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10" windowWidth="27495" windowHeight="12720" activeTab="0"/>
  </bookViews>
  <sheets>
    <sheet name="Rekapitulace stavby" sheetId="1" r:id="rId1"/>
    <sheet name="1019-01 - SO 01 - Řešení ..." sheetId="2" r:id="rId2"/>
    <sheet name="1019-02 - SO 01 - Řešení ..." sheetId="3" r:id="rId3"/>
    <sheet name="Pokyny pro vyplnění" sheetId="4" r:id="rId4"/>
  </sheets>
  <definedNames>
    <definedName name="_xlnm._FilterDatabase" localSheetId="1" hidden="1">'1019-01 - SO 01 - Řešení ...'!$C$102:$K$483</definedName>
    <definedName name="_xlnm._FilterDatabase" localSheetId="2" hidden="1">'1019-02 - SO 01 - Řešení ...'!$C$91:$K$202</definedName>
    <definedName name="_xlnm.Print_Area" localSheetId="1">'1019-01 - SO 01 - Řešení ...'!$C$4:$J$39,'1019-01 - SO 01 - Řešení ...'!$C$45:$J$84,'1019-01 - SO 01 - Řešení ...'!$C$90:$K$483</definedName>
    <definedName name="_xlnm.Print_Area" localSheetId="2">'1019-02 - SO 01 - Řešení ...'!$C$4:$J$39,'1019-02 - SO 01 - Řešení ...'!$C$45:$J$73,'1019-02 - SO 01 - Řešení ...'!$C$79:$K$202</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'1019-01 - SO 01 - Řešení ...'!$102:$102</definedName>
    <definedName name="_xlnm.Print_Titles" localSheetId="2">'1019-02 - SO 01 - Řešení ...'!$91:$91</definedName>
  </definedNames>
  <calcPr calcId="145621"/>
</workbook>
</file>

<file path=xl/sharedStrings.xml><?xml version="1.0" encoding="utf-8"?>
<sst xmlns="http://schemas.openxmlformats.org/spreadsheetml/2006/main" count="5732" uniqueCount="1114">
  <si>
    <t>Export Komplet</t>
  </si>
  <si>
    <t>VZ</t>
  </si>
  <si>
    <t>2.0</t>
  </si>
  <si>
    <t>ZAMOK</t>
  </si>
  <si>
    <t>False</t>
  </si>
  <si>
    <t>{1edd9e1a-7477-4a1b-8c50-a3a27146e0e0}</t>
  </si>
  <si>
    <t>0,01</t>
  </si>
  <si>
    <t>21</t>
  </si>
  <si>
    <t>15</t>
  </si>
  <si>
    <t>REKAPITULACE STAVBY</t>
  </si>
  <si>
    <t>v ---  níže se nacházejí doplnkové a pomocné údaje k sestavám  --- v</t>
  </si>
  <si>
    <t>Návod na vyplnění</t>
  </si>
  <si>
    <t>0,001</t>
  </si>
  <si>
    <t>Kód:</t>
  </si>
  <si>
    <t>Měnit lze pouze buňky se žlutým podbarvením!
1) v Rekapitulaci stavby vyplňte údaje o Uchazeči (přenesou se do ostatních sestav i v jiných listech)
2) na vybraných listech vyplňte v sestavě Soupis prací ceny u položek</t>
  </si>
  <si>
    <t>Stavba:</t>
  </si>
  <si>
    <t>Řešení dešťových vod u MŠ Kytička v Milevsku</t>
  </si>
  <si>
    <t>KSO:</t>
  </si>
  <si>
    <t/>
  </si>
  <si>
    <t>CC-CZ:</t>
  </si>
  <si>
    <t>Místo:</t>
  </si>
  <si>
    <t>Milevsko</t>
  </si>
  <si>
    <t>Datum:</t>
  </si>
  <si>
    <t>17. 4. 2020</t>
  </si>
  <si>
    <t>Zadavatel:</t>
  </si>
  <si>
    <t>IČ:</t>
  </si>
  <si>
    <t>71000399</t>
  </si>
  <si>
    <t>Mateřská škola Kytička, Jiráskova 764, Milevsko</t>
  </si>
  <si>
    <t>DIČ:</t>
  </si>
  <si>
    <t>CZ71000399</t>
  </si>
  <si>
    <t>Uchazeč:</t>
  </si>
  <si>
    <t>Vyplň údaj</t>
  </si>
  <si>
    <t>Projektant:</t>
  </si>
  <si>
    <t xml:space="preserve">60078936
</t>
  </si>
  <si>
    <t>VL projekt</t>
  </si>
  <si>
    <t xml:space="preserve">CZ60078936
</t>
  </si>
  <si>
    <t>True</t>
  </si>
  <si>
    <t>Zpracovatel:</t>
  </si>
  <si>
    <t>Jindřich  J u k l  tel.: 602558222</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</si>
  <si>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</si>
  <si>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</si>
  <si>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</si>
  <si>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</si>
  <si>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</si>
  <si>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</si>
  <si>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</si>
  <si>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</si>
  <si>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</si>
  <si>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</si>
  <si>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</si>
  <si>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</si>
  <si>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</si>
  <si>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</si>
  <si>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</si>
  <si>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</si>
  <si>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</si>
  <si>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</si>
  <si>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</si>
  <si>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</si>
  <si>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</si>
  <si>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</si>
  <si>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</si>
  <si>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</si>
  <si>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</si>
  <si>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</si>
  <si>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</si>
  <si>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</si>
  <si>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</si>
  <si>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</si>
  <si>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</si>
  <si>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</si>
  <si>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</si>
  <si>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</si>
  <si>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</si>
  <si>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</si>
  <si>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</si>
  <si>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</si>
  <si>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</si>
  <si>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</si>
  <si>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</si>
  <si>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1019-01</t>
  </si>
  <si>
    <t>SO 01 - Řešení dešťových vod - uznatelné náklady</t>
  </si>
  <si>
    <t>STA</t>
  </si>
  <si>
    <t>1</t>
  </si>
  <si>
    <t>{c13125a7-7c4e-4475-9fe6-df44412f30f1}</t>
  </si>
  <si>
    <t>2</t>
  </si>
  <si>
    <t>1019-02</t>
  </si>
  <si>
    <t>SO 01 - Řešení dešťových vod - neuznatelné náklady</t>
  </si>
  <si>
    <t>{1476de0c-6571-4118-8f2f-e12879fb6bf4}</t>
  </si>
  <si>
    <t>KRYCÍ LIST SOUPISU PRACÍ</t>
  </si>
  <si>
    <t>Objekt:</t>
  </si>
  <si>
    <t>1019-01 - SO 01 - Řešení dešťových vod - uznatelné náklady</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</si>
  <si>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</si>
  <si>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</si>
  <si>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</si>
  <si>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</si>
  <si>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</si>
  <si>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</si>
  <si>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</si>
  <si>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</si>
  <si>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</si>
  <si>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</si>
  <si>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</si>
  <si>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</si>
  <si>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</si>
  <si>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</si>
  <si>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</si>
  <si>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</si>
  <si>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</si>
  <si>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</si>
  <si>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721 - Zdravotechnika - vnitřní kanalizace</t>
  </si>
  <si>
    <t xml:space="preserve">    722 - Zdravotechnika - vnitřní vodovod</t>
  </si>
  <si>
    <t xml:space="preserve">    724 - Zdravotechnika - strojní vybavení</t>
  </si>
  <si>
    <t xml:space="preserve">    741 - Elektroinstalace - silnoproud</t>
  </si>
  <si>
    <t xml:space="preserve">    762 - Konstrukce tesařské</t>
  </si>
  <si>
    <t xml:space="preserve">    764 - Konstrukce klempířské</t>
  </si>
  <si>
    <t>VRN - Vedlejší rozpočtové náklady</t>
  </si>
  <si>
    <t xml:space="preserve">    VRN1 - Průzkumné, geodetické a projektové práce</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</si>
  <si>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</si>
  <si>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</si>
  <si>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</si>
  <si>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</si>
  <si>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</si>
  <si>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</si>
  <si>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</si>
  <si>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</si>
  <si>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</si>
  <si>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</si>
  <si>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</si>
  <si>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</si>
  <si>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</si>
  <si>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</si>
  <si>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</si>
  <si>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</si>
  <si>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</si>
  <si>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</si>
  <si>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</si>
  <si>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</si>
  <si>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113107422</t>
  </si>
  <si>
    <t>Odstranění podkladů nebo krytů při překopech inženýrských sítí s přemístěním hmot na skládku ve vzdálenosti do 3 m nebo s naložením na dopravní prostředek strojně plochy jednotlivě do 15 m2 z kameniva hrubého drceného, o tl. vrstvy přes 100 do 200 mm</t>
  </si>
  <si>
    <t>m2</t>
  </si>
  <si>
    <t>CS ÚRS 2019 02</t>
  </si>
  <si>
    <t>4</t>
  </si>
  <si>
    <t>-1988420732</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</si>
  <si>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</si>
  <si>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</si>
  <si>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</si>
  <si>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"asfalt"</t>
  </si>
  <si>
    <t>26,00*1,00*2</t>
  </si>
  <si>
    <t>Součet</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</si>
  <si>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</si>
  <si>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</si>
  <si>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1493415351</t>
  </si>
  <si>
    <t>26,00*1,00</t>
  </si>
  <si>
    <t>3</t>
  </si>
  <si>
    <t>119003227</t>
  </si>
  <si>
    <t>Pomocné konstrukce při zabezpečení výkopu svislé ocelové mobilní oplocení, výšky do 2,2 m panely vyplněné dráty zřízení</t>
  </si>
  <si>
    <t>m</t>
  </si>
  <si>
    <t>-778203695</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</si>
  <si>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</si>
  <si>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(16,10+16,30+0,50+4,00+44,80+8,00+18,20+26,00)*2</t>
  </si>
  <si>
    <t>2*(15,00+3,00)</t>
  </si>
  <si>
    <t>2*(6,00+8,00)</t>
  </si>
  <si>
    <t>119003228</t>
  </si>
  <si>
    <t>Pomocné konstrukce při zabezpečení výkopu svislé ocelové mobilní oplocení, výšky do 2,2 m panely vyplněné dráty odstranění</t>
  </si>
  <si>
    <t>-318792078</t>
  </si>
  <si>
    <t>5</t>
  </si>
  <si>
    <t>121101101</t>
  </si>
  <si>
    <t>Sejmutí ornice nebo lesní půdy s vodorovným přemístěním na hromady v místě upotřebení nebo na dočasné či trvalé skládky se složením, na vzdálenost do 50 m</t>
  </si>
  <si>
    <t>m3</t>
  </si>
  <si>
    <t>-673016662</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</si>
  <si>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</si>
  <si>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(16,10+16,30+0,50+4,00+44,80+8,00)*1,00*0,15</t>
  </si>
  <si>
    <t>6</t>
  </si>
  <si>
    <t>131201101</t>
  </si>
  <si>
    <t>Hloubení nezapažených jam a zářezů s urovnáním dna do předepsaného profilu a spádu v hornině tř. 3 do 100 m3</t>
  </si>
  <si>
    <t>1982859349</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</si>
  <si>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</si>
  <si>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"nádrž"</t>
  </si>
  <si>
    <t>1,90*(4,15*3)*2,95</t>
  </si>
  <si>
    <t>"vsak"</t>
  </si>
  <si>
    <t>4,00*6,00*2,95</t>
  </si>
  <si>
    <t>7</t>
  </si>
  <si>
    <t>131201109</t>
  </si>
  <si>
    <t>Hloubení nezapažených jam a zářezů s urovnáním dna do předepsaného profilu a spádu Příplatek k cenám za lepivost horniny tř. 3</t>
  </si>
  <si>
    <t>-1999441443</t>
  </si>
  <si>
    <t>8</t>
  </si>
  <si>
    <t>132201201</t>
  </si>
  <si>
    <t>Hloubení zapažených i nezapažených rýh šířky přes 600 do 2 000 mm s urovnáním dna do předepsaného profilu a spádu v hornině tř. 3 do 100 m3</t>
  </si>
  <si>
    <t>-1030515794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</si>
  <si>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</si>
  <si>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(16,10+16,30+0,50+18,20)*1,00*(0,99+1,05+1,15+1,18+1,10+1,29+1,40+1,25+1,45+1,80)/10</t>
  </si>
  <si>
    <t>(4,00+44,80+26,00)*1,00*(1,01+1,66+1,65+1,41+1,80)/5</t>
  </si>
  <si>
    <t>8,00*1,00*(1,80+2,95)/2</t>
  </si>
  <si>
    <t>"základ spodní pilíř"</t>
  </si>
  <si>
    <t>1,54*0,42*0,60</t>
  </si>
  <si>
    <t>9</t>
  </si>
  <si>
    <t>132201209</t>
  </si>
  <si>
    <t>Hloubení zapažených i nezapažených rýh šířky přes 600 do 2 000 mm s urovnáním dna do předepsaného profilu a spádu v hornině tř. 3 Příplatek k cenám za lepivost horniny tř. 3</t>
  </si>
  <si>
    <t>2147309956</t>
  </si>
  <si>
    <t>10</t>
  </si>
  <si>
    <t>151101101</t>
  </si>
  <si>
    <t>Zřízení pažení a rozepření stěn rýh pro podzemní vedení pro všechny šířky rýhy příložné pro jakoukoliv mezerovitost, hloubky do 2 m</t>
  </si>
  <si>
    <t>-773815071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</si>
  <si>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</si>
  <si>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(16,10+16,30+0,50+18,20)*(0,99+1,05+1,15+1,18+1,10+1,29+1,40+1,25+1,45+1,80)/10*2</t>
  </si>
  <si>
    <t>(4,00+44,80+26,00)*(1,01+1,66+1,65+1,41+1,80)/5*2</t>
  </si>
  <si>
    <t>8,00*(1,80+2,95)/2*2</t>
  </si>
  <si>
    <t>11</t>
  </si>
  <si>
    <t>151101111</t>
  </si>
  <si>
    <t>Odstranění pažení a rozepření stěn rýh pro podzemní vedení s uložením materiálu na vzdálenost do 3 m od kraje výkopu příložné, hloubky do 2 m</t>
  </si>
  <si>
    <t>796130996</t>
  </si>
  <si>
    <t>12</t>
  </si>
  <si>
    <t>161101101</t>
  </si>
  <si>
    <t>Svislé přemístění výkopku bez naložení do dopravní nádoby avšak s vyprázdněním dopravní nádoby na hromadu nebo do dopravního prostředku z horniny tř. 1 až 4, při hloubce výkopu přes 1 do 2,5 m</t>
  </si>
  <si>
    <t>1376001212</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</si>
  <si>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</si>
  <si>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140,582+196,73</t>
  </si>
  <si>
    <t>13</t>
  </si>
  <si>
    <t>162601102</t>
  </si>
  <si>
    <t>Vodorovné přemístění výkopku nebo sypaniny po suchu na obvyklém dopravním prostředku, bez naložení výkopku, avšak se složením bez rozhrnutí z horniny tř. 1 až 4 na vzdálenost přes 4 000 do 5 000 m</t>
  </si>
  <si>
    <t>-1748827889</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</si>
  <si>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</si>
  <si>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1,90*4,15*1,90*3</t>
  </si>
  <si>
    <t>10,00</t>
  </si>
  <si>
    <t>"kanalizace"</t>
  </si>
  <si>
    <t>(16,10+16,30+0,50+18,20+75,80+4,00+44,80+26,00+8,00)*1,00*(0,15+0,46)</t>
  </si>
  <si>
    <t>"vodovod"</t>
  </si>
  <si>
    <t>16,00*1,00*(0,10+0,20)</t>
  </si>
  <si>
    <t>14</t>
  </si>
  <si>
    <t>166101101</t>
  </si>
  <si>
    <t>Přehození neulehlého výkopku z horniny tř. 1 až 4</t>
  </si>
  <si>
    <t>1265253413</t>
  </si>
  <si>
    <t xml:space="preserve">Poznámka k souboru cen:
1. Ceny jsou určeny pro přehození výkopku na vzdálenost do 3 m vodorovně a do 1,5 m svisle, měřeno mezi těžišti hromad.
2. Množství měrných jednotek. se určí v rostlém stavu horniny.
</t>
  </si>
  <si>
    <t>337,606-188,05</t>
  </si>
  <si>
    <t>167101101</t>
  </si>
  <si>
    <t>Nakládání, skládání a překládání neulehlého výkopku nebo sypaniny nakládání, množství do 100 m3, z hornin tř. 1 až 4</t>
  </si>
  <si>
    <t>-505023361</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</si>
  <si>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</si>
  <si>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16</t>
  </si>
  <si>
    <t>171201201</t>
  </si>
  <si>
    <t>Uložení sypaniny na skládky</t>
  </si>
  <si>
    <t>737992936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</si>
  <si>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</si>
  <si>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t>
  </si>
  <si>
    <t>171201211</t>
  </si>
  <si>
    <t>Poplatek za uložení stavebního odpadu na skládce (skládkovné) zeminy a kameniva zatříděného do Katalogu odpadů pod kódem 170 504</t>
  </si>
  <si>
    <t>t</t>
  </si>
  <si>
    <t>-2029724697</t>
  </si>
  <si>
    <t xml:space="preserve">Poznámka k souboru cen:
1. Ceny uvedené v souboru cen lze po dohodě upravit podle místních podmínek.
</t>
  </si>
  <si>
    <t>188,05*1,865 'Přepočtené koeficientem množství</t>
  </si>
  <si>
    <t>18</t>
  </si>
  <si>
    <t>174101101</t>
  </si>
  <si>
    <t>Zásyp sypaninou z jakékoliv horniny s uložením výkopku ve vrstvách se zhutněním jam, šachet, rýh nebo kolem objektů v těchto vykopávkách</t>
  </si>
  <si>
    <t>1753920099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</si>
  <si>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</si>
  <si>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19</t>
  </si>
  <si>
    <t>181111121</t>
  </si>
  <si>
    <t>Plošná úprava terénu v zemině tř. 1 až 4 s urovnáním povrchu bez doplnění ornice souvislé plochy do 500 m2 při nerovnostech terénu přes 100 do 150 mm v rovině nebo na svahu do 1:5</t>
  </si>
  <si>
    <t>242337142</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</si>
  <si>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</si>
  <si>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20</t>
  </si>
  <si>
    <t>181301102</t>
  </si>
  <si>
    <t>Rozprostření a urovnání ornice v rovině nebo ve svahu sklonu do 1:5 při souvislé ploše do 500 m2, tl. vrstvy přes 100 do 150 mm</t>
  </si>
  <si>
    <t>-438957750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</si>
  <si>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</si>
  <si>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(16,10+16,30+0,50+4,00+44,80+8,00)*1,00</t>
  </si>
  <si>
    <t>181411131</t>
  </si>
  <si>
    <t>Založení trávníku na půdě předem připravené plochy do 1000 m2 výsevem včetně utažení parkového v rovině nebo na svahu do 1:5</t>
  </si>
  <si>
    <t>-1151311556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</si>
  <si>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</si>
  <si>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22</t>
  </si>
  <si>
    <t>M</t>
  </si>
  <si>
    <t>00572410</t>
  </si>
  <si>
    <t>osivo směs travní parková</t>
  </si>
  <si>
    <t>kg</t>
  </si>
  <si>
    <t>-1944872636</t>
  </si>
  <si>
    <t>89,7*0,01499 'Přepočtené koeficientem množství</t>
  </si>
  <si>
    <t>Zakládání</t>
  </si>
  <si>
    <t>23</t>
  </si>
  <si>
    <t>274313511</t>
  </si>
  <si>
    <t>Základy z betonu prostého pasy betonu kamenem neprokládaného tř. C 12/15</t>
  </si>
  <si>
    <t>-1420596211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</si>
  <si>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</si>
  <si>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1,54*0,42*0,80*1,035</t>
  </si>
  <si>
    <t>Svislé a kompletní konstrukce</t>
  </si>
  <si>
    <t>24</t>
  </si>
  <si>
    <t>311271129</t>
  </si>
  <si>
    <t>Zdivo z cihel betonových s plně promaltovanými styčnými sparami, rozměr 290x140x65 mm, na cementovou maltu M15</t>
  </si>
  <si>
    <t>-1741725583</t>
  </si>
  <si>
    <t>"pilíř"</t>
  </si>
  <si>
    <t>0,45*0,15*1,25*3</t>
  </si>
  <si>
    <t>0,45*(0,75+0,40)*0,15</t>
  </si>
  <si>
    <t>25</t>
  </si>
  <si>
    <t>317941121</t>
  </si>
  <si>
    <t>Osazování ocelových válcovaných nosníků na zdivu I nebo IE nebo U nebo UE nebo L do č. 12 nebo výšky do 120 mm</t>
  </si>
  <si>
    <t>127844767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</si>
  <si>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</si>
  <si>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0,75*4*0,00209</t>
  </si>
  <si>
    <t>26</t>
  </si>
  <si>
    <t>13010410</t>
  </si>
  <si>
    <t>úhelník ocelový rovnostranný jakost 11 375 35x35x4mm</t>
  </si>
  <si>
    <t>-63092396</t>
  </si>
  <si>
    <t>0,006*1,03 'Přepočtené koeficientem množství</t>
  </si>
  <si>
    <t>27</t>
  </si>
  <si>
    <t>342125304</t>
  </si>
  <si>
    <t>Montáž dílců obvodových ze železobetonu se svařovanými spoji, hmotnosti přes 5 do 7 t</t>
  </si>
  <si>
    <t>kus</t>
  </si>
  <si>
    <t>-1871072947</t>
  </si>
  <si>
    <t xml:space="preserve">Poznámka k souboru cen:
1. Ceny pro montáž dílců s ponecháním nezalitých spár jsou určeny především pro zemědělské stavby.
</t>
  </si>
  <si>
    <t>"nádrže"</t>
  </si>
  <si>
    <t>28</t>
  </si>
  <si>
    <t>594311201</t>
  </si>
  <si>
    <t>betonová jímka 10,5 m3</t>
  </si>
  <si>
    <t>-1476028894</t>
  </si>
  <si>
    <t>29</t>
  </si>
  <si>
    <t>359901111</t>
  </si>
  <si>
    <t>Vyčištění stok jakékoliv výšky</t>
  </si>
  <si>
    <t>1986634795</t>
  </si>
  <si>
    <t xml:space="preserve">Poznámka k souboru cen:
1. Cena je určena pro konečné vyčištění stok před předáním a převzetím.
</t>
  </si>
  <si>
    <t>10,00+94,00+171,00+15,00</t>
  </si>
  <si>
    <t>30</t>
  </si>
  <si>
    <t>359901211</t>
  </si>
  <si>
    <t>Monitoring stok (kamerový systém) jakékoli výšky nová kanalizace</t>
  </si>
  <si>
    <t>-634424881</t>
  </si>
  <si>
    <t xml:space="preserve">Poznámka k souboru cen:
1. V ceně jsou započteny náklady na zhotovení záznamu o prohlídce a protokolu prohlídky.
</t>
  </si>
  <si>
    <t>31</t>
  </si>
  <si>
    <t>389541113</t>
  </si>
  <si>
    <t>Náplň těles filtrů z materiálů nepraných předepsané zrnitosti, uložené ve vrstvách předepsané tloušťky, s urovnáním každé vrstvy do předepsané kóty z hrubého kameniva drceného zrnitosti 16 až 32 mm</t>
  </si>
  <si>
    <t>-1870849369</t>
  </si>
  <si>
    <t xml:space="preserve">Poznámka k souboru cen:
1. Ceny lze použít i pro filtrační vrstvy kalových polí.
</t>
  </si>
  <si>
    <t>Vodorovné konstrukce</t>
  </si>
  <si>
    <t>32</t>
  </si>
  <si>
    <t>451572111</t>
  </si>
  <si>
    <t>Lože pod potrubí, stoky a drobné objekty v otevřeném výkopu z kameniva drobného těženého 0 až 4 mm</t>
  </si>
  <si>
    <t>1402272945</t>
  </si>
  <si>
    <t xml:space="preserve">Poznámka k souboru cen:
1. Ceny -1111 a -1192 lze použít i pro zřízení sběrných vrstev nad drenážními trubkami.
2. V cenách -5111 a -1192 jsou započteny i náklady na prohození výkopku získaného při zemních pracích.
</t>
  </si>
  <si>
    <t>1,90*4,15*0,10*3</t>
  </si>
  <si>
    <t>"- odpočet potrubí"</t>
  </si>
  <si>
    <t>-Pi*(0,055)^2*10,00</t>
  </si>
  <si>
    <t>-Pi*(0,0625)^2*94,00</t>
  </si>
  <si>
    <t>-Pi*(0,08)^2*171,00</t>
  </si>
  <si>
    <t>-Pi*(0,10)^2*15,00</t>
  </si>
  <si>
    <t>Komunikace pozemní</t>
  </si>
  <si>
    <t>35</t>
  </si>
  <si>
    <t>564761111</t>
  </si>
  <si>
    <t>Podklad nebo kryt z kameniva hrubého drceného vel. 32-63 mm s rozprostřením a zhutněním, po zhutnění tl. 200 mm</t>
  </si>
  <si>
    <t>-85988255</t>
  </si>
  <si>
    <t>36</t>
  </si>
  <si>
    <t>564952111</t>
  </si>
  <si>
    <t>Podklad z mechanicky zpevněného kameniva MZK (minerální beton) s rozprostřením a s hutněním, po zhutnění tl. 150 mm</t>
  </si>
  <si>
    <t>-305733173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</si>
  <si>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</si>
  <si>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37</t>
  </si>
  <si>
    <t>565135111</t>
  </si>
  <si>
    <t>Asfaltový beton vrstva podkladní ACP 16 (obalované kamenivo střednězrnné - OKS) s rozprostřením a zhutněním v pruhu šířky do 3 m, po zhutnění tl. 50 mm</t>
  </si>
  <si>
    <t>1372798889</t>
  </si>
  <si>
    <t xml:space="preserve">Poznámka k souboru cen:
1. ČSN EN 13108-1 připouští pro ACP 16 pouze tl. 50 až 80 mm.
</t>
  </si>
  <si>
    <t>38</t>
  </si>
  <si>
    <t>573231107</t>
  </si>
  <si>
    <t>Postřik spojovací PS bez posypu kamenivem ze silniční emulze, v množství 0,40 kg/m2</t>
  </si>
  <si>
    <t>1862579617</t>
  </si>
  <si>
    <t>39</t>
  </si>
  <si>
    <t>577123111</t>
  </si>
  <si>
    <t>Asfaltový beton vrstva obrusná ACO 8 (ABJ) s rozprostřením a se zhutněním z nemodifikovaného asfaltu v pruhu šířky do 3 m, po zhutnění tl. 30 mm</t>
  </si>
  <si>
    <t>1198147914</t>
  </si>
  <si>
    <t>Úpravy povrchů, podlahy a osazování výplní</t>
  </si>
  <si>
    <t>41</t>
  </si>
  <si>
    <t>622121101</t>
  </si>
  <si>
    <t>Zatření spár vnějších povrchů cementovou maltou, ploch z cihel stěn</t>
  </si>
  <si>
    <t>-786184706</t>
  </si>
  <si>
    <t>(0,45+0,15)*1,25*2</t>
  </si>
  <si>
    <t>0,15*1,25</t>
  </si>
  <si>
    <t>(0,75+0,40)*0,45</t>
  </si>
  <si>
    <t>Trubní vedení</t>
  </si>
  <si>
    <t>42</t>
  </si>
  <si>
    <t>830361811</t>
  </si>
  <si>
    <t>Bourání stávajícího potrubí z kameninových trub v otevřeném výkopu DN přes 150 do 250</t>
  </si>
  <si>
    <t>-1992628174</t>
  </si>
  <si>
    <t xml:space="preserve">Poznámka k souboru cen:
1. Ceny jsou určeny pro bourání vodovodního a kanalizačního potrubí.
2. V cenách jsou započteny náklady na bourání potrubí včetně tvarovek.
</t>
  </si>
  <si>
    <t>43</t>
  </si>
  <si>
    <t>871161141</t>
  </si>
  <si>
    <t>Montáž vodovodního potrubí z plastů v otevřeném výkopu z polyetylenu PE 100 svařovaných na tupo SDR 11/PN16 D 32 x 3,0 mm</t>
  </si>
  <si>
    <t>1169342000</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</si>
  <si>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</si>
  <si>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16,00</t>
  </si>
  <si>
    <t>44</t>
  </si>
  <si>
    <t>28613750</t>
  </si>
  <si>
    <t>potrubí vodovodní LDPE (rPE) D 20x2,8mm</t>
  </si>
  <si>
    <t>875086886</t>
  </si>
  <si>
    <t>16*1,015 'Přepočtené koeficientem množství</t>
  </si>
  <si>
    <t>46</t>
  </si>
  <si>
    <t>871265211</t>
  </si>
  <si>
    <t>Kanalizační potrubí z tvrdého PVC v otevřeném výkopu ve sklonu do 20 %, hladkého plnostěnného jednovrstvého, tuhost třídy SN 4 DN 110</t>
  </si>
  <si>
    <t>-1154041988</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</si>
  <si>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</si>
  <si>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47</t>
  </si>
  <si>
    <t>871275211</t>
  </si>
  <si>
    <t>Kanalizační potrubí z tvrdého PVC v otevřeném výkopu ve sklonu do 20 %, hladkého plnostěnného jednovrstvého, tuhost třídy SN 4 DN 125</t>
  </si>
  <si>
    <t>499807732</t>
  </si>
  <si>
    <t>48</t>
  </si>
  <si>
    <t>871315211</t>
  </si>
  <si>
    <t>Kanalizační potrubí z tvrdého PVC v otevřeném výkopu ve sklonu do 20 %, hladkého plnostěnného jednovrstvého, tuhost třídy SN 4 DN 160</t>
  </si>
  <si>
    <t>166661904</t>
  </si>
  <si>
    <t>49</t>
  </si>
  <si>
    <t>871355211</t>
  </si>
  <si>
    <t>Kanalizační potrubí z tvrdého PVC v otevřeném výkopu ve sklonu do 20 %, hladkého plnostěnného jednovrstvého, tuhost třídy SN 4 DN 200</t>
  </si>
  <si>
    <t>230525975</t>
  </si>
  <si>
    <t>50</t>
  </si>
  <si>
    <t>877265211</t>
  </si>
  <si>
    <t>Montáž tvarovek na kanalizačním potrubí z trub z plastu z tvrdého PVC nebo z polypropylenu v otevřeném výkopu jednoosých DN 110</t>
  </si>
  <si>
    <t>-465243675</t>
  </si>
  <si>
    <t xml:space="preserve">Poznámka k souboru cen:
1. V cenách nejsou započteny náklady na dodání tvarovek. Tvarovky se oceňují ve ve specifikaci.
</t>
  </si>
  <si>
    <t>51</t>
  </si>
  <si>
    <t>28611351</t>
  </si>
  <si>
    <t>koleno kanalizační PVC KG 110x45°</t>
  </si>
  <si>
    <t>-1035930668</t>
  </si>
  <si>
    <t>52</t>
  </si>
  <si>
    <t>877275211</t>
  </si>
  <si>
    <t>Montáž tvarovek na kanalizačním potrubí z trub z plastu z tvrdého PVC nebo z polypropylenu v otevřeném výkopu jednoosých DN 125</t>
  </si>
  <si>
    <t>-1252779537</t>
  </si>
  <si>
    <t>3+5+5+10</t>
  </si>
  <si>
    <t>53</t>
  </si>
  <si>
    <t>28611502</t>
  </si>
  <si>
    <t>redukce kanalizační PVC 125/110</t>
  </si>
  <si>
    <t>597233766</t>
  </si>
  <si>
    <t>54</t>
  </si>
  <si>
    <t>28611354</t>
  </si>
  <si>
    <t>koleno kanalizace PVC KG 125x15°</t>
  </si>
  <si>
    <t>765225995</t>
  </si>
  <si>
    <t>55</t>
  </si>
  <si>
    <t>28611355</t>
  </si>
  <si>
    <t>koleno kanalizace PVC KG 125x30°</t>
  </si>
  <si>
    <t>-848084629</t>
  </si>
  <si>
    <t>56</t>
  </si>
  <si>
    <t>28611356</t>
  </si>
  <si>
    <t>koleno kanalizační PVC KG 125x45°</t>
  </si>
  <si>
    <t>495562557</t>
  </si>
  <si>
    <t>57</t>
  </si>
  <si>
    <t>877275221</t>
  </si>
  <si>
    <t>Montáž tvarovek na kanalizačním potrubí z trub z plastu z tvrdého PVC nebo z polypropylenu v otevřeném výkopu dvouosých DN 125</t>
  </si>
  <si>
    <t>-831608630</t>
  </si>
  <si>
    <t>3+10</t>
  </si>
  <si>
    <t>58</t>
  </si>
  <si>
    <t>28611425</t>
  </si>
  <si>
    <t>odbočka kanalizační plastová s hrdlem KG 125/110/87°</t>
  </si>
  <si>
    <t>231815664</t>
  </si>
  <si>
    <t>59</t>
  </si>
  <si>
    <t>28611389</t>
  </si>
  <si>
    <t>odbočka kanalizační PVC s hrdlem 125/125/45°</t>
  </si>
  <si>
    <t>160358370</t>
  </si>
  <si>
    <t>60</t>
  </si>
  <si>
    <t>877315211</t>
  </si>
  <si>
    <t>Montáž tvarovek na kanalizačním potrubí z trub z plastu z tvrdého PVC nebo z polypropylenu v otevřeném výkopu jednoosých DN 160</t>
  </si>
  <si>
    <t>959506898</t>
  </si>
  <si>
    <t>1+3+6</t>
  </si>
  <si>
    <t>61</t>
  </si>
  <si>
    <t>28611506</t>
  </si>
  <si>
    <t>redukce kanalizační PVC 160/125</t>
  </si>
  <si>
    <t>-173208810</t>
  </si>
  <si>
    <t>62</t>
  </si>
  <si>
    <t>28611359</t>
  </si>
  <si>
    <t>koleno kanalizace PVC KG 160x15°</t>
  </si>
  <si>
    <t>-2083457510</t>
  </si>
  <si>
    <t>63</t>
  </si>
  <si>
    <t>28611361</t>
  </si>
  <si>
    <t>koleno kanalizační PVC KG 160x45°</t>
  </si>
  <si>
    <t>-415435123</t>
  </si>
  <si>
    <t>64</t>
  </si>
  <si>
    <t>877315221</t>
  </si>
  <si>
    <t>Montáž tvarovek na kanalizačním potrubí z trub z plastu z tvrdého PVC nebo z polypropylenu v otevřeném výkopu dvouosých DN 160</t>
  </si>
  <si>
    <t>244060411</t>
  </si>
  <si>
    <t>5+1</t>
  </si>
  <si>
    <t>65</t>
  </si>
  <si>
    <t>28611391</t>
  </si>
  <si>
    <t>odbočka kanalizační plastová s hrdlem KG 150/125/45°</t>
  </si>
  <si>
    <t>-1267254508</t>
  </si>
  <si>
    <t>66</t>
  </si>
  <si>
    <t>28611392</t>
  </si>
  <si>
    <t>odbočka kanalizační PVC s hrdlem 160/160/45°</t>
  </si>
  <si>
    <t>-29808246</t>
  </si>
  <si>
    <t>67</t>
  </si>
  <si>
    <t>877355211</t>
  </si>
  <si>
    <t>Montáž tvarovek na kanalizačním potrubí z trub z plastu z tvrdého PVC nebo z polypropylenu v otevřeném výkopu jednoosých DN 200</t>
  </si>
  <si>
    <t>-592046110</t>
  </si>
  <si>
    <t>1+1+1</t>
  </si>
  <si>
    <t>68</t>
  </si>
  <si>
    <t>28611364</t>
  </si>
  <si>
    <t>koleno kanalizace PVC KG 200x15°</t>
  </si>
  <si>
    <t>1736678603</t>
  </si>
  <si>
    <t>69</t>
  </si>
  <si>
    <t>28611366</t>
  </si>
  <si>
    <t>koleno kanalizace PVC KG 200x45°</t>
  </si>
  <si>
    <t>-591965017</t>
  </si>
  <si>
    <t>70</t>
  </si>
  <si>
    <t>28611508</t>
  </si>
  <si>
    <t>redukce kanalizační PVC 200/160</t>
  </si>
  <si>
    <t>866841796</t>
  </si>
  <si>
    <t>71</t>
  </si>
  <si>
    <t>877375221</t>
  </si>
  <si>
    <t>Montáž tvarovek na kanalizačním potrubí z trub z plastu z tvrdého PVC nebo z polypropylenu v otevřeném výkopu dvouosých DN 315</t>
  </si>
  <si>
    <t>-248017865</t>
  </si>
  <si>
    <t>72</t>
  </si>
  <si>
    <t>28611442</t>
  </si>
  <si>
    <t>odbočka kanalizační plastová s hrdlem KG 315/200/87°</t>
  </si>
  <si>
    <t>1860604649</t>
  </si>
  <si>
    <t>73</t>
  </si>
  <si>
    <t>890311851</t>
  </si>
  <si>
    <t>Bourání šachet a jímek strojně velikosti obestavěného prostoru do 1,5 m3 ze železobetonu</t>
  </si>
  <si>
    <t>1135926352</t>
  </si>
  <si>
    <t xml:space="preserve">Poznámka k souboru cen:
1. Ceny jsou určeny pro vodovodní a kanalizačné šachty.
2. Šachty velikosti nad 5 m3 obestavěného prostoru se oceňují cenami katalogu 801-3 Budov a haly - bourání konstrukcí.
</t>
  </si>
  <si>
    <t>74</t>
  </si>
  <si>
    <t>892233122</t>
  </si>
  <si>
    <t>Proplach a dezinfekce vodovodního potrubí DN od 40 do 70</t>
  </si>
  <si>
    <t>-886846812</t>
  </si>
  <si>
    <t xml:space="preserve">Poznámka k souboru cen:
1. V cenách jsou započteny náklady na napuštění a vypuštění vody, dodání vody a dezinfekčního prostředku.
</t>
  </si>
  <si>
    <t>75</t>
  </si>
  <si>
    <t>892241111</t>
  </si>
  <si>
    <t>Tlakové zkoušky vodou na potrubí DN do 80</t>
  </si>
  <si>
    <t>-1166737406</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</si>
  <si>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</si>
  <si>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76</t>
  </si>
  <si>
    <t>894812003</t>
  </si>
  <si>
    <t>Revizní a čistící šachta z polypropylenu PP pro hladké trouby DN 400 šachtové dno (DN šachty / DN trubního vedení) DN 400/150 pravý a levý přítok</t>
  </si>
  <si>
    <t>361867672</t>
  </si>
  <si>
    <t xml:space="preserve">Poznámka k souboru cen:
1. V příslušných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</si>
  <si>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77</t>
  </si>
  <si>
    <t>894812032</t>
  </si>
  <si>
    <t>Revizní a čistící šachta z polypropylenu PP pro hladké trouby DN 400 roura šachtová korugovaná bez hrdla, světlé hloubky 1500 mm</t>
  </si>
  <si>
    <t>439269966</t>
  </si>
  <si>
    <t>78</t>
  </si>
  <si>
    <t>894812041</t>
  </si>
  <si>
    <t>Revizní a čistící šachta z polypropylenu PP pro hladké trouby DN 400 roura šachtová korugovaná Příplatek k cenám 2031 - 2035 za uříznutí šachtové roury</t>
  </si>
  <si>
    <t>-1084463562</t>
  </si>
  <si>
    <t>79</t>
  </si>
  <si>
    <t>894812051</t>
  </si>
  <si>
    <t>Revizní a čistící šachta z polypropylenu PP pro hladké trouby DN 400 poklop plastový (pro třídu zatížení) pochůzí (A15)</t>
  </si>
  <si>
    <t>-1006338877</t>
  </si>
  <si>
    <t>80</t>
  </si>
  <si>
    <t>894812063</t>
  </si>
  <si>
    <t>Revizní a čistící šachta z polypropylenu PP pro hladké trouby DN 400 poklop litinový (pro třídu zatížení) plný do teleskopické trubky (D400)</t>
  </si>
  <si>
    <t>329109949</t>
  </si>
  <si>
    <t>81</t>
  </si>
  <si>
    <t>894812316</t>
  </si>
  <si>
    <t>Revizní a čistící šachta z polypropylenu PP pro hladké trouby DN 600 šachtové dno (DN šachty / DN trubního vedení) DN 600/200 průtočné 30°,60°,90°</t>
  </si>
  <si>
    <t>653220216</t>
  </si>
  <si>
    <t>82</t>
  </si>
  <si>
    <t>894812332</t>
  </si>
  <si>
    <t>Revizní a čistící šachta z polypropylenu PP pro hladké trouby DN 600 roura šachtová korugovaná, světlé hloubky 2 000 mm</t>
  </si>
  <si>
    <t>1218745984</t>
  </si>
  <si>
    <t>83</t>
  </si>
  <si>
    <t>894812339</t>
  </si>
  <si>
    <t>Revizní a čistící šachta z polypropylenu PP pro hladké trouby DN 600 Příplatek k cenám 2331 - 2334 za uříznutí šachtové roury</t>
  </si>
  <si>
    <t>-2012393109</t>
  </si>
  <si>
    <t>84</t>
  </si>
  <si>
    <t>894812379</t>
  </si>
  <si>
    <t>Revizní a čistící šachta z polypropylenu PP pro hladké trouby DN 600 poklop (mříž) litinový pro třídu zatížení D400 s plastovým konusem</t>
  </si>
  <si>
    <t>-812800036</t>
  </si>
  <si>
    <t>85</t>
  </si>
  <si>
    <t>899104112</t>
  </si>
  <si>
    <t>Osazení poklopů litinových a ocelových včetně rámů pro třídu zatížení D400, E600</t>
  </si>
  <si>
    <t>1894160713</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</si>
  <si>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</si>
  <si>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86</t>
  </si>
  <si>
    <t>28661935</t>
  </si>
  <si>
    <t>poklop šachtový litinový dno DN 600 pro třídu zatížení D400</t>
  </si>
  <si>
    <t>-1899142837</t>
  </si>
  <si>
    <t>87</t>
  </si>
  <si>
    <t>899202112</t>
  </si>
  <si>
    <t>Osazení mříží litinových včetně rámů a košů na bahno pro třídu zatížení A15</t>
  </si>
  <si>
    <t>1917286983</t>
  </si>
  <si>
    <t xml:space="preserve">Poznámka k souboru cen:
1. V cenách nejsou započteny náklady na dodání mříží, rámů a košů na bahno; tyto náklady se oceňují ve specifikaci.
</t>
  </si>
  <si>
    <t>88</t>
  </si>
  <si>
    <t>286617841</t>
  </si>
  <si>
    <t>filtrační koš se závěsem do akumulační nádrže - s tyčí na uchycení čerpadla</t>
  </si>
  <si>
    <t>-1682981181</t>
  </si>
  <si>
    <t>89</t>
  </si>
  <si>
    <t>899721111</t>
  </si>
  <si>
    <t>Signalizační vodič na potrubí DN do 150 mm</t>
  </si>
  <si>
    <t>-615298880</t>
  </si>
  <si>
    <t>90</t>
  </si>
  <si>
    <t>899722113</t>
  </si>
  <si>
    <t>Krytí potrubí z plastů výstražnou fólií z PVC šířky 34cm</t>
  </si>
  <si>
    <t>-1835329263</t>
  </si>
  <si>
    <t>Ostatní konstrukce a práce, bourání</t>
  </si>
  <si>
    <t>91</t>
  </si>
  <si>
    <t>919735112</t>
  </si>
  <si>
    <t>Řezání stávajícího živičného krytu nebo podkladu hloubky přes 50 do 100 mm</t>
  </si>
  <si>
    <t>270749338</t>
  </si>
  <si>
    <t xml:space="preserve">Poznámka k souboru cen:
1. V cenách jsou započteny i náklady na spotřebu vody.
</t>
  </si>
  <si>
    <t>26,00*2</t>
  </si>
  <si>
    <t>92</t>
  </si>
  <si>
    <t>936001001</t>
  </si>
  <si>
    <t>Montáž prvků městské a zahradní architektury hmotnosti do 0,1 t</t>
  </si>
  <si>
    <t>-1087568897</t>
  </si>
  <si>
    <t xml:space="preserve">Poznámka k souboru cen:
1. V cenách nejsou započteny náklady na dodání architektonických prvků, tyto se ocení ve specifikaci.
</t>
  </si>
  <si>
    <t>93</t>
  </si>
  <si>
    <t>562410011</t>
  </si>
  <si>
    <t xml:space="preserve">zahradní sloupek </t>
  </si>
  <si>
    <t>-1886291535</t>
  </si>
  <si>
    <t>997</t>
  </si>
  <si>
    <t>Přesun sutě</t>
  </si>
  <si>
    <t>94</t>
  </si>
  <si>
    <t>997013151</t>
  </si>
  <si>
    <t>Vnitrostaveništní doprava suti a vybouraných hmot vodorovně do 50 m svisle s omezením mechanizace pro budovy a haly výšky do 6 m</t>
  </si>
  <si>
    <t>-2123748176</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</si>
  <si>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</si>
  <si>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95</t>
  </si>
  <si>
    <t>997013501</t>
  </si>
  <si>
    <t>Odvoz suti a vybouraných hmot na skládku nebo meziskládku se složením, na vzdálenost do 1 km</t>
  </si>
  <si>
    <t>1459713762</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</si>
  <si>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</si>
  <si>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96</t>
  </si>
  <si>
    <t>997013509</t>
  </si>
  <si>
    <t>Odvoz suti a vybouraných hmot na skládku nebo meziskládku se složením, na vzdálenost Příplatek k ceně za každý další i započatý 1 km přes 1 km</t>
  </si>
  <si>
    <t>515315252</t>
  </si>
  <si>
    <t>24,444*4 'Přepočtené koeficientem množství</t>
  </si>
  <si>
    <t>97</t>
  </si>
  <si>
    <t>997013831</t>
  </si>
  <si>
    <t>Poplatek za uložení stavebního odpadu na skládce (skládkovné) směsného stavebního a demoličního zatříděného do Katalogu odpadů pod kódem 170 904</t>
  </si>
  <si>
    <t>-553049935</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</si>
  <si>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</si>
  <si>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98</t>
  </si>
  <si>
    <t>997221612</t>
  </si>
  <si>
    <t>Nakládání na dopravní prostředky pro vodorovnou dopravu vybouraných hmot</t>
  </si>
  <si>
    <t>-1695823414</t>
  </si>
  <si>
    <t xml:space="preserve">Poznámka k souboru cen:
1. Ceny lze použít i pro překládání při lomené dopravě.
2. Ceny nelze použít při dopravě po železnici, po vodě nebo neobvyklými dopravními prostředky.
</t>
  </si>
  <si>
    <t>998</t>
  </si>
  <si>
    <t>Přesun hmot</t>
  </si>
  <si>
    <t>99</t>
  </si>
  <si>
    <t>998276101</t>
  </si>
  <si>
    <t>Přesun hmot pro trubní vedení hloubené z trub z plastických hmot nebo sklolaminátových pro vodovody nebo kanalizace v otevřeném výkopu dopravní vzdálenost do 15 m</t>
  </si>
  <si>
    <t>715010984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</si>
  <si>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</si>
  <si>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PSV</t>
  </si>
  <si>
    <t>Práce a dodávky PSV</t>
  </si>
  <si>
    <t>711</t>
  </si>
  <si>
    <t>Izolace proti vodě, vlhkosti a plynům</t>
  </si>
  <si>
    <t>100</t>
  </si>
  <si>
    <t>711111002</t>
  </si>
  <si>
    <t>Provedení izolace proti zemní vlhkosti natěradly a tmely za studena na ploše vodorovné V nátěrem lakem asfaltovým</t>
  </si>
  <si>
    <t>-1293902325</t>
  </si>
  <si>
    <t xml:space="preserve">Poznámka k souboru cen:
1. Izolace plochy jednotlivě do 10 m2 se oceňují skladebně cenou příslušné izolace a cenou 711 19-9095 Příplatek za plochu do 10 m2.
</t>
  </si>
  <si>
    <t>1,54*0,42</t>
  </si>
  <si>
    <t>101</t>
  </si>
  <si>
    <t>11163150</t>
  </si>
  <si>
    <t>lak penetrační asfaltový</t>
  </si>
  <si>
    <t>-1371645569</t>
  </si>
  <si>
    <t>0,647*0,00035 'Přepočtené koeficientem množství</t>
  </si>
  <si>
    <t>102</t>
  </si>
  <si>
    <t>711141559</t>
  </si>
  <si>
    <t>Provedení izolace proti zemní vlhkosti pásy přitavením NAIP na ploše vodorovné V</t>
  </si>
  <si>
    <t>-1359874249</t>
  </si>
  <si>
    <t xml:space="preserve">Poznámka k souboru cen:
1. Izolace plochy jednotlivě do 10 m2 se oceňují skladebně cenou příslušné izolace a cenou 711 19-9097 Příplatek za plochu do 10 m2.
</t>
  </si>
  <si>
    <t>103</t>
  </si>
  <si>
    <t>62832001</t>
  </si>
  <si>
    <t>pás asfaltový natavitelný oxidovaný tl. 3,5mm typu V60 S35 s vložkou ze skleněné rohože, s jemnozrnným minerálním posypem</t>
  </si>
  <si>
    <t>1353515301</t>
  </si>
  <si>
    <t>0,647*1,15 'Přepočtené koeficientem množství</t>
  </si>
  <si>
    <t>104</t>
  </si>
  <si>
    <t>998711201</t>
  </si>
  <si>
    <t>Přesun hmot pro izolace proti vodě, vlhkosti a plynům stanovený procentní sazbou (%) z ceny vodorovná dopravní vzdálenost do 50 m v objektech výšky do 6 m</t>
  </si>
  <si>
    <t>%</t>
  </si>
  <si>
    <t>-477913417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</si>
  <si>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</si>
  <si>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</si>
  <si>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</si>
  <si>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105</t>
  </si>
  <si>
    <t>712331111</t>
  </si>
  <si>
    <t>Provedení povlakové krytiny střech plochých do 10° pásy na sucho podkladní samolepící asfaltový pás</t>
  </si>
  <si>
    <t>3935160</t>
  </si>
  <si>
    <t xml:space="preserve">Poznámka k souboru cen:
1. Povlakové krytiny střech jednotlivě do 10 m2 se oceňují skladebně cenou příslušné izolace a cenou 712 39-9096 Příplatek za plochu do 10 m2, a to jen při položení pásů za použití natěradel nebo tmelů za horka.
</t>
  </si>
  <si>
    <t>1,80*0,65</t>
  </si>
  <si>
    <t>106</t>
  </si>
  <si>
    <t>62866325</t>
  </si>
  <si>
    <t>šindel asfaltový tvar hranatá bobrovka</t>
  </si>
  <si>
    <t>1065544367</t>
  </si>
  <si>
    <t>1,17*1,15 'Přepočtené koeficientem množství</t>
  </si>
  <si>
    <t>107</t>
  </si>
  <si>
    <t>998712201</t>
  </si>
  <si>
    <t>Přesun hmot pro povlakové krytiny stanovený procentní sazbou (%) z ceny vodorovná dopravní vzdálenost do 50 m v objektech výšky do 6 m</t>
  </si>
  <si>
    <t>1847859439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</si>
  <si>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</si>
  <si>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721</t>
  </si>
  <si>
    <t>Zdravotechnika - vnitřní kanalizace</t>
  </si>
  <si>
    <t>108</t>
  </si>
  <si>
    <t>721211611</t>
  </si>
  <si>
    <t>Podlahové vpusti dvorní vtoky (vpusti) se svislým odtokem a zápachovou klapkou DN 110/160 mříž litina 226x226</t>
  </si>
  <si>
    <t>-212524108</t>
  </si>
  <si>
    <t>109</t>
  </si>
  <si>
    <t>721242116</t>
  </si>
  <si>
    <t>Lapače střešních splavenin polypropylenové (PP) s kulovým kloubem na odtoku DN 125</t>
  </si>
  <si>
    <t>-697597126</t>
  </si>
  <si>
    <t>110</t>
  </si>
  <si>
    <t>721242804</t>
  </si>
  <si>
    <t>Demontáž lapačů střešních splavenin DN 125</t>
  </si>
  <si>
    <t>587552666</t>
  </si>
  <si>
    <t>111</t>
  </si>
  <si>
    <t>998721201</t>
  </si>
  <si>
    <t>Přesun hmot pro vnitřní kanalizace stanovený procentní sazbou (%) z ceny vodorovná dopravní vzdálenost do 50 m v objektech výšky do 6 m</t>
  </si>
  <si>
    <t>-1201238261</t>
  </si>
  <si>
    <t>722</t>
  </si>
  <si>
    <t>Zdravotechnika - vnitřní vodovod</t>
  </si>
  <si>
    <t>112</t>
  </si>
  <si>
    <t>722224116</t>
  </si>
  <si>
    <t>Armatury s jedním závitem kohouty plnicí a vypouštěcí PN 10 G 3/4</t>
  </si>
  <si>
    <t>964162265</t>
  </si>
  <si>
    <t xml:space="preserve">Poznámka k souboru cen:
1. Cenami -9101 až -9106 nelze oceňovat montáž nástěnek.
2. V cenách –0111 až -0122 je započteno i vyvedení a upevnění výpustek.
</t>
  </si>
  <si>
    <t>113</t>
  </si>
  <si>
    <t>722224152</t>
  </si>
  <si>
    <t>Armatury s jedním závitem ventily kulové zahradní uzávěry PN 15 do 120° C G 1/2 - 3/4</t>
  </si>
  <si>
    <t>899405560</t>
  </si>
  <si>
    <t>114</t>
  </si>
  <si>
    <t>722224153</t>
  </si>
  <si>
    <t>Armatury s jedním závitem ventily kulové zahradní uzávěry PN 15 do 120° C G 3/4 - 1</t>
  </si>
  <si>
    <t>-1331597186</t>
  </si>
  <si>
    <t>115</t>
  </si>
  <si>
    <t>722231074</t>
  </si>
  <si>
    <t>Armatury se dvěma závity ventily zpětné mosazné PN 10 do 110°C G 1</t>
  </si>
  <si>
    <t>-1565184258</t>
  </si>
  <si>
    <t>116</t>
  </si>
  <si>
    <t>722234265</t>
  </si>
  <si>
    <t>Armatury se dvěma závity filtry mosazný PN 16 do 120 °C G 1</t>
  </si>
  <si>
    <t>-496121481</t>
  </si>
  <si>
    <t>117</t>
  </si>
  <si>
    <t>722290226</t>
  </si>
  <si>
    <t>Zkoušky, proplach a desinfekce vodovodního potrubí zkoušky těsnosti vodovodního potrubí závitového do DN 50</t>
  </si>
  <si>
    <t>-1426029639</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</si>
  <si>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</si>
  <si>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118</t>
  </si>
  <si>
    <t>722290234</t>
  </si>
  <si>
    <t>Zkoušky, proplach a desinfekce vodovodního potrubí proplach a desinfekce vodovodního potrubí do DN 80</t>
  </si>
  <si>
    <t>-1497924526</t>
  </si>
  <si>
    <t>119</t>
  </si>
  <si>
    <t>998722201</t>
  </si>
  <si>
    <t>Přesun hmot pro vnitřní vodovod stanovený procentní sazbou (%) z ceny vodorovná dopravní vzdálenost do 50 m v objektech výšky do 6 m</t>
  </si>
  <si>
    <t>-1665219270</t>
  </si>
  <si>
    <t>724</t>
  </si>
  <si>
    <t>Zdravotechnika - strojní vybavení</t>
  </si>
  <si>
    <t>120</t>
  </si>
  <si>
    <t>724211231</t>
  </si>
  <si>
    <t>Domovní vodárny s čerpacím soustrojím a sacím košem bez potrubí s tlakovou nádobou dopravní výška H (m) / objem nádoby (l) 45 m/24 l</t>
  </si>
  <si>
    <t>soubor</t>
  </si>
  <si>
    <t>-1928033534</t>
  </si>
  <si>
    <t>121</t>
  </si>
  <si>
    <t>998724201</t>
  </si>
  <si>
    <t>Přesun hmot pro strojní vybavení stanovený procentní sazbou (%) z ceny vodorovná dopravní vzdálenost do 50 m v objektech výšky do 6 m</t>
  </si>
  <si>
    <t>-1369689605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</si>
  <si>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</si>
  <si>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741</t>
  </si>
  <si>
    <t>Elektroinstalace - silnoproud</t>
  </si>
  <si>
    <t>122</t>
  </si>
  <si>
    <t>741110053</t>
  </si>
  <si>
    <t>Montáž trubek elektroinstalačních s nasunutím nebo našroubováním do krabic plastových ohebných, uložených volně, vnější Ø přes 35 mm</t>
  </si>
  <si>
    <t>-1693590517</t>
  </si>
  <si>
    <t>123</t>
  </si>
  <si>
    <t>34571350</t>
  </si>
  <si>
    <t>trubka elektroinstalační ohebná dvouplášťová korugovaná D 32/40 mm, HDPE+LDPE</t>
  </si>
  <si>
    <t>-1532313155</t>
  </si>
  <si>
    <t>145*1,05 'Přepočtené koeficientem množství</t>
  </si>
  <si>
    <t>124</t>
  </si>
  <si>
    <t>741122143</t>
  </si>
  <si>
    <t>Montáž kabelů měděných bez ukončení uložených v trubkách zatažených plných kulatých nebo bezhalogenových (CYKY) počtu a průřezu žil 5x4 až 6 mm2</t>
  </si>
  <si>
    <t>1515111229</t>
  </si>
  <si>
    <t>125</t>
  </si>
  <si>
    <t>34111098</t>
  </si>
  <si>
    <t>kabel silový s Cu jádrem 1 kV 5x4mm2</t>
  </si>
  <si>
    <t>-1095003874</t>
  </si>
  <si>
    <t>145*1,2 'Přepočtené koeficientem množství</t>
  </si>
  <si>
    <t>126</t>
  </si>
  <si>
    <t>741210001</t>
  </si>
  <si>
    <t>Montáž rozvodnic oceloplechových nebo plastových bez zapojení vodičů běžných, hmotnosti do 20 kg</t>
  </si>
  <si>
    <t>-13308746</t>
  </si>
  <si>
    <t>127</t>
  </si>
  <si>
    <t>562410012</t>
  </si>
  <si>
    <t xml:space="preserve">box zásuvkový </t>
  </si>
  <si>
    <t>-888806809</t>
  </si>
  <si>
    <t>128</t>
  </si>
  <si>
    <t>562410013</t>
  </si>
  <si>
    <t>sloupek se dvěma přírubami zásuvkového boxu</t>
  </si>
  <si>
    <t>950040164</t>
  </si>
  <si>
    <t>129</t>
  </si>
  <si>
    <t>741410041</t>
  </si>
  <si>
    <t>Montáž uzemňovacího vedení s upevněním, propojením a připojením pomocí svorek v zemi s izolací spojů drátu nebo lana Ø do 10 mm v městské zástavbě</t>
  </si>
  <si>
    <t>361650651</t>
  </si>
  <si>
    <t>130</t>
  </si>
  <si>
    <t>35441073</t>
  </si>
  <si>
    <t>drát D 10mm FeZn</t>
  </si>
  <si>
    <t>1790847456</t>
  </si>
  <si>
    <t>15,00*0,62*1,05</t>
  </si>
  <si>
    <t>131</t>
  </si>
  <si>
    <t>741810001</t>
  </si>
  <si>
    <t>Zkoušky a prohlídky elektrických rozvodů a zařízení celková prohlídka a vyhotovení revizní zprávy pro objem montážních prací do 100 tis. Kč</t>
  </si>
  <si>
    <t>212173270</t>
  </si>
  <si>
    <t xml:space="preserve">Poznámka k souboru cen:
1. Ceny -0001 až -0011 jsou určeny pro objem montážních prací včetně všech nákladů.
</t>
  </si>
  <si>
    <t>132</t>
  </si>
  <si>
    <t>998741201</t>
  </si>
  <si>
    <t>Přesun hmot pro silnoproud stanovený procentní sazbou (%) z ceny vodorovná dopravní vzdálenost do 50 m v objektech výšky do 6 m</t>
  </si>
  <si>
    <t>-822989361</t>
  </si>
  <si>
    <t>762</t>
  </si>
  <si>
    <t>Konstrukce tesařské</t>
  </si>
  <si>
    <t>133</t>
  </si>
  <si>
    <t>762083122</t>
  </si>
  <si>
    <t>Práce společné pro tesařské konstrukce impregnace řeziva máčením proti dřevokaznému hmyzu, houbám a plísním, třída ohrožení 3 a 4 (dřevo v exteriéru)</t>
  </si>
  <si>
    <t>-1110786364</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</si>
  <si>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</si>
  <si>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(0,039+0,037)/1,10</t>
  </si>
  <si>
    <t>134</t>
  </si>
  <si>
    <t>762341210</t>
  </si>
  <si>
    <t>Bednění a laťování montáž bednění střech rovných a šikmých sklonu do 60° s vyřezáním otvorů z prken hrubých na sraz tl. do 32 mm</t>
  </si>
  <si>
    <t>1541516719</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</si>
  <si>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</si>
  <si>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135</t>
  </si>
  <si>
    <t>60515111</t>
  </si>
  <si>
    <t>řezivo jehličnaté boční prkno 20-30mm</t>
  </si>
  <si>
    <t>1545295458</t>
  </si>
  <si>
    <t>1,17*0,03*1,10</t>
  </si>
  <si>
    <t>136</t>
  </si>
  <si>
    <t>762351110</t>
  </si>
  <si>
    <t>Montáž nadstřešních konstrukcí světlíků, větráků, dýmníků z hraněného řeziva průřezové plochy do 100 cm2</t>
  </si>
  <si>
    <t>717517841</t>
  </si>
  <si>
    <t>1,80*3</t>
  </si>
  <si>
    <t>0,55*3</t>
  </si>
  <si>
    <t>137</t>
  </si>
  <si>
    <t>60516101</t>
  </si>
  <si>
    <t>řezivo smrkové sušené tl 50mm</t>
  </si>
  <si>
    <t>1847612449</t>
  </si>
  <si>
    <t>7,05*0,12*0,04*1,10</t>
  </si>
  <si>
    <t>138</t>
  </si>
  <si>
    <t>762395000</t>
  </si>
  <si>
    <t>Spojovací prostředky krovů, bednění a laťování, nadstřešních konstrukcí svory, prkna, hřebíky, pásová ocel, vruty</t>
  </si>
  <si>
    <t>1880165410</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</si>
  <si>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</si>
  <si>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139</t>
  </si>
  <si>
    <t>762731811</t>
  </si>
  <si>
    <t>Demontáž prostorových vázaných konstrukcí z kulatiny nebo z půlkulatiny průřezové plochy do 120 cm2</t>
  </si>
  <si>
    <t>-931579883</t>
  </si>
  <si>
    <t>"hrací prvky"</t>
  </si>
  <si>
    <t>2,00*3</t>
  </si>
  <si>
    <t>140</t>
  </si>
  <si>
    <t>762733110</t>
  </si>
  <si>
    <t>Montáž prostorových vázaných konstrukcí z kulatiny nebo z půlkulatiny průřezové plochy do 120 cm2</t>
  </si>
  <si>
    <t>1231482990</t>
  </si>
  <si>
    <t xml:space="preserve">Poznámka k souboru cen:
1. V cenách jsou započteny i náklady na vyvrtání děr, osazení svorníků a dotažení rektifikačních článků.
2. V cenách nejsou započteny náklady na montáž hmoždinek a táhel; tyto práce se oceňují cenami souboru cen 762 08-5 Montáž ocelových spojovacích prostředků.
3. Tento soubor cen lze použít i pro ocenění vchodových předstříšek, jejich ukotvení ke zdivu se oceňuje zvlášť.
</t>
  </si>
  <si>
    <t>141</t>
  </si>
  <si>
    <t>998762201</t>
  </si>
  <si>
    <t>Přesun hmot pro konstrukce tesařské stanovený procentní sazbou (%) z ceny vodorovná dopravní vzdálenost do 50 m v objektech výšky do 6 m</t>
  </si>
  <si>
    <t>-32515245</t>
  </si>
  <si>
    <t>764</t>
  </si>
  <si>
    <t>Konstrukce klempířské</t>
  </si>
  <si>
    <t>142</t>
  </si>
  <si>
    <t>764004861</t>
  </si>
  <si>
    <t>Demontáž klempířských konstrukcí svodu do suti</t>
  </si>
  <si>
    <t>-942514133</t>
  </si>
  <si>
    <t>1,50*2</t>
  </si>
  <si>
    <t>143</t>
  </si>
  <si>
    <t>764501103</t>
  </si>
  <si>
    <t>Montáž žlabu podokapního půlkruhového žlabu</t>
  </si>
  <si>
    <t>-748787156</t>
  </si>
  <si>
    <t>"překotvení"</t>
  </si>
  <si>
    <t>6,00</t>
  </si>
  <si>
    <t>144</t>
  </si>
  <si>
    <t>764518623</t>
  </si>
  <si>
    <t>Svod z pozinkovaného plechu s upraveným povrchem včetně objímek, kolen a odskoků kruhový, průměru 120 mm</t>
  </si>
  <si>
    <t>2049648308</t>
  </si>
  <si>
    <t>1,50*8</t>
  </si>
  <si>
    <t>145</t>
  </si>
  <si>
    <t>998764201</t>
  </si>
  <si>
    <t>Přesun hmot pro konstrukce klempířské stanovený procentní sazbou (%) z ceny vodorovná dopravní vzdálenost do 50 m v objektech výšky do 6 m</t>
  </si>
  <si>
    <t>1432903277</t>
  </si>
  <si>
    <t>VRN</t>
  </si>
  <si>
    <t>Vedlejší rozpočtové náklady</t>
  </si>
  <si>
    <t>VRN1</t>
  </si>
  <si>
    <t>Průzkumné, geodetické a projektové práce</t>
  </si>
  <si>
    <t>146</t>
  </si>
  <si>
    <t>011514000</t>
  </si>
  <si>
    <t>Vytýčení sítí</t>
  </si>
  <si>
    <t>…</t>
  </si>
  <si>
    <t>1024</t>
  </si>
  <si>
    <t>1255912884</t>
  </si>
  <si>
    <t>147</t>
  </si>
  <si>
    <t>012103000</t>
  </si>
  <si>
    <t>Geodetické práce před výstavbou</t>
  </si>
  <si>
    <t>1686010890</t>
  </si>
  <si>
    <t>148</t>
  </si>
  <si>
    <t>013254000</t>
  </si>
  <si>
    <t>Dokumentace skutečného provedení stavby</t>
  </si>
  <si>
    <t>638757973</t>
  </si>
  <si>
    <t>VRN3</t>
  </si>
  <si>
    <t>Zařízení staveniště</t>
  </si>
  <si>
    <t>149</t>
  </si>
  <si>
    <t>030001000</t>
  </si>
  <si>
    <t>1721175916</t>
  </si>
  <si>
    <t>VRN7</t>
  </si>
  <si>
    <t>Provozní vlivy</t>
  </si>
  <si>
    <t>150</t>
  </si>
  <si>
    <t>070001000</t>
  </si>
  <si>
    <t>142160168</t>
  </si>
  <si>
    <t>1019-02 - SO 01 - Řešení dešťových vod - neuznatelné náklady</t>
  </si>
  <si>
    <t>"dlažba"</t>
  </si>
  <si>
    <t>(18,20+75,80)*1,00</t>
  </si>
  <si>
    <t>75,80*2</t>
  </si>
  <si>
    <t>75,80*1,00*(0,99+1,05+1,15+1,18+1,10+1,29+1,40+1,25+1,45+1,80)/10</t>
  </si>
  <si>
    <t>75,80*(0,99+1,05+1,15+1,18+1,10+1,29+1,40+1,25+1,45+1,80)/10*2</t>
  </si>
  <si>
    <t>95,963</t>
  </si>
  <si>
    <t>102,00*1,00*(0,10+0,20)</t>
  </si>
  <si>
    <t>95,963-30,60</t>
  </si>
  <si>
    <t>30,6*1,865 'Přepočtené koeficientem množství</t>
  </si>
  <si>
    <t>33</t>
  </si>
  <si>
    <t>564211111</t>
  </si>
  <si>
    <t>Podklad nebo podsyp ze štěrkopísku ŠP s rozprostřením, vlhčením a zhutněním, po zhutnění tl. 50 mm</t>
  </si>
  <si>
    <t>1028959869</t>
  </si>
  <si>
    <t>34</t>
  </si>
  <si>
    <t>564750111</t>
  </si>
  <si>
    <t>Podklad nebo kryt z kameniva hrubého drceného vel. 16-32 mm s rozprostřením a zhutněním, po zhutnění tl. 150 mm</t>
  </si>
  <si>
    <t>2056101118</t>
  </si>
  <si>
    <t>40</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</si>
  <si>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</si>
  <si>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</si>
  <si>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-250486887</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</si>
  <si>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</si>
  <si>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102,00</t>
  </si>
  <si>
    <t>45</t>
  </si>
  <si>
    <t>28613751</t>
  </si>
  <si>
    <t>potrubí vodovodní LDPE (rPE) D 25x3,5mm</t>
  </si>
  <si>
    <t>-364617258</t>
  </si>
  <si>
    <t>102*1,015 'Přepočtené koeficientem množství</t>
  </si>
  <si>
    <t>27,26*4 'Přepočtené koeficientem množství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</si>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</sst>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167" fontId="22" fillId="2" borderId="22" xfId="0" applyNumberFormat="1" applyFont="1" applyFill="1" applyBorder="1" applyAlignment="1" applyProtection="1">
      <alignment vertical="center"/>
      <protection locked="0"/>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3" fillId="0" borderId="20" xfId="0" applyNumberFormat="1" applyFont="1" applyBorder="1" applyAlignment="1" applyProtection="1">
      <alignment vertical="center"/>
      <protection/>
    </xf>
    <xf numFmtId="166" fontId="23" fillId="0" borderId="21" xfId="0" applyNumberFormat="1"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70"/>
      <c r="AS2" s="370"/>
      <c r="AT2" s="370"/>
      <c r="AU2" s="370"/>
      <c r="AV2" s="370"/>
      <c r="AW2" s="370"/>
      <c r="AX2" s="370"/>
      <c r="AY2" s="370"/>
      <c r="AZ2" s="370"/>
      <c r="BA2" s="370"/>
      <c r="BB2" s="370"/>
      <c r="BC2" s="370"/>
      <c r="BD2" s="370"/>
      <c r="BE2" s="370"/>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34" t="s">
        <v>80</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3"/>
      <c r="AQ5" s="23"/>
      <c r="AR5" s="21"/>
      <c r="BE5" s="331" t="s">
        <v>14</v>
      </c>
      <c r="BS5" s="18" t="s">
        <v>6</v>
      </c>
    </row>
    <row r="6" spans="2:71" s="1" customFormat="1" ht="36.95" customHeight="1">
      <c r="B6" s="22"/>
      <c r="C6" s="23"/>
      <c r="D6" s="29" t="s">
        <v>15</v>
      </c>
      <c r="E6" s="23"/>
      <c r="F6" s="23"/>
      <c r="G6" s="23"/>
      <c r="H6" s="23"/>
      <c r="I6" s="23"/>
      <c r="J6" s="23"/>
      <c r="K6" s="336" t="s">
        <v>16</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3"/>
      <c r="AQ6" s="23"/>
      <c r="AR6" s="21"/>
      <c r="BE6" s="332"/>
      <c r="BS6" s="18" t="s">
        <v>6</v>
      </c>
    </row>
    <row r="7" spans="2:71" s="1" customFormat="1" ht="12" customHeight="1">
      <c r="B7" s="22"/>
      <c r="C7" s="23"/>
      <c r="D7" s="30" t="s">
        <v>17</v>
      </c>
      <c r="E7" s="23"/>
      <c r="F7" s="23"/>
      <c r="G7" s="23"/>
      <c r="H7" s="23"/>
      <c r="I7" s="23"/>
      <c r="J7" s="23"/>
      <c r="K7" s="28" t="s">
        <v>18</v>
      </c>
      <c r="L7" s="23"/>
      <c r="M7" s="23"/>
      <c r="N7" s="23"/>
      <c r="O7" s="23"/>
      <c r="P7" s="23"/>
      <c r="Q7" s="23"/>
      <c r="R7" s="23"/>
      <c r="S7" s="23"/>
      <c r="T7" s="23"/>
      <c r="U7" s="23"/>
      <c r="V7" s="23"/>
      <c r="W7" s="23"/>
      <c r="X7" s="23"/>
      <c r="Y7" s="23"/>
      <c r="Z7" s="23"/>
      <c r="AA7" s="23"/>
      <c r="AB7" s="23"/>
      <c r="AC7" s="23"/>
      <c r="AD7" s="23"/>
      <c r="AE7" s="23"/>
      <c r="AF7" s="23"/>
      <c r="AG7" s="23"/>
      <c r="AH7" s="23"/>
      <c r="AI7" s="23"/>
      <c r="AJ7" s="23"/>
      <c r="AK7" s="30" t="s">
        <v>19</v>
      </c>
      <c r="AL7" s="23"/>
      <c r="AM7" s="23"/>
      <c r="AN7" s="28" t="s">
        <v>18</v>
      </c>
      <c r="AO7" s="23"/>
      <c r="AP7" s="23"/>
      <c r="AQ7" s="23"/>
      <c r="AR7" s="21"/>
      <c r="BE7" s="332"/>
      <c r="BS7" s="18" t="s">
        <v>6</v>
      </c>
    </row>
    <row r="8" spans="2:71" s="1" customFormat="1" ht="12" customHeight="1">
      <c r="B8" s="22"/>
      <c r="C8" s="23"/>
      <c r="D8" s="30"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22</v>
      </c>
      <c r="AL8" s="23"/>
      <c r="AM8" s="23"/>
      <c r="AN8" s="31" t="s">
        <v>23</v>
      </c>
      <c r="AO8" s="23"/>
      <c r="AP8" s="23"/>
      <c r="AQ8" s="23"/>
      <c r="AR8" s="21"/>
      <c r="BE8" s="332"/>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32"/>
      <c r="BS9" s="18" t="s">
        <v>6</v>
      </c>
    </row>
    <row r="10" spans="2:71" s="1" customFormat="1" ht="12" customHeight="1">
      <c r="B10" s="22"/>
      <c r="C10" s="23"/>
      <c r="D10" s="30"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25</v>
      </c>
      <c r="AL10" s="23"/>
      <c r="AM10" s="23"/>
      <c r="AN10" s="28" t="s">
        <v>26</v>
      </c>
      <c r="AO10" s="23"/>
      <c r="AP10" s="23"/>
      <c r="AQ10" s="23"/>
      <c r="AR10" s="21"/>
      <c r="BE10" s="332"/>
      <c r="BS10" s="18" t="s">
        <v>6</v>
      </c>
    </row>
    <row r="11" spans="2:71" s="1" customFormat="1" ht="18.4"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29</v>
      </c>
      <c r="AO11" s="23"/>
      <c r="AP11" s="23"/>
      <c r="AQ11" s="23"/>
      <c r="AR11" s="21"/>
      <c r="BE11" s="3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2"/>
      <c r="BS12" s="18" t="s">
        <v>6</v>
      </c>
    </row>
    <row r="13" spans="2:71" s="1" customFormat="1" ht="12" customHeight="1">
      <c r="B13" s="22"/>
      <c r="C13" s="23"/>
      <c r="D13" s="30"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25</v>
      </c>
      <c r="AL13" s="23"/>
      <c r="AM13" s="23"/>
      <c r="AN13" s="32" t="s">
        <v>31</v>
      </c>
      <c r="AO13" s="23"/>
      <c r="AP13" s="23"/>
      <c r="AQ13" s="23"/>
      <c r="AR13" s="21"/>
      <c r="BE13" s="332"/>
      <c r="BS13" s="18" t="s">
        <v>6</v>
      </c>
    </row>
    <row r="14" spans="2:71" ht="12.75">
      <c r="B14" s="22"/>
      <c r="C14" s="23"/>
      <c r="D14" s="23"/>
      <c r="E14" s="337" t="s">
        <v>31</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0" t="s">
        <v>28</v>
      </c>
      <c r="AL14" s="23"/>
      <c r="AM14" s="23"/>
      <c r="AN14" s="32" t="s">
        <v>31</v>
      </c>
      <c r="AO14" s="23"/>
      <c r="AP14" s="23"/>
      <c r="AQ14" s="23"/>
      <c r="AR14" s="21"/>
      <c r="BE14" s="3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2"/>
      <c r="BS15" s="18" t="s">
        <v>4</v>
      </c>
    </row>
    <row r="16" spans="2:71" s="1" customFormat="1" ht="12" customHeight="1">
      <c r="B16" s="22"/>
      <c r="C16" s="23"/>
      <c r="D16" s="30"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25</v>
      </c>
      <c r="AL16" s="23"/>
      <c r="AM16" s="23"/>
      <c r="AN16" s="28" t="s">
        <v>33</v>
      </c>
      <c r="AO16" s="23"/>
      <c r="AP16" s="23"/>
      <c r="AQ16" s="23"/>
      <c r="AR16" s="21"/>
      <c r="BE16" s="332"/>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35</v>
      </c>
      <c r="AO17" s="23"/>
      <c r="AP17" s="23"/>
      <c r="AQ17" s="23"/>
      <c r="AR17" s="21"/>
      <c r="BE17" s="332"/>
      <c r="BS17" s="18" t="s">
        <v>36</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2"/>
      <c r="BS18" s="18" t="s">
        <v>6</v>
      </c>
    </row>
    <row r="19" spans="2:71" s="1" customFormat="1" ht="12" customHeight="1">
      <c r="B19" s="22"/>
      <c r="C19" s="23"/>
      <c r="D19" s="30" t="s">
        <v>37</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25</v>
      </c>
      <c r="AL19" s="23"/>
      <c r="AM19" s="23"/>
      <c r="AN19" s="28" t="s">
        <v>18</v>
      </c>
      <c r="AO19" s="23"/>
      <c r="AP19" s="23"/>
      <c r="AQ19" s="23"/>
      <c r="AR19" s="21"/>
      <c r="BE19" s="332"/>
      <c r="BS19" s="18" t="s">
        <v>6</v>
      </c>
    </row>
    <row r="20" spans="2:71" s="1" customFormat="1" ht="18.4" customHeight="1">
      <c r="B20" s="22"/>
      <c r="C20" s="23"/>
      <c r="D20" s="23"/>
      <c r="E20" s="28" t="s">
        <v>38</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18</v>
      </c>
      <c r="AO20" s="23"/>
      <c r="AP20" s="23"/>
      <c r="AQ20" s="23"/>
      <c r="AR20" s="21"/>
      <c r="BE20" s="3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2"/>
    </row>
    <row r="22" spans="2:57" s="1" customFormat="1" ht="12" customHeight="1">
      <c r="B22" s="22"/>
      <c r="C22" s="23"/>
      <c r="D22" s="30" t="s">
        <v>39</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2"/>
    </row>
    <row r="23" spans="2:57" s="1" customFormat="1" ht="47.25" customHeight="1">
      <c r="B23" s="22"/>
      <c r="C23" s="23"/>
      <c r="D23" s="23"/>
      <c r="E23" s="339" t="s">
        <v>40</v>
      </c>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23"/>
      <c r="AP23" s="23"/>
      <c r="AQ23" s="23"/>
      <c r="AR23" s="21"/>
      <c r="BE23" s="3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2"/>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32"/>
    </row>
    <row r="26" spans="1:57" s="2" customFormat="1" ht="25.9" customHeight="1">
      <c r="A26" s="35"/>
      <c r="B26" s="36"/>
      <c r="C26" s="37"/>
      <c r="D26" s="38" t="s">
        <v>41</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0">
        <f>ROUND(AG54,2)</f>
        <v>0</v>
      </c>
      <c r="AL26" s="341"/>
      <c r="AM26" s="341"/>
      <c r="AN26" s="341"/>
      <c r="AO26" s="341"/>
      <c r="AP26" s="37"/>
      <c r="AQ26" s="37"/>
      <c r="AR26" s="40"/>
      <c r="BE26" s="332"/>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32"/>
    </row>
    <row r="28" spans="1:57" s="2" customFormat="1" ht="12.75">
      <c r="A28" s="35"/>
      <c r="B28" s="36"/>
      <c r="C28" s="37"/>
      <c r="D28" s="37"/>
      <c r="E28" s="37"/>
      <c r="F28" s="37"/>
      <c r="G28" s="37"/>
      <c r="H28" s="37"/>
      <c r="I28" s="37"/>
      <c r="J28" s="37"/>
      <c r="K28" s="37"/>
      <c r="L28" s="342" t="s">
        <v>42</v>
      </c>
      <c r="M28" s="342"/>
      <c r="N28" s="342"/>
      <c r="O28" s="342"/>
      <c r="P28" s="342"/>
      <c r="Q28" s="37"/>
      <c r="R28" s="37"/>
      <c r="S28" s="37"/>
      <c r="T28" s="37"/>
      <c r="U28" s="37"/>
      <c r="V28" s="37"/>
      <c r="W28" s="342" t="s">
        <v>43</v>
      </c>
      <c r="X28" s="342"/>
      <c r="Y28" s="342"/>
      <c r="Z28" s="342"/>
      <c r="AA28" s="342"/>
      <c r="AB28" s="342"/>
      <c r="AC28" s="342"/>
      <c r="AD28" s="342"/>
      <c r="AE28" s="342"/>
      <c r="AF28" s="37"/>
      <c r="AG28" s="37"/>
      <c r="AH28" s="37"/>
      <c r="AI28" s="37"/>
      <c r="AJ28" s="37"/>
      <c r="AK28" s="342" t="s">
        <v>44</v>
      </c>
      <c r="AL28" s="342"/>
      <c r="AM28" s="342"/>
      <c r="AN28" s="342"/>
      <c r="AO28" s="342"/>
      <c r="AP28" s="37"/>
      <c r="AQ28" s="37"/>
      <c r="AR28" s="40"/>
      <c r="BE28" s="332"/>
    </row>
    <row r="29" spans="2:57" s="3" customFormat="1" ht="14.45" customHeight="1">
      <c r="B29" s="41"/>
      <c r="C29" s="42"/>
      <c r="D29" s="30" t="s">
        <v>45</v>
      </c>
      <c r="E29" s="42"/>
      <c r="F29" s="30" t="s">
        <v>46</v>
      </c>
      <c r="G29" s="42"/>
      <c r="H29" s="42"/>
      <c r="I29" s="42"/>
      <c r="J29" s="42"/>
      <c r="K29" s="42"/>
      <c r="L29" s="345">
        <v>0.21</v>
      </c>
      <c r="M29" s="344"/>
      <c r="N29" s="344"/>
      <c r="O29" s="344"/>
      <c r="P29" s="344"/>
      <c r="Q29" s="42"/>
      <c r="R29" s="42"/>
      <c r="S29" s="42"/>
      <c r="T29" s="42"/>
      <c r="U29" s="42"/>
      <c r="V29" s="42"/>
      <c r="W29" s="343">
        <f>ROUND(AZ54,2)</f>
        <v>0</v>
      </c>
      <c r="X29" s="344"/>
      <c r="Y29" s="344"/>
      <c r="Z29" s="344"/>
      <c r="AA29" s="344"/>
      <c r="AB29" s="344"/>
      <c r="AC29" s="344"/>
      <c r="AD29" s="344"/>
      <c r="AE29" s="344"/>
      <c r="AF29" s="42"/>
      <c r="AG29" s="42"/>
      <c r="AH29" s="42"/>
      <c r="AI29" s="42"/>
      <c r="AJ29" s="42"/>
      <c r="AK29" s="343">
        <f>ROUND(AV54,2)</f>
        <v>0</v>
      </c>
      <c r="AL29" s="344"/>
      <c r="AM29" s="344"/>
      <c r="AN29" s="344"/>
      <c r="AO29" s="344"/>
      <c r="AP29" s="42"/>
      <c r="AQ29" s="42"/>
      <c r="AR29" s="43"/>
      <c r="BE29" s="333"/>
    </row>
    <row r="30" spans="2:57" s="3" customFormat="1" ht="14.45" customHeight="1">
      <c r="B30" s="41"/>
      <c r="C30" s="42"/>
      <c r="D30" s="42"/>
      <c r="E30" s="42"/>
      <c r="F30" s="30" t="s">
        <v>47</v>
      </c>
      <c r="G30" s="42"/>
      <c r="H30" s="42"/>
      <c r="I30" s="42"/>
      <c r="J30" s="42"/>
      <c r="K30" s="42"/>
      <c r="L30" s="345">
        <v>0.15</v>
      </c>
      <c r="M30" s="344"/>
      <c r="N30" s="344"/>
      <c r="O30" s="344"/>
      <c r="P30" s="344"/>
      <c r="Q30" s="42"/>
      <c r="R30" s="42"/>
      <c r="S30" s="42"/>
      <c r="T30" s="42"/>
      <c r="U30" s="42"/>
      <c r="V30" s="42"/>
      <c r="W30" s="343">
        <f>ROUND(BA54,2)</f>
        <v>0</v>
      </c>
      <c r="X30" s="344"/>
      <c r="Y30" s="344"/>
      <c r="Z30" s="344"/>
      <c r="AA30" s="344"/>
      <c r="AB30" s="344"/>
      <c r="AC30" s="344"/>
      <c r="AD30" s="344"/>
      <c r="AE30" s="344"/>
      <c r="AF30" s="42"/>
      <c r="AG30" s="42"/>
      <c r="AH30" s="42"/>
      <c r="AI30" s="42"/>
      <c r="AJ30" s="42"/>
      <c r="AK30" s="343">
        <f>ROUND(AW54,2)</f>
        <v>0</v>
      </c>
      <c r="AL30" s="344"/>
      <c r="AM30" s="344"/>
      <c r="AN30" s="344"/>
      <c r="AO30" s="344"/>
      <c r="AP30" s="42"/>
      <c r="AQ30" s="42"/>
      <c r="AR30" s="43"/>
      <c r="BE30" s="333"/>
    </row>
    <row r="31" spans="2:57" s="3" customFormat="1" ht="14.45" customHeight="1" hidden="1">
      <c r="B31" s="41"/>
      <c r="C31" s="42"/>
      <c r="D31" s="42"/>
      <c r="E31" s="42"/>
      <c r="F31" s="30" t="s">
        <v>48</v>
      </c>
      <c r="G31" s="42"/>
      <c r="H31" s="42"/>
      <c r="I31" s="42"/>
      <c r="J31" s="42"/>
      <c r="K31" s="42"/>
      <c r="L31" s="345">
        <v>0.21</v>
      </c>
      <c r="M31" s="344"/>
      <c r="N31" s="344"/>
      <c r="O31" s="344"/>
      <c r="P31" s="344"/>
      <c r="Q31" s="42"/>
      <c r="R31" s="42"/>
      <c r="S31" s="42"/>
      <c r="T31" s="42"/>
      <c r="U31" s="42"/>
      <c r="V31" s="42"/>
      <c r="W31" s="343">
        <f>ROUND(BB54,2)</f>
        <v>0</v>
      </c>
      <c r="X31" s="344"/>
      <c r="Y31" s="344"/>
      <c r="Z31" s="344"/>
      <c r="AA31" s="344"/>
      <c r="AB31" s="344"/>
      <c r="AC31" s="344"/>
      <c r="AD31" s="344"/>
      <c r="AE31" s="344"/>
      <c r="AF31" s="42"/>
      <c r="AG31" s="42"/>
      <c r="AH31" s="42"/>
      <c r="AI31" s="42"/>
      <c r="AJ31" s="42"/>
      <c r="AK31" s="343">
        <v>0</v>
      </c>
      <c r="AL31" s="344"/>
      <c r="AM31" s="344"/>
      <c r="AN31" s="344"/>
      <c r="AO31" s="344"/>
      <c r="AP31" s="42"/>
      <c r="AQ31" s="42"/>
      <c r="AR31" s="43"/>
      <c r="BE31" s="333"/>
    </row>
    <row r="32" spans="2:57" s="3" customFormat="1" ht="14.45" customHeight="1" hidden="1">
      <c r="B32" s="41"/>
      <c r="C32" s="42"/>
      <c r="D32" s="42"/>
      <c r="E32" s="42"/>
      <c r="F32" s="30" t="s">
        <v>49</v>
      </c>
      <c r="G32" s="42"/>
      <c r="H32" s="42"/>
      <c r="I32" s="42"/>
      <c r="J32" s="42"/>
      <c r="K32" s="42"/>
      <c r="L32" s="345">
        <v>0.15</v>
      </c>
      <c r="M32" s="344"/>
      <c r="N32" s="344"/>
      <c r="O32" s="344"/>
      <c r="P32" s="344"/>
      <c r="Q32" s="42"/>
      <c r="R32" s="42"/>
      <c r="S32" s="42"/>
      <c r="T32" s="42"/>
      <c r="U32" s="42"/>
      <c r="V32" s="42"/>
      <c r="W32" s="343">
        <f>ROUND(BC54,2)</f>
        <v>0</v>
      </c>
      <c r="X32" s="344"/>
      <c r="Y32" s="344"/>
      <c r="Z32" s="344"/>
      <c r="AA32" s="344"/>
      <c r="AB32" s="344"/>
      <c r="AC32" s="344"/>
      <c r="AD32" s="344"/>
      <c r="AE32" s="344"/>
      <c r="AF32" s="42"/>
      <c r="AG32" s="42"/>
      <c r="AH32" s="42"/>
      <c r="AI32" s="42"/>
      <c r="AJ32" s="42"/>
      <c r="AK32" s="343">
        <v>0</v>
      </c>
      <c r="AL32" s="344"/>
      <c r="AM32" s="344"/>
      <c r="AN32" s="344"/>
      <c r="AO32" s="344"/>
      <c r="AP32" s="42"/>
      <c r="AQ32" s="42"/>
      <c r="AR32" s="43"/>
      <c r="BE32" s="333"/>
    </row>
    <row r="33" spans="2:44" s="3" customFormat="1" ht="14.45" customHeight="1" hidden="1">
      <c r="B33" s="41"/>
      <c r="C33" s="42"/>
      <c r="D33" s="42"/>
      <c r="E33" s="42"/>
      <c r="F33" s="30" t="s">
        <v>50</v>
      </c>
      <c r="G33" s="42"/>
      <c r="H33" s="42"/>
      <c r="I33" s="42"/>
      <c r="J33" s="42"/>
      <c r="K33" s="42"/>
      <c r="L33" s="345">
        <v>0</v>
      </c>
      <c r="M33" s="344"/>
      <c r="N33" s="344"/>
      <c r="O33" s="344"/>
      <c r="P33" s="344"/>
      <c r="Q33" s="42"/>
      <c r="R33" s="42"/>
      <c r="S33" s="42"/>
      <c r="T33" s="42"/>
      <c r="U33" s="42"/>
      <c r="V33" s="42"/>
      <c r="W33" s="343">
        <f>ROUND(BD54,2)</f>
        <v>0</v>
      </c>
      <c r="X33" s="344"/>
      <c r="Y33" s="344"/>
      <c r="Z33" s="344"/>
      <c r="AA33" s="344"/>
      <c r="AB33" s="344"/>
      <c r="AC33" s="344"/>
      <c r="AD33" s="344"/>
      <c r="AE33" s="344"/>
      <c r="AF33" s="42"/>
      <c r="AG33" s="42"/>
      <c r="AH33" s="42"/>
      <c r="AI33" s="42"/>
      <c r="AJ33" s="42"/>
      <c r="AK33" s="343">
        <v>0</v>
      </c>
      <c r="AL33" s="344"/>
      <c r="AM33" s="344"/>
      <c r="AN33" s="344"/>
      <c r="AO33" s="344"/>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51</v>
      </c>
      <c r="E35" s="46"/>
      <c r="F35" s="46"/>
      <c r="G35" s="46"/>
      <c r="H35" s="46"/>
      <c r="I35" s="46"/>
      <c r="J35" s="46"/>
      <c r="K35" s="46"/>
      <c r="L35" s="46"/>
      <c r="M35" s="46"/>
      <c r="N35" s="46"/>
      <c r="O35" s="46"/>
      <c r="P35" s="46"/>
      <c r="Q35" s="46"/>
      <c r="R35" s="46"/>
      <c r="S35" s="46"/>
      <c r="T35" s="47" t="s">
        <v>52</v>
      </c>
      <c r="U35" s="46"/>
      <c r="V35" s="46"/>
      <c r="W35" s="46"/>
      <c r="X35" s="346" t="s">
        <v>53</v>
      </c>
      <c r="Y35" s="347"/>
      <c r="Z35" s="347"/>
      <c r="AA35" s="347"/>
      <c r="AB35" s="347"/>
      <c r="AC35" s="46"/>
      <c r="AD35" s="46"/>
      <c r="AE35" s="46"/>
      <c r="AF35" s="46"/>
      <c r="AG35" s="46"/>
      <c r="AH35" s="46"/>
      <c r="AI35" s="46"/>
      <c r="AJ35" s="46"/>
      <c r="AK35" s="348">
        <f>SUM(AK26:AK33)</f>
        <v>0</v>
      </c>
      <c r="AL35" s="347"/>
      <c r="AM35" s="347"/>
      <c r="AN35" s="347"/>
      <c r="AO35" s="349"/>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54</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1019-01</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15</v>
      </c>
      <c r="D45" s="57"/>
      <c r="E45" s="57"/>
      <c r="F45" s="57"/>
      <c r="G45" s="57"/>
      <c r="H45" s="57"/>
      <c r="I45" s="57"/>
      <c r="J45" s="57"/>
      <c r="K45" s="57"/>
      <c r="L45" s="350" t="str">
        <f>K6</f>
        <v>Řešení dešťových vod u MŠ Kytička v Milevsku</v>
      </c>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20</v>
      </c>
      <c r="D47" s="37"/>
      <c r="E47" s="37"/>
      <c r="F47" s="37"/>
      <c r="G47" s="37"/>
      <c r="H47" s="37"/>
      <c r="I47" s="37"/>
      <c r="J47" s="37"/>
      <c r="K47" s="37"/>
      <c r="L47" s="59" t="str">
        <f>IF(K8="","",K8)</f>
        <v>Milevsko</v>
      </c>
      <c r="M47" s="37"/>
      <c r="N47" s="37"/>
      <c r="O47" s="37"/>
      <c r="P47" s="37"/>
      <c r="Q47" s="37"/>
      <c r="R47" s="37"/>
      <c r="S47" s="37"/>
      <c r="T47" s="37"/>
      <c r="U47" s="37"/>
      <c r="V47" s="37"/>
      <c r="W47" s="37"/>
      <c r="X47" s="37"/>
      <c r="Y47" s="37"/>
      <c r="Z47" s="37"/>
      <c r="AA47" s="37"/>
      <c r="AB47" s="37"/>
      <c r="AC47" s="37"/>
      <c r="AD47" s="37"/>
      <c r="AE47" s="37"/>
      <c r="AF47" s="37"/>
      <c r="AG47" s="37"/>
      <c r="AH47" s="37"/>
      <c r="AI47" s="30" t="s">
        <v>22</v>
      </c>
      <c r="AJ47" s="37"/>
      <c r="AK47" s="37"/>
      <c r="AL47" s="37"/>
      <c r="AM47" s="352" t="str">
        <f>IF(AN8="","",AN8)</f>
        <v>17. 4. 2020</v>
      </c>
      <c r="AN47" s="352"/>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2" customHeight="1">
      <c r="A49" s="35"/>
      <c r="B49" s="36"/>
      <c r="C49" s="30" t="s">
        <v>24</v>
      </c>
      <c r="D49" s="37"/>
      <c r="E49" s="37"/>
      <c r="F49" s="37"/>
      <c r="G49" s="37"/>
      <c r="H49" s="37"/>
      <c r="I49" s="37"/>
      <c r="J49" s="37"/>
      <c r="K49" s="37"/>
      <c r="L49" s="53" t="str">
        <f>IF(E11="","",E11)</f>
        <v>Mateřská škola Kytička, Jiráskova 764, Milevsko</v>
      </c>
      <c r="M49" s="37"/>
      <c r="N49" s="37"/>
      <c r="O49" s="37"/>
      <c r="P49" s="37"/>
      <c r="Q49" s="37"/>
      <c r="R49" s="37"/>
      <c r="S49" s="37"/>
      <c r="T49" s="37"/>
      <c r="U49" s="37"/>
      <c r="V49" s="37"/>
      <c r="W49" s="37"/>
      <c r="X49" s="37"/>
      <c r="Y49" s="37"/>
      <c r="Z49" s="37"/>
      <c r="AA49" s="37"/>
      <c r="AB49" s="37"/>
      <c r="AC49" s="37"/>
      <c r="AD49" s="37"/>
      <c r="AE49" s="37"/>
      <c r="AF49" s="37"/>
      <c r="AG49" s="37"/>
      <c r="AH49" s="37"/>
      <c r="AI49" s="30" t="s">
        <v>32</v>
      </c>
      <c r="AJ49" s="37"/>
      <c r="AK49" s="37"/>
      <c r="AL49" s="37"/>
      <c r="AM49" s="353" t="str">
        <f>IF(E17="","",E17)</f>
        <v>VL projekt</v>
      </c>
      <c r="AN49" s="354"/>
      <c r="AO49" s="354"/>
      <c r="AP49" s="354"/>
      <c r="AQ49" s="37"/>
      <c r="AR49" s="40"/>
      <c r="AS49" s="355" t="s">
        <v>55</v>
      </c>
      <c r="AT49" s="356"/>
      <c r="AU49" s="61"/>
      <c r="AV49" s="61"/>
      <c r="AW49" s="61"/>
      <c r="AX49" s="61"/>
      <c r="AY49" s="61"/>
      <c r="AZ49" s="61"/>
      <c r="BA49" s="61"/>
      <c r="BB49" s="61"/>
      <c r="BC49" s="61"/>
      <c r="BD49" s="62"/>
      <c r="BE49" s="35"/>
    </row>
    <row r="50" spans="1:57" s="2" customFormat="1" ht="25.7" customHeight="1">
      <c r="A50" s="35"/>
      <c r="B50" s="36"/>
      <c r="C50" s="30" t="s">
        <v>30</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37</v>
      </c>
      <c r="AJ50" s="37"/>
      <c r="AK50" s="37"/>
      <c r="AL50" s="37"/>
      <c r="AM50" s="353" t="str">
        <f>IF(E20="","",E20)</f>
        <v>Jindřich  J u k l  tel.: 602558222</v>
      </c>
      <c r="AN50" s="354"/>
      <c r="AO50" s="354"/>
      <c r="AP50" s="354"/>
      <c r="AQ50" s="37"/>
      <c r="AR50" s="40"/>
      <c r="AS50" s="357"/>
      <c r="AT50" s="358"/>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9"/>
      <c r="AT51" s="360"/>
      <c r="AU51" s="65"/>
      <c r="AV51" s="65"/>
      <c r="AW51" s="65"/>
      <c r="AX51" s="65"/>
      <c r="AY51" s="65"/>
      <c r="AZ51" s="65"/>
      <c r="BA51" s="65"/>
      <c r="BB51" s="65"/>
      <c r="BC51" s="65"/>
      <c r="BD51" s="66"/>
      <c r="BE51" s="35"/>
    </row>
    <row r="52" spans="1:57" s="2" customFormat="1" ht="29.25" customHeight="1">
      <c r="A52" s="35"/>
      <c r="B52" s="36"/>
      <c r="C52" s="361" t="s">
        <v>56</v>
      </c>
      <c r="D52" s="362"/>
      <c r="E52" s="362"/>
      <c r="F52" s="362"/>
      <c r="G52" s="362"/>
      <c r="H52" s="67"/>
      <c r="I52" s="363" t="s">
        <v>57</v>
      </c>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4" t="s">
        <v>58</v>
      </c>
      <c r="AH52" s="362"/>
      <c r="AI52" s="362"/>
      <c r="AJ52" s="362"/>
      <c r="AK52" s="362"/>
      <c r="AL52" s="362"/>
      <c r="AM52" s="362"/>
      <c r="AN52" s="363" t="s">
        <v>59</v>
      </c>
      <c r="AO52" s="362"/>
      <c r="AP52" s="362"/>
      <c r="AQ52" s="68" t="s">
        <v>60</v>
      </c>
      <c r="AR52" s="40"/>
      <c r="AS52" s="69" t="s">
        <v>61</v>
      </c>
      <c r="AT52" s="70" t="s">
        <v>62</v>
      </c>
      <c r="AU52" s="70" t="s">
        <v>63</v>
      </c>
      <c r="AV52" s="70" t="s">
        <v>64</v>
      </c>
      <c r="AW52" s="70" t="s">
        <v>65</v>
      </c>
      <c r="AX52" s="70" t="s">
        <v>66</v>
      </c>
      <c r="AY52" s="70" t="s">
        <v>67</v>
      </c>
      <c r="AZ52" s="70" t="s">
        <v>68</v>
      </c>
      <c r="BA52" s="70" t="s">
        <v>69</v>
      </c>
      <c r="BB52" s="70" t="s">
        <v>70</v>
      </c>
      <c r="BC52" s="70" t="s">
        <v>71</v>
      </c>
      <c r="BD52" s="71" t="s">
        <v>72</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73</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68">
        <f>ROUND(SUM(AG55:AG56),2)</f>
        <v>0</v>
      </c>
      <c r="AH54" s="368"/>
      <c r="AI54" s="368"/>
      <c r="AJ54" s="368"/>
      <c r="AK54" s="368"/>
      <c r="AL54" s="368"/>
      <c r="AM54" s="368"/>
      <c r="AN54" s="369">
        <f>SUM(AG54,AT54)</f>
        <v>0</v>
      </c>
      <c r="AO54" s="369"/>
      <c r="AP54" s="369"/>
      <c r="AQ54" s="79" t="s">
        <v>18</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74</v>
      </c>
      <c r="BT54" s="85" t="s">
        <v>75</v>
      </c>
      <c r="BU54" s="86" t="s">
        <v>76</v>
      </c>
      <c r="BV54" s="85" t="s">
        <v>77</v>
      </c>
      <c r="BW54" s="85" t="s">
        <v>5</v>
      </c>
      <c r="BX54" s="85" t="s">
        <v>78</v>
      </c>
      <c r="CL54" s="85" t="s">
        <v>18</v>
      </c>
    </row>
    <row r="55" spans="1:91" s="7" customFormat="1" ht="24.75" customHeight="1">
      <c r="A55" s="87" t="s">
        <v>79</v>
      </c>
      <c r="B55" s="88"/>
      <c r="C55" s="89"/>
      <c r="D55" s="367" t="s">
        <v>80</v>
      </c>
      <c r="E55" s="367"/>
      <c r="F55" s="367"/>
      <c r="G55" s="367"/>
      <c r="H55" s="367"/>
      <c r="I55" s="90"/>
      <c r="J55" s="367" t="s">
        <v>81</v>
      </c>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5">
        <f>'1019-01 - SO 01 - Řešení ...'!J30</f>
        <v>0</v>
      </c>
      <c r="AH55" s="366"/>
      <c r="AI55" s="366"/>
      <c r="AJ55" s="366"/>
      <c r="AK55" s="366"/>
      <c r="AL55" s="366"/>
      <c r="AM55" s="366"/>
      <c r="AN55" s="365">
        <f>SUM(AG55,AT55)</f>
        <v>0</v>
      </c>
      <c r="AO55" s="366"/>
      <c r="AP55" s="366"/>
      <c r="AQ55" s="91" t="s">
        <v>82</v>
      </c>
      <c r="AR55" s="92"/>
      <c r="AS55" s="93">
        <v>0</v>
      </c>
      <c r="AT55" s="94">
        <f>ROUND(SUM(AV55:AW55),2)</f>
        <v>0</v>
      </c>
      <c r="AU55" s="95">
        <f>'1019-01 - SO 01 - Řešení ...'!P103</f>
        <v>0</v>
      </c>
      <c r="AV55" s="94">
        <f>'1019-01 - SO 01 - Řešení ...'!J33</f>
        <v>0</v>
      </c>
      <c r="AW55" s="94">
        <f>'1019-01 - SO 01 - Řešení ...'!J34</f>
        <v>0</v>
      </c>
      <c r="AX55" s="94">
        <f>'1019-01 - SO 01 - Řešení ...'!J35</f>
        <v>0</v>
      </c>
      <c r="AY55" s="94">
        <f>'1019-01 - SO 01 - Řešení ...'!J36</f>
        <v>0</v>
      </c>
      <c r="AZ55" s="94">
        <f>'1019-01 - SO 01 - Řešení ...'!F33</f>
        <v>0</v>
      </c>
      <c r="BA55" s="94">
        <f>'1019-01 - SO 01 - Řešení ...'!F34</f>
        <v>0</v>
      </c>
      <c r="BB55" s="94">
        <f>'1019-01 - SO 01 - Řešení ...'!F35</f>
        <v>0</v>
      </c>
      <c r="BC55" s="94">
        <f>'1019-01 - SO 01 - Řešení ...'!F36</f>
        <v>0</v>
      </c>
      <c r="BD55" s="96">
        <f>'1019-01 - SO 01 - Řešení ...'!F37</f>
        <v>0</v>
      </c>
      <c r="BT55" s="97" t="s">
        <v>83</v>
      </c>
      <c r="BV55" s="97" t="s">
        <v>77</v>
      </c>
      <c r="BW55" s="97" t="s">
        <v>84</v>
      </c>
      <c r="BX55" s="97" t="s">
        <v>5</v>
      </c>
      <c r="CL55" s="97" t="s">
        <v>18</v>
      </c>
      <c r="CM55" s="97" t="s">
        <v>85</v>
      </c>
    </row>
    <row r="56" spans="1:91" s="7" customFormat="1" ht="24.75" customHeight="1">
      <c r="A56" s="87" t="s">
        <v>79</v>
      </c>
      <c r="B56" s="88"/>
      <c r="C56" s="89"/>
      <c r="D56" s="367" t="s">
        <v>86</v>
      </c>
      <c r="E56" s="367"/>
      <c r="F56" s="367"/>
      <c r="G56" s="367"/>
      <c r="H56" s="367"/>
      <c r="I56" s="90"/>
      <c r="J56" s="367" t="s">
        <v>87</v>
      </c>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5">
        <f>'1019-02 - SO 01 - Řešení ...'!J30</f>
        <v>0</v>
      </c>
      <c r="AH56" s="366"/>
      <c r="AI56" s="366"/>
      <c r="AJ56" s="366"/>
      <c r="AK56" s="366"/>
      <c r="AL56" s="366"/>
      <c r="AM56" s="366"/>
      <c r="AN56" s="365">
        <f>SUM(AG56,AT56)</f>
        <v>0</v>
      </c>
      <c r="AO56" s="366"/>
      <c r="AP56" s="366"/>
      <c r="AQ56" s="91" t="s">
        <v>82</v>
      </c>
      <c r="AR56" s="92"/>
      <c r="AS56" s="98">
        <v>0</v>
      </c>
      <c r="AT56" s="99">
        <f>ROUND(SUM(AV56:AW56),2)</f>
        <v>0</v>
      </c>
      <c r="AU56" s="100">
        <f>'1019-02 - SO 01 - Řešení ...'!P92</f>
        <v>0</v>
      </c>
      <c r="AV56" s="99">
        <f>'1019-02 - SO 01 - Řešení ...'!J33</f>
        <v>0</v>
      </c>
      <c r="AW56" s="99">
        <f>'1019-02 - SO 01 - Řešení ...'!J34</f>
        <v>0</v>
      </c>
      <c r="AX56" s="99">
        <f>'1019-02 - SO 01 - Řešení ...'!J35</f>
        <v>0</v>
      </c>
      <c r="AY56" s="99">
        <f>'1019-02 - SO 01 - Řešení ...'!J36</f>
        <v>0</v>
      </c>
      <c r="AZ56" s="99">
        <f>'1019-02 - SO 01 - Řešení ...'!F33</f>
        <v>0</v>
      </c>
      <c r="BA56" s="99">
        <f>'1019-02 - SO 01 - Řešení ...'!F34</f>
        <v>0</v>
      </c>
      <c r="BB56" s="99">
        <f>'1019-02 - SO 01 - Řešení ...'!F35</f>
        <v>0</v>
      </c>
      <c r="BC56" s="99">
        <f>'1019-02 - SO 01 - Řešení ...'!F36</f>
        <v>0</v>
      </c>
      <c r="BD56" s="101">
        <f>'1019-02 - SO 01 - Řešení ...'!F37</f>
        <v>0</v>
      </c>
      <c r="BT56" s="97" t="s">
        <v>83</v>
      </c>
      <c r="BV56" s="97" t="s">
        <v>77</v>
      </c>
      <c r="BW56" s="97" t="s">
        <v>88</v>
      </c>
      <c r="BX56" s="97" t="s">
        <v>5</v>
      </c>
      <c r="CL56" s="97" t="s">
        <v>18</v>
      </c>
      <c r="CM56" s="97" t="s">
        <v>85</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5"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password="A54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019-01 - SO 01 - Řešení ...'!C2" display="/"/>
    <hyperlink ref="A56" location="'1019-02 - SO 01 - Řeše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8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0"/>
      <c r="M2" s="370"/>
      <c r="N2" s="370"/>
      <c r="O2" s="370"/>
      <c r="P2" s="370"/>
      <c r="Q2" s="370"/>
      <c r="R2" s="370"/>
      <c r="S2" s="370"/>
      <c r="T2" s="370"/>
      <c r="U2" s="370"/>
      <c r="V2" s="370"/>
      <c r="AT2" s="18" t="s">
        <v>84</v>
      </c>
    </row>
    <row r="3" spans="2:46" s="1" customFormat="1" ht="6.95" customHeight="1">
      <c r="B3" s="103"/>
      <c r="C3" s="104"/>
      <c r="D3" s="104"/>
      <c r="E3" s="104"/>
      <c r="F3" s="104"/>
      <c r="G3" s="104"/>
      <c r="H3" s="104"/>
      <c r="I3" s="105"/>
      <c r="J3" s="104"/>
      <c r="K3" s="104"/>
      <c r="L3" s="21"/>
      <c r="AT3" s="18" t="s">
        <v>85</v>
      </c>
    </row>
    <row r="4" spans="2:46" s="1" customFormat="1" ht="24.95" customHeight="1">
      <c r="B4" s="21"/>
      <c r="D4" s="106" t="s">
        <v>89</v>
      </c>
      <c r="I4" s="102"/>
      <c r="L4" s="21"/>
      <c r="M4" s="107" t="s">
        <v>10</v>
      </c>
      <c r="AT4" s="18" t="s">
        <v>4</v>
      </c>
    </row>
    <row r="5" spans="2:12" s="1" customFormat="1" ht="6.95" customHeight="1">
      <c r="B5" s="21"/>
      <c r="I5" s="102"/>
      <c r="L5" s="21"/>
    </row>
    <row r="6" spans="2:12" s="1" customFormat="1" ht="12" customHeight="1">
      <c r="B6" s="21"/>
      <c r="D6" s="108" t="s">
        <v>15</v>
      </c>
      <c r="I6" s="102"/>
      <c r="L6" s="21"/>
    </row>
    <row r="7" spans="2:12" s="1" customFormat="1" ht="16.5" customHeight="1">
      <c r="B7" s="21"/>
      <c r="E7" s="371" t="str">
        <f>'Rekapitulace stavby'!K6</f>
        <v>Řešení dešťových vod u MŠ Kytička v Milevsku</v>
      </c>
      <c r="F7" s="372"/>
      <c r="G7" s="372"/>
      <c r="H7" s="372"/>
      <c r="I7" s="102"/>
      <c r="L7" s="21"/>
    </row>
    <row r="8" spans="1:31" s="2" customFormat="1" ht="12" customHeight="1">
      <c r="A8" s="35"/>
      <c r="B8" s="40"/>
      <c r="C8" s="35"/>
      <c r="D8" s="108" t="s">
        <v>90</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3" t="s">
        <v>91</v>
      </c>
      <c r="F9" s="374"/>
      <c r="G9" s="374"/>
      <c r="H9" s="374"/>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17</v>
      </c>
      <c r="E11" s="35"/>
      <c r="F11" s="111" t="s">
        <v>18</v>
      </c>
      <c r="G11" s="35"/>
      <c r="H11" s="35"/>
      <c r="I11" s="112" t="s">
        <v>19</v>
      </c>
      <c r="J11" s="111" t="s">
        <v>18</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20</v>
      </c>
      <c r="E12" s="35"/>
      <c r="F12" s="111" t="s">
        <v>21</v>
      </c>
      <c r="G12" s="35"/>
      <c r="H12" s="35"/>
      <c r="I12" s="112" t="s">
        <v>22</v>
      </c>
      <c r="J12" s="113" t="str">
        <f>'Rekapitulace stavby'!AN8</f>
        <v>17. 4. 2020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24</v>
      </c>
      <c r="E14" s="35"/>
      <c r="F14" s="35"/>
      <c r="G14" s="35"/>
      <c r="H14" s="35"/>
      <c r="I14" s="112" t="s">
        <v>25</v>
      </c>
      <c r="J14" s="111" t="s">
        <v>26</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29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30</v>
      </c>
      <c r="E17" s="35"/>
      <c r="F17" s="35"/>
      <c r="G17" s="35"/>
      <c r="H17" s="35"/>
      <c r="I17" s="112" t="s">
        <v>25</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32</v>
      </c>
      <c r="E20" s="35"/>
      <c r="F20" s="35"/>
      <c r="G20" s="35"/>
      <c r="H20" s="35"/>
      <c r="I20" s="112" t="s">
        <v>25</v>
      </c>
      <c r="J20" s="111" t="s">
        <v>33</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34</v>
      </c>
      <c r="F21" s="35"/>
      <c r="G21" s="35"/>
      <c r="H21" s="35"/>
      <c r="I21" s="112" t="s">
        <v>28</v>
      </c>
      <c r="J21" s="111" t="s">
        <v>35</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37</v>
      </c>
      <c r="E23" s="35"/>
      <c r="F23" s="35"/>
      <c r="G23" s="35"/>
      <c r="H23" s="35"/>
      <c r="I23" s="112" t="s">
        <v>25</v>
      </c>
      <c r="J23" s="111" t="s">
        <v>18</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38</v>
      </c>
      <c r="F24" s="35"/>
      <c r="G24" s="35"/>
      <c r="H24" s="35"/>
      <c r="I24" s="112" t="s">
        <v>28</v>
      </c>
      <c r="J24" s="111" t="s">
        <v>18</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39</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18</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41</v>
      </c>
      <c r="E30" s="35"/>
      <c r="F30" s="35"/>
      <c r="G30" s="35"/>
      <c r="H30" s="35"/>
      <c r="I30" s="109"/>
      <c r="J30" s="121">
        <f>ROUND(J103,2)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43</v>
      </c>
      <c r="G32" s="35"/>
      <c r="H32" s="35"/>
      <c r="I32" s="123" t="s">
        <v>42</v>
      </c>
      <c r="J32" s="122" t="s">
        <v>44</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45</v>
      </c>
      <c r="E33" s="108" t="s">
        <v>46</v>
      </c>
      <c r="F33" s="125">
        <f>ROUND((SUM(BE103:BE483)),2)</f>
        <v>0</v>
      </c>
      <c r="G33" s="35"/>
      <c r="H33" s="35"/>
      <c r="I33" s="126">
        <v>0.21</v>
      </c>
      <c r="J33" s="125">
        <f>ROUND(((SUM(BE103:BE483))*I33),2)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47</v>
      </c>
      <c r="F34" s="125">
        <f>ROUND((SUM(BF103:BF483)),2)</f>
        <v>0</v>
      </c>
      <c r="G34" s="35"/>
      <c r="H34" s="35"/>
      <c r="I34" s="126">
        <v>0.15</v>
      </c>
      <c r="J34" s="125">
        <f>ROUND(((SUM(BF103:BF483))*I34),2)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48</v>
      </c>
      <c r="F35" s="125">
        <f>ROUND((SUM(BG103:BG483)),2)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49</v>
      </c>
      <c r="F36" s="125">
        <f>ROUND((SUM(BH103:BH483)),2)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50</v>
      </c>
      <c r="F37" s="125">
        <f>ROUND((SUM(BI103:BI483)),2)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51</v>
      </c>
      <c r="E39" s="129"/>
      <c r="F39" s="129"/>
      <c r="G39" s="130" t="s">
        <v>52</v>
      </c>
      <c r="H39" s="131" t="s">
        <v>53</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92</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15</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Řešení dešťových vod u MŠ Kytička v Milevsku</v>
      </c>
      <c r="F48" s="379"/>
      <c r="G48" s="379"/>
      <c r="H48" s="379"/>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0" t="str">
        <f>E9</f>
        <v>1019-01 - SO 01 - Řešení dešťových vod - uznatelné náklady</v>
      </c>
      <c r="F50" s="380"/>
      <c r="G50" s="380"/>
      <c r="H50" s="380"/>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20</v>
      </c>
      <c r="D52" s="37"/>
      <c r="E52" s="37"/>
      <c r="F52" s="28" t="str">
        <f>F12</f>
        <v>Milevsko</v>
      </c>
      <c r="G52" s="37"/>
      <c r="H52" s="37"/>
      <c r="I52" s="112" t="s">
        <v>22</v>
      </c>
      <c r="J52" s="60" t="str">
        <f>IF(J12="","",J12)</f>
        <v>17. 4. 2020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24</v>
      </c>
      <c r="D54" s="37"/>
      <c r="E54" s="37"/>
      <c r="F54" s="28" t="str">
        <f>E15</f>
        <v>Mateřská škola Kytička, Jiráskova 764, Milevsko</v>
      </c>
      <c r="G54" s="37"/>
      <c r="H54" s="37"/>
      <c r="I54" s="112" t="s">
        <v>32</v>
      </c>
      <c r="J54" s="33" t="str">
        <f>E21</f>
        <v>VL projekt</v>
      </c>
      <c r="K54" s="37"/>
      <c r="L54" s="110"/>
      <c r="S54" s="35"/>
      <c r="T54" s="35"/>
      <c r="U54" s="35"/>
      <c r="V54" s="35"/>
      <c r="W54" s="35"/>
      <c r="X54" s="35"/>
      <c r="Y54" s="35"/>
      <c r="Z54" s="35"/>
      <c r="AA54" s="35"/>
      <c r="AB54" s="35"/>
      <c r="AC54" s="35"/>
      <c r="AD54" s="35"/>
      <c r="AE54" s="35"/>
    </row>
    <row r="55" spans="1:31" s="2" customFormat="1" ht="25.7" customHeight="1">
      <c r="A55" s="35"/>
      <c r="B55" s="36"/>
      <c r="C55" s="30" t="s">
        <v>30</v>
      </c>
      <c r="D55" s="37"/>
      <c r="E55" s="37"/>
      <c r="F55" s="28" t="str">
        <f>IF(E18="","",E18)</f>
        <v>Vyplň údaj</v>
      </c>
      <c r="G55" s="37"/>
      <c r="H55" s="37"/>
      <c r="I55" s="112" t="s">
        <v>37</v>
      </c>
      <c r="J55" s="33" t="str">
        <f>E24</f>
        <v>Jindřich  J u k l  tel.: 602558222</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93</v>
      </c>
      <c r="D57" s="142"/>
      <c r="E57" s="142"/>
      <c r="F57" s="142"/>
      <c r="G57" s="142"/>
      <c r="H57" s="142"/>
      <c r="I57" s="143"/>
      <c r="J57" s="144" t="s">
        <v>94</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73</v>
      </c>
      <c r="D59" s="37"/>
      <c r="E59" s="37"/>
      <c r="F59" s="37"/>
      <c r="G59" s="37"/>
      <c r="H59" s="37"/>
      <c r="I59" s="109"/>
      <c r="J59" s="78">
        <f>J103</f>
        <v>0</v>
      </c>
      <c r="K59" s="37"/>
      <c r="L59" s="110"/>
      <c r="S59" s="35"/>
      <c r="T59" s="35"/>
      <c r="U59" s="35"/>
      <c r="V59" s="35"/>
      <c r="W59" s="35"/>
      <c r="X59" s="35"/>
      <c r="Y59" s="35"/>
      <c r="Z59" s="35"/>
      <c r="AA59" s="35"/>
      <c r="AB59" s="35"/>
      <c r="AC59" s="35"/>
      <c r="AD59" s="35"/>
      <c r="AE59" s="35"/>
      <c r="AU59" s="18" t="s">
        <v>95</v>
      </c>
    </row>
    <row r="60" spans="2:12" s="9" customFormat="1" ht="24.95" customHeight="1">
      <c r="B60" s="146"/>
      <c r="C60" s="147"/>
      <c r="D60" s="148" t="s">
        <v>96</v>
      </c>
      <c r="E60" s="149"/>
      <c r="F60" s="149"/>
      <c r="G60" s="149"/>
      <c r="H60" s="149"/>
      <c r="I60" s="150"/>
      <c r="J60" s="151">
        <f>J104</f>
        <v>0</v>
      </c>
      <c r="K60" s="147"/>
      <c r="L60" s="152"/>
    </row>
    <row r="61" spans="2:12" s="10" customFormat="1" ht="19.9" customHeight="1">
      <c r="B61" s="153"/>
      <c r="C61" s="154"/>
      <c r="D61" s="155" t="s">
        <v>97</v>
      </c>
      <c r="E61" s="156"/>
      <c r="F61" s="156"/>
      <c r="G61" s="156"/>
      <c r="H61" s="156"/>
      <c r="I61" s="157"/>
      <c r="J61" s="158">
        <f>J105</f>
        <v>0</v>
      </c>
      <c r="K61" s="154"/>
      <c r="L61" s="159"/>
    </row>
    <row r="62" spans="2:12" s="10" customFormat="1" ht="19.9" customHeight="1">
      <c r="B62" s="153"/>
      <c r="C62" s="154"/>
      <c r="D62" s="155" t="s">
        <v>98</v>
      </c>
      <c r="E62" s="156"/>
      <c r="F62" s="156"/>
      <c r="G62" s="156"/>
      <c r="H62" s="156"/>
      <c r="I62" s="157"/>
      <c r="J62" s="158">
        <f>J195</f>
        <v>0</v>
      </c>
      <c r="K62" s="154"/>
      <c r="L62" s="159"/>
    </row>
    <row r="63" spans="2:12" s="10" customFormat="1" ht="19.9" customHeight="1">
      <c r="B63" s="153"/>
      <c r="C63" s="154"/>
      <c r="D63" s="155" t="s">
        <v>99</v>
      </c>
      <c r="E63" s="156"/>
      <c r="F63" s="156"/>
      <c r="G63" s="156"/>
      <c r="H63" s="156"/>
      <c r="I63" s="157"/>
      <c r="J63" s="158">
        <f>J200</f>
        <v>0</v>
      </c>
      <c r="K63" s="154"/>
      <c r="L63" s="159"/>
    </row>
    <row r="64" spans="2:12" s="10" customFormat="1" ht="19.9" customHeight="1">
      <c r="B64" s="153"/>
      <c r="C64" s="154"/>
      <c r="D64" s="155" t="s">
        <v>100</v>
      </c>
      <c r="E64" s="156"/>
      <c r="F64" s="156"/>
      <c r="G64" s="156"/>
      <c r="H64" s="156"/>
      <c r="I64" s="157"/>
      <c r="J64" s="158">
        <f>J226</f>
        <v>0</v>
      </c>
      <c r="K64" s="154"/>
      <c r="L64" s="159"/>
    </row>
    <row r="65" spans="2:12" s="10" customFormat="1" ht="19.9" customHeight="1">
      <c r="B65" s="153"/>
      <c r="C65" s="154"/>
      <c r="D65" s="155" t="s">
        <v>101</v>
      </c>
      <c r="E65" s="156"/>
      <c r="F65" s="156"/>
      <c r="G65" s="156"/>
      <c r="H65" s="156"/>
      <c r="I65" s="157"/>
      <c r="J65" s="158">
        <f>J241</f>
        <v>0</v>
      </c>
      <c r="K65" s="154"/>
      <c r="L65" s="159"/>
    </row>
    <row r="66" spans="2:12" s="10" customFormat="1" ht="19.9" customHeight="1">
      <c r="B66" s="153"/>
      <c r="C66" s="154"/>
      <c r="D66" s="155" t="s">
        <v>102</v>
      </c>
      <c r="E66" s="156"/>
      <c r="F66" s="156"/>
      <c r="G66" s="156"/>
      <c r="H66" s="156"/>
      <c r="I66" s="157"/>
      <c r="J66" s="158">
        <f>J252</f>
        <v>0</v>
      </c>
      <c r="K66" s="154"/>
      <c r="L66" s="159"/>
    </row>
    <row r="67" spans="2:12" s="10" customFormat="1" ht="19.9" customHeight="1">
      <c r="B67" s="153"/>
      <c r="C67" s="154"/>
      <c r="D67" s="155" t="s">
        <v>103</v>
      </c>
      <c r="E67" s="156"/>
      <c r="F67" s="156"/>
      <c r="G67" s="156"/>
      <c r="H67" s="156"/>
      <c r="I67" s="157"/>
      <c r="J67" s="158">
        <f>J259</f>
        <v>0</v>
      </c>
      <c r="K67" s="154"/>
      <c r="L67" s="159"/>
    </row>
    <row r="68" spans="2:12" s="10" customFormat="1" ht="19.9" customHeight="1">
      <c r="B68" s="153"/>
      <c r="C68" s="154"/>
      <c r="D68" s="155" t="s">
        <v>104</v>
      </c>
      <c r="E68" s="156"/>
      <c r="F68" s="156"/>
      <c r="G68" s="156"/>
      <c r="H68" s="156"/>
      <c r="I68" s="157"/>
      <c r="J68" s="158">
        <f>J344</f>
        <v>0</v>
      </c>
      <c r="K68" s="154"/>
      <c r="L68" s="159"/>
    </row>
    <row r="69" spans="2:12" s="10" customFormat="1" ht="19.9" customHeight="1">
      <c r="B69" s="153"/>
      <c r="C69" s="154"/>
      <c r="D69" s="155" t="s">
        <v>105</v>
      </c>
      <c r="E69" s="156"/>
      <c r="F69" s="156"/>
      <c r="G69" s="156"/>
      <c r="H69" s="156"/>
      <c r="I69" s="157"/>
      <c r="J69" s="158">
        <f>J352</f>
        <v>0</v>
      </c>
      <c r="K69" s="154"/>
      <c r="L69" s="159"/>
    </row>
    <row r="70" spans="2:12" s="10" customFormat="1" ht="19.9" customHeight="1">
      <c r="B70" s="153"/>
      <c r="C70" s="154"/>
      <c r="D70" s="155" t="s">
        <v>106</v>
      </c>
      <c r="E70" s="156"/>
      <c r="F70" s="156"/>
      <c r="G70" s="156"/>
      <c r="H70" s="156"/>
      <c r="I70" s="157"/>
      <c r="J70" s="158">
        <f>J364</f>
        <v>0</v>
      </c>
      <c r="K70" s="154"/>
      <c r="L70" s="159"/>
    </row>
    <row r="71" spans="2:12" s="9" customFormat="1" ht="24.95" customHeight="1">
      <c r="B71" s="146"/>
      <c r="C71" s="147"/>
      <c r="D71" s="148" t="s">
        <v>107</v>
      </c>
      <c r="E71" s="149"/>
      <c r="F71" s="149"/>
      <c r="G71" s="149"/>
      <c r="H71" s="149"/>
      <c r="I71" s="150"/>
      <c r="J71" s="151">
        <f>J367</f>
        <v>0</v>
      </c>
      <c r="K71" s="147"/>
      <c r="L71" s="152"/>
    </row>
    <row r="72" spans="2:12" s="10" customFormat="1" ht="19.9" customHeight="1">
      <c r="B72" s="153"/>
      <c r="C72" s="154"/>
      <c r="D72" s="155" t="s">
        <v>108</v>
      </c>
      <c r="E72" s="156"/>
      <c r="F72" s="156"/>
      <c r="G72" s="156"/>
      <c r="H72" s="156"/>
      <c r="I72" s="157"/>
      <c r="J72" s="158">
        <f>J368</f>
        <v>0</v>
      </c>
      <c r="K72" s="154"/>
      <c r="L72" s="159"/>
    </row>
    <row r="73" spans="2:12" s="10" customFormat="1" ht="19.9" customHeight="1">
      <c r="B73" s="153"/>
      <c r="C73" s="154"/>
      <c r="D73" s="155" t="s">
        <v>109</v>
      </c>
      <c r="E73" s="156"/>
      <c r="F73" s="156"/>
      <c r="G73" s="156"/>
      <c r="H73" s="156"/>
      <c r="I73" s="157"/>
      <c r="J73" s="158">
        <f>J381</f>
        <v>0</v>
      </c>
      <c r="K73" s="154"/>
      <c r="L73" s="159"/>
    </row>
    <row r="74" spans="2:12" s="10" customFormat="1" ht="19.9" customHeight="1">
      <c r="B74" s="153"/>
      <c r="C74" s="154"/>
      <c r="D74" s="155" t="s">
        <v>110</v>
      </c>
      <c r="E74" s="156"/>
      <c r="F74" s="156"/>
      <c r="G74" s="156"/>
      <c r="H74" s="156"/>
      <c r="I74" s="157"/>
      <c r="J74" s="158">
        <f>J390</f>
        <v>0</v>
      </c>
      <c r="K74" s="154"/>
      <c r="L74" s="159"/>
    </row>
    <row r="75" spans="2:12" s="10" customFormat="1" ht="19.9" customHeight="1">
      <c r="B75" s="153"/>
      <c r="C75" s="154"/>
      <c r="D75" s="155" t="s">
        <v>111</v>
      </c>
      <c r="E75" s="156"/>
      <c r="F75" s="156"/>
      <c r="G75" s="156"/>
      <c r="H75" s="156"/>
      <c r="I75" s="157"/>
      <c r="J75" s="158">
        <f>J396</f>
        <v>0</v>
      </c>
      <c r="K75" s="154"/>
      <c r="L75" s="159"/>
    </row>
    <row r="76" spans="2:12" s="10" customFormat="1" ht="19.9" customHeight="1">
      <c r="B76" s="153"/>
      <c r="C76" s="154"/>
      <c r="D76" s="155" t="s">
        <v>112</v>
      </c>
      <c r="E76" s="156"/>
      <c r="F76" s="156"/>
      <c r="G76" s="156"/>
      <c r="H76" s="156"/>
      <c r="I76" s="157"/>
      <c r="J76" s="158">
        <f>J412</f>
        <v>0</v>
      </c>
      <c r="K76" s="154"/>
      <c r="L76" s="159"/>
    </row>
    <row r="77" spans="2:12" s="10" customFormat="1" ht="19.9" customHeight="1">
      <c r="B77" s="153"/>
      <c r="C77" s="154"/>
      <c r="D77" s="155" t="s">
        <v>113</v>
      </c>
      <c r="E77" s="156"/>
      <c r="F77" s="156"/>
      <c r="G77" s="156"/>
      <c r="H77" s="156"/>
      <c r="I77" s="157"/>
      <c r="J77" s="158">
        <f>J416</f>
        <v>0</v>
      </c>
      <c r="K77" s="154"/>
      <c r="L77" s="159"/>
    </row>
    <row r="78" spans="2:12" s="10" customFormat="1" ht="19.9" customHeight="1">
      <c r="B78" s="153"/>
      <c r="C78" s="154"/>
      <c r="D78" s="155" t="s">
        <v>114</v>
      </c>
      <c r="E78" s="156"/>
      <c r="F78" s="156"/>
      <c r="G78" s="156"/>
      <c r="H78" s="156"/>
      <c r="I78" s="157"/>
      <c r="J78" s="158">
        <f>J433</f>
        <v>0</v>
      </c>
      <c r="K78" s="154"/>
      <c r="L78" s="159"/>
    </row>
    <row r="79" spans="2:12" s="10" customFormat="1" ht="19.9" customHeight="1">
      <c r="B79" s="153"/>
      <c r="C79" s="154"/>
      <c r="D79" s="155" t="s">
        <v>115</v>
      </c>
      <c r="E79" s="156"/>
      <c r="F79" s="156"/>
      <c r="G79" s="156"/>
      <c r="H79" s="156"/>
      <c r="I79" s="157"/>
      <c r="J79" s="158">
        <f>J464</f>
        <v>0</v>
      </c>
      <c r="K79" s="154"/>
      <c r="L79" s="159"/>
    </row>
    <row r="80" spans="2:12" s="9" customFormat="1" ht="24.95" customHeight="1">
      <c r="B80" s="146"/>
      <c r="C80" s="147"/>
      <c r="D80" s="148" t="s">
        <v>116</v>
      </c>
      <c r="E80" s="149"/>
      <c r="F80" s="149"/>
      <c r="G80" s="149"/>
      <c r="H80" s="149"/>
      <c r="I80" s="150"/>
      <c r="J80" s="151">
        <f>J475</f>
        <v>0</v>
      </c>
      <c r="K80" s="147"/>
      <c r="L80" s="152"/>
    </row>
    <row r="81" spans="2:12" s="10" customFormat="1" ht="19.9" customHeight="1">
      <c r="B81" s="153"/>
      <c r="C81" s="154"/>
      <c r="D81" s="155" t="s">
        <v>117</v>
      </c>
      <c r="E81" s="156"/>
      <c r="F81" s="156"/>
      <c r="G81" s="156"/>
      <c r="H81" s="156"/>
      <c r="I81" s="157"/>
      <c r="J81" s="158">
        <f>J476</f>
        <v>0</v>
      </c>
      <c r="K81" s="154"/>
      <c r="L81" s="159"/>
    </row>
    <row r="82" spans="2:12" s="10" customFormat="1" ht="19.9" customHeight="1">
      <c r="B82" s="153"/>
      <c r="C82" s="154"/>
      <c r="D82" s="155" t="s">
        <v>118</v>
      </c>
      <c r="E82" s="156"/>
      <c r="F82" s="156"/>
      <c r="G82" s="156"/>
      <c r="H82" s="156"/>
      <c r="I82" s="157"/>
      <c r="J82" s="158">
        <f>J480</f>
        <v>0</v>
      </c>
      <c r="K82" s="154"/>
      <c r="L82" s="159"/>
    </row>
    <row r="83" spans="2:12" s="10" customFormat="1" ht="19.9" customHeight="1">
      <c r="B83" s="153"/>
      <c r="C83" s="154"/>
      <c r="D83" s="155" t="s">
        <v>119</v>
      </c>
      <c r="E83" s="156"/>
      <c r="F83" s="156"/>
      <c r="G83" s="156"/>
      <c r="H83" s="156"/>
      <c r="I83" s="157"/>
      <c r="J83" s="158">
        <f>J482</f>
        <v>0</v>
      </c>
      <c r="K83" s="154"/>
      <c r="L83" s="159"/>
    </row>
    <row r="84" spans="1:31" s="2" customFormat="1" ht="21.75" customHeight="1">
      <c r="A84" s="35"/>
      <c r="B84" s="36"/>
      <c r="C84" s="37"/>
      <c r="D84" s="37"/>
      <c r="E84" s="37"/>
      <c r="F84" s="37"/>
      <c r="G84" s="37"/>
      <c r="H84" s="37"/>
      <c r="I84" s="109"/>
      <c r="J84" s="37"/>
      <c r="K84" s="37"/>
      <c r="L84" s="110"/>
      <c r="S84" s="35"/>
      <c r="T84" s="35"/>
      <c r="U84" s="35"/>
      <c r="V84" s="35"/>
      <c r="W84" s="35"/>
      <c r="X84" s="35"/>
      <c r="Y84" s="35"/>
      <c r="Z84" s="35"/>
      <c r="AA84" s="35"/>
      <c r="AB84" s="35"/>
      <c r="AC84" s="35"/>
      <c r="AD84" s="35"/>
      <c r="AE84" s="35"/>
    </row>
    <row r="85" spans="1:31" s="2" customFormat="1" ht="6.95" customHeight="1">
      <c r="A85" s="35"/>
      <c r="B85" s="48"/>
      <c r="C85" s="49"/>
      <c r="D85" s="49"/>
      <c r="E85" s="49"/>
      <c r="F85" s="49"/>
      <c r="G85" s="49"/>
      <c r="H85" s="49"/>
      <c r="I85" s="137"/>
      <c r="J85" s="49"/>
      <c r="K85" s="49"/>
      <c r="L85" s="110"/>
      <c r="S85" s="35"/>
      <c r="T85" s="35"/>
      <c r="U85" s="35"/>
      <c r="V85" s="35"/>
      <c r="W85" s="35"/>
      <c r="X85" s="35"/>
      <c r="Y85" s="35"/>
      <c r="Z85" s="35"/>
      <c r="AA85" s="35"/>
      <c r="AB85" s="35"/>
      <c r="AC85" s="35"/>
      <c r="AD85" s="35"/>
      <c r="AE85" s="35"/>
    </row>
    <row r="89" spans="1:31" s="2" customFormat="1" ht="6.95" customHeight="1">
      <c r="A89" s="35"/>
      <c r="B89" s="50"/>
      <c r="C89" s="51"/>
      <c r="D89" s="51"/>
      <c r="E89" s="51"/>
      <c r="F89" s="51"/>
      <c r="G89" s="51"/>
      <c r="H89" s="51"/>
      <c r="I89" s="140"/>
      <c r="J89" s="51"/>
      <c r="K89" s="51"/>
      <c r="L89" s="110"/>
      <c r="S89" s="35"/>
      <c r="T89" s="35"/>
      <c r="U89" s="35"/>
      <c r="V89" s="35"/>
      <c r="W89" s="35"/>
      <c r="X89" s="35"/>
      <c r="Y89" s="35"/>
      <c r="Z89" s="35"/>
      <c r="AA89" s="35"/>
      <c r="AB89" s="35"/>
      <c r="AC89" s="35"/>
      <c r="AD89" s="35"/>
      <c r="AE89" s="35"/>
    </row>
    <row r="90" spans="1:31" s="2" customFormat="1" ht="24.95" customHeight="1">
      <c r="A90" s="35"/>
      <c r="B90" s="36"/>
      <c r="C90" s="24" t="s">
        <v>120</v>
      </c>
      <c r="D90" s="37"/>
      <c r="E90" s="37"/>
      <c r="F90" s="37"/>
      <c r="G90" s="37"/>
      <c r="H90" s="37"/>
      <c r="I90" s="109"/>
      <c r="J90" s="37"/>
      <c r="K90" s="37"/>
      <c r="L90" s="110"/>
      <c r="S90" s="35"/>
      <c r="T90" s="35"/>
      <c r="U90" s="35"/>
      <c r="V90" s="35"/>
      <c r="W90" s="35"/>
      <c r="X90" s="35"/>
      <c r="Y90" s="35"/>
      <c r="Z90" s="35"/>
      <c r="AA90" s="35"/>
      <c r="AB90" s="35"/>
      <c r="AC90" s="35"/>
      <c r="AD90" s="35"/>
      <c r="AE90" s="35"/>
    </row>
    <row r="91" spans="1:31" s="2" customFormat="1" ht="6.95" customHeight="1">
      <c r="A91" s="35"/>
      <c r="B91" s="36"/>
      <c r="C91" s="37"/>
      <c r="D91" s="37"/>
      <c r="E91" s="37"/>
      <c r="F91" s="37"/>
      <c r="G91" s="37"/>
      <c r="H91" s="37"/>
      <c r="I91" s="109"/>
      <c r="J91" s="37"/>
      <c r="K91" s="37"/>
      <c r="L91" s="110"/>
      <c r="S91" s="35"/>
      <c r="T91" s="35"/>
      <c r="U91" s="35"/>
      <c r="V91" s="35"/>
      <c r="W91" s="35"/>
      <c r="X91" s="35"/>
      <c r="Y91" s="35"/>
      <c r="Z91" s="35"/>
      <c r="AA91" s="35"/>
      <c r="AB91" s="35"/>
      <c r="AC91" s="35"/>
      <c r="AD91" s="35"/>
      <c r="AE91" s="35"/>
    </row>
    <row r="92" spans="1:31" s="2" customFormat="1" ht="12" customHeight="1">
      <c r="A92" s="35"/>
      <c r="B92" s="36"/>
      <c r="C92" s="30" t="s">
        <v>15</v>
      </c>
      <c r="D92" s="37"/>
      <c r="E92" s="37"/>
      <c r="F92" s="37"/>
      <c r="G92" s="37"/>
      <c r="H92" s="37"/>
      <c r="I92" s="109"/>
      <c r="J92" s="37"/>
      <c r="K92" s="37"/>
      <c r="L92" s="110"/>
      <c r="S92" s="35"/>
      <c r="T92" s="35"/>
      <c r="U92" s="35"/>
      <c r="V92" s="35"/>
      <c r="W92" s="35"/>
      <c r="X92" s="35"/>
      <c r="Y92" s="35"/>
      <c r="Z92" s="35"/>
      <c r="AA92" s="35"/>
      <c r="AB92" s="35"/>
      <c r="AC92" s="35"/>
      <c r="AD92" s="35"/>
      <c r="AE92" s="35"/>
    </row>
    <row r="93" spans="1:31" s="2" customFormat="1" ht="16.5" customHeight="1">
      <c r="A93" s="35"/>
      <c r="B93" s="36"/>
      <c r="C93" s="37"/>
      <c r="D93" s="37"/>
      <c r="E93" s="378" t="str">
        <f>E7</f>
        <v>Řešení dešťových vod u MŠ Kytička v Milevsku</v>
      </c>
      <c r="F93" s="379"/>
      <c r="G93" s="379"/>
      <c r="H93" s="379"/>
      <c r="I93" s="109"/>
      <c r="J93" s="37"/>
      <c r="K93" s="37"/>
      <c r="L93" s="110"/>
      <c r="S93" s="35"/>
      <c r="T93" s="35"/>
      <c r="U93" s="35"/>
      <c r="V93" s="35"/>
      <c r="W93" s="35"/>
      <c r="X93" s="35"/>
      <c r="Y93" s="35"/>
      <c r="Z93" s="35"/>
      <c r="AA93" s="35"/>
      <c r="AB93" s="35"/>
      <c r="AC93" s="35"/>
      <c r="AD93" s="35"/>
      <c r="AE93" s="35"/>
    </row>
    <row r="94" spans="1:31" s="2" customFormat="1" ht="12" customHeight="1">
      <c r="A94" s="35"/>
      <c r="B94" s="36"/>
      <c r="C94" s="30" t="s">
        <v>90</v>
      </c>
      <c r="D94" s="37"/>
      <c r="E94" s="37"/>
      <c r="F94" s="37"/>
      <c r="G94" s="37"/>
      <c r="H94" s="37"/>
      <c r="I94" s="109"/>
      <c r="J94" s="37"/>
      <c r="K94" s="37"/>
      <c r="L94" s="110"/>
      <c r="S94" s="35"/>
      <c r="T94" s="35"/>
      <c r="U94" s="35"/>
      <c r="V94" s="35"/>
      <c r="W94" s="35"/>
      <c r="X94" s="35"/>
      <c r="Y94" s="35"/>
      <c r="Z94" s="35"/>
      <c r="AA94" s="35"/>
      <c r="AB94" s="35"/>
      <c r="AC94" s="35"/>
      <c r="AD94" s="35"/>
      <c r="AE94" s="35"/>
    </row>
    <row r="95" spans="1:31" s="2" customFormat="1" ht="16.5" customHeight="1">
      <c r="A95" s="35"/>
      <c r="B95" s="36"/>
      <c r="C95" s="37"/>
      <c r="D95" s="37"/>
      <c r="E95" s="350" t="str">
        <f>E9</f>
        <v>1019-01 - SO 01 - Řešení dešťových vod - uznatelné náklady</v>
      </c>
      <c r="F95" s="380"/>
      <c r="G95" s="380"/>
      <c r="H95" s="380"/>
      <c r="I95" s="109"/>
      <c r="J95" s="37"/>
      <c r="K95" s="37"/>
      <c r="L95" s="110"/>
      <c r="S95" s="35"/>
      <c r="T95" s="35"/>
      <c r="U95" s="35"/>
      <c r="V95" s="35"/>
      <c r="W95" s="35"/>
      <c r="X95" s="35"/>
      <c r="Y95" s="35"/>
      <c r="Z95" s="35"/>
      <c r="AA95" s="35"/>
      <c r="AB95" s="35"/>
      <c r="AC95" s="35"/>
      <c r="AD95" s="35"/>
      <c r="AE95" s="35"/>
    </row>
    <row r="96" spans="1:31" s="2" customFormat="1" ht="6.95" customHeight="1">
      <c r="A96" s="35"/>
      <c r="B96" s="36"/>
      <c r="C96" s="37"/>
      <c r="D96" s="37"/>
      <c r="E96" s="37"/>
      <c r="F96" s="37"/>
      <c r="G96" s="37"/>
      <c r="H96" s="37"/>
      <c r="I96" s="109"/>
      <c r="J96" s="37"/>
      <c r="K96" s="37"/>
      <c r="L96" s="110"/>
      <c r="S96" s="35"/>
      <c r="T96" s="35"/>
      <c r="U96" s="35"/>
      <c r="V96" s="35"/>
      <c r="W96" s="35"/>
      <c r="X96" s="35"/>
      <c r="Y96" s="35"/>
      <c r="Z96" s="35"/>
      <c r="AA96" s="35"/>
      <c r="AB96" s="35"/>
      <c r="AC96" s="35"/>
      <c r="AD96" s="35"/>
      <c r="AE96" s="35"/>
    </row>
    <row r="97" spans="1:31" s="2" customFormat="1" ht="12" customHeight="1">
      <c r="A97" s="35"/>
      <c r="B97" s="36"/>
      <c r="C97" s="30" t="s">
        <v>20</v>
      </c>
      <c r="D97" s="37"/>
      <c r="E97" s="37"/>
      <c r="F97" s="28" t="str">
        <f>F12</f>
        <v>Milevsko</v>
      </c>
      <c r="G97" s="37"/>
      <c r="H97" s="37"/>
      <c r="I97" s="112" t="s">
        <v>22</v>
      </c>
      <c r="J97" s="60" t="str">
        <f>IF(J12="","",J12)</f>
        <v>17. 4. 2020</v>
      </c>
      <c r="K97" s="37"/>
      <c r="L97" s="110"/>
      <c r="S97" s="35"/>
      <c r="T97" s="35"/>
      <c r="U97" s="35"/>
      <c r="V97" s="35"/>
      <c r="W97" s="35"/>
      <c r="X97" s="35"/>
      <c r="Y97" s="35"/>
      <c r="Z97" s="35"/>
      <c r="AA97" s="35"/>
      <c r="AB97" s="35"/>
      <c r="AC97" s="35"/>
      <c r="AD97" s="35"/>
      <c r="AE97" s="35"/>
    </row>
    <row r="98" spans="1:31" s="2" customFormat="1" ht="6.95" customHeight="1">
      <c r="A98" s="35"/>
      <c r="B98" s="36"/>
      <c r="C98" s="37"/>
      <c r="D98" s="37"/>
      <c r="E98" s="37"/>
      <c r="F98" s="37"/>
      <c r="G98" s="37"/>
      <c r="H98" s="37"/>
      <c r="I98" s="109"/>
      <c r="J98" s="37"/>
      <c r="K98" s="37"/>
      <c r="L98" s="110"/>
      <c r="S98" s="35"/>
      <c r="T98" s="35"/>
      <c r="U98" s="35"/>
      <c r="V98" s="35"/>
      <c r="W98" s="35"/>
      <c r="X98" s="35"/>
      <c r="Y98" s="35"/>
      <c r="Z98" s="35"/>
      <c r="AA98" s="35"/>
      <c r="AB98" s="35"/>
      <c r="AC98" s="35"/>
      <c r="AD98" s="35"/>
      <c r="AE98" s="35"/>
    </row>
    <row r="99" spans="1:31" s="2" customFormat="1" ht="15.2" customHeight="1">
      <c r="A99" s="35"/>
      <c r="B99" s="36"/>
      <c r="C99" s="30" t="s">
        <v>24</v>
      </c>
      <c r="D99" s="37"/>
      <c r="E99" s="37"/>
      <c r="F99" s="28" t="str">
        <f>E15</f>
        <v>Mateřská škola Kytička, Jiráskova 764, Milevsko</v>
      </c>
      <c r="G99" s="37"/>
      <c r="H99" s="37"/>
      <c r="I99" s="112" t="s">
        <v>32</v>
      </c>
      <c r="J99" s="33" t="str">
        <f>E21</f>
        <v>VL projekt</v>
      </c>
      <c r="K99" s="37"/>
      <c r="L99" s="110"/>
      <c r="S99" s="35"/>
      <c r="T99" s="35"/>
      <c r="U99" s="35"/>
      <c r="V99" s="35"/>
      <c r="W99" s="35"/>
      <c r="X99" s="35"/>
      <c r="Y99" s="35"/>
      <c r="Z99" s="35"/>
      <c r="AA99" s="35"/>
      <c r="AB99" s="35"/>
      <c r="AC99" s="35"/>
      <c r="AD99" s="35"/>
      <c r="AE99" s="35"/>
    </row>
    <row r="100" spans="1:31" s="2" customFormat="1" ht="25.7" customHeight="1">
      <c r="A100" s="35"/>
      <c r="B100" s="36"/>
      <c r="C100" s="30" t="s">
        <v>30</v>
      </c>
      <c r="D100" s="37"/>
      <c r="E100" s="37"/>
      <c r="F100" s="28" t="str">
        <f>IF(E18="","",E18)</f>
        <v>Vyplň údaj</v>
      </c>
      <c r="G100" s="37"/>
      <c r="H100" s="37"/>
      <c r="I100" s="112" t="s">
        <v>37</v>
      </c>
      <c r="J100" s="33" t="str">
        <f>E24</f>
        <v>Jindřich  J u k l  tel.: 602558222</v>
      </c>
      <c r="K100" s="37"/>
      <c r="L100" s="110"/>
      <c r="S100" s="35"/>
      <c r="T100" s="35"/>
      <c r="U100" s="35"/>
      <c r="V100" s="35"/>
      <c r="W100" s="35"/>
      <c r="X100" s="35"/>
      <c r="Y100" s="35"/>
      <c r="Z100" s="35"/>
      <c r="AA100" s="35"/>
      <c r="AB100" s="35"/>
      <c r="AC100" s="35"/>
      <c r="AD100" s="35"/>
      <c r="AE100" s="35"/>
    </row>
    <row r="101" spans="1:31" s="2" customFormat="1" ht="10.35" customHeight="1">
      <c r="A101" s="35"/>
      <c r="B101" s="36"/>
      <c r="C101" s="37"/>
      <c r="D101" s="37"/>
      <c r="E101" s="37"/>
      <c r="F101" s="37"/>
      <c r="G101" s="37"/>
      <c r="H101" s="37"/>
      <c r="I101" s="109"/>
      <c r="J101" s="37"/>
      <c r="K101" s="37"/>
      <c r="L101" s="110"/>
      <c r="S101" s="35"/>
      <c r="T101" s="35"/>
      <c r="U101" s="35"/>
      <c r="V101" s="35"/>
      <c r="W101" s="35"/>
      <c r="X101" s="35"/>
      <c r="Y101" s="35"/>
      <c r="Z101" s="35"/>
      <c r="AA101" s="35"/>
      <c r="AB101" s="35"/>
      <c r="AC101" s="35"/>
      <c r="AD101" s="35"/>
      <c r="AE101" s="35"/>
    </row>
    <row r="102" spans="1:31" s="11" customFormat="1" ht="29.25" customHeight="1">
      <c r="A102" s="160"/>
      <c r="B102" s="161"/>
      <c r="C102" s="162" t="s">
        <v>121</v>
      </c>
      <c r="D102" s="163" t="s">
        <v>60</v>
      </c>
      <c r="E102" s="163" t="s">
        <v>56</v>
      </c>
      <c r="F102" s="163" t="s">
        <v>57</v>
      </c>
      <c r="G102" s="163" t="s">
        <v>122</v>
      </c>
      <c r="H102" s="163" t="s">
        <v>123</v>
      </c>
      <c r="I102" s="164" t="s">
        <v>124</v>
      </c>
      <c r="J102" s="163" t="s">
        <v>94</v>
      </c>
      <c r="K102" s="165" t="s">
        <v>125</v>
      </c>
      <c r="L102" s="166"/>
      <c r="M102" s="69" t="s">
        <v>18</v>
      </c>
      <c r="N102" s="70" t="s">
        <v>45</v>
      </c>
      <c r="O102" s="70" t="s">
        <v>126</v>
      </c>
      <c r="P102" s="70" t="s">
        <v>127</v>
      </c>
      <c r="Q102" s="70" t="s">
        <v>128</v>
      </c>
      <c r="R102" s="70" t="s">
        <v>129</v>
      </c>
      <c r="S102" s="70" t="s">
        <v>130</v>
      </c>
      <c r="T102" s="71" t="s">
        <v>131</v>
      </c>
      <c r="U102" s="160"/>
      <c r="V102" s="160"/>
      <c r="W102" s="160"/>
      <c r="X102" s="160"/>
      <c r="Y102" s="160"/>
      <c r="Z102" s="160"/>
      <c r="AA102" s="160"/>
      <c r="AB102" s="160"/>
      <c r="AC102" s="160"/>
      <c r="AD102" s="160"/>
      <c r="AE102" s="160"/>
    </row>
    <row r="103" spans="1:63" s="2" customFormat="1" ht="22.9" customHeight="1">
      <c r="A103" s="35"/>
      <c r="B103" s="36"/>
      <c r="C103" s="76" t="s">
        <v>132</v>
      </c>
      <c r="D103" s="37"/>
      <c r="E103" s="37"/>
      <c r="F103" s="37"/>
      <c r="G103" s="37"/>
      <c r="H103" s="37"/>
      <c r="I103" s="109"/>
      <c r="J103" s="167">
        <f>BK103</f>
        <v>0</v>
      </c>
      <c r="K103" s="37"/>
      <c r="L103" s="40"/>
      <c r="M103" s="72"/>
      <c r="N103" s="168"/>
      <c r="O103" s="73"/>
      <c r="P103" s="169">
        <f>P104+P367+P475</f>
        <v>0</v>
      </c>
      <c r="Q103" s="73"/>
      <c r="R103" s="169">
        <f>R104+R367+R475</f>
        <v>330.35595397000003</v>
      </c>
      <c r="S103" s="73"/>
      <c r="T103" s="170">
        <f>T104+T367+T475</f>
        <v>24.444159999999997</v>
      </c>
      <c r="U103" s="35"/>
      <c r="V103" s="35"/>
      <c r="W103" s="35"/>
      <c r="X103" s="35"/>
      <c r="Y103" s="35"/>
      <c r="Z103" s="35"/>
      <c r="AA103" s="35"/>
      <c r="AB103" s="35"/>
      <c r="AC103" s="35"/>
      <c r="AD103" s="35"/>
      <c r="AE103" s="35"/>
      <c r="AT103" s="18" t="s">
        <v>74</v>
      </c>
      <c r="AU103" s="18" t="s">
        <v>95</v>
      </c>
      <c r="BK103" s="171">
        <f>BK104+BK367+BK475</f>
        <v>0</v>
      </c>
    </row>
    <row r="104" spans="2:63" s="12" customFormat="1" ht="25.9" customHeight="1">
      <c r="B104" s="172"/>
      <c r="C104" s="173"/>
      <c r="D104" s="174" t="s">
        <v>74</v>
      </c>
      <c r="E104" s="175" t="s">
        <v>133</v>
      </c>
      <c r="F104" s="175" t="s">
        <v>134</v>
      </c>
      <c r="G104" s="173"/>
      <c r="H104" s="173"/>
      <c r="I104" s="176"/>
      <c r="J104" s="177">
        <f>BK104</f>
        <v>0</v>
      </c>
      <c r="K104" s="173"/>
      <c r="L104" s="178"/>
      <c r="M104" s="179"/>
      <c r="N104" s="180"/>
      <c r="O104" s="180"/>
      <c r="P104" s="181">
        <f>P105+P195+P200+P226+P241+P252+P259+P344+P352+P364</f>
        <v>0</v>
      </c>
      <c r="Q104" s="180"/>
      <c r="R104" s="181">
        <f>R105+R195+R200+R226+R241+R252+R259+R344+R352+R364</f>
        <v>330.08692601</v>
      </c>
      <c r="S104" s="180"/>
      <c r="T104" s="182">
        <f>T105+T195+T200+T226+T241+T252+T259+T344+T352+T364</f>
        <v>24.315999999999995</v>
      </c>
      <c r="AR104" s="183" t="s">
        <v>83</v>
      </c>
      <c r="AT104" s="184" t="s">
        <v>74</v>
      </c>
      <c r="AU104" s="184" t="s">
        <v>75</v>
      </c>
      <c r="AY104" s="183" t="s">
        <v>135</v>
      </c>
      <c r="BK104" s="185">
        <f>BK105+BK195+BK200+BK226+BK241+BK252+BK259+BK344+BK352+BK364</f>
        <v>0</v>
      </c>
    </row>
    <row r="105" spans="2:63" s="12" customFormat="1" ht="22.9" customHeight="1">
      <c r="B105" s="172"/>
      <c r="C105" s="173"/>
      <c r="D105" s="174" t="s">
        <v>74</v>
      </c>
      <c r="E105" s="186" t="s">
        <v>83</v>
      </c>
      <c r="F105" s="186" t="s">
        <v>136</v>
      </c>
      <c r="G105" s="173"/>
      <c r="H105" s="173"/>
      <c r="I105" s="176"/>
      <c r="J105" s="187">
        <f>BK105</f>
        <v>0</v>
      </c>
      <c r="K105" s="173"/>
      <c r="L105" s="178"/>
      <c r="M105" s="179"/>
      <c r="N105" s="180"/>
      <c r="O105" s="180"/>
      <c r="P105" s="181">
        <f>SUM(P106:P194)</f>
        <v>0</v>
      </c>
      <c r="Q105" s="180"/>
      <c r="R105" s="181">
        <f>SUM(R106:R194)</f>
        <v>0.38096872</v>
      </c>
      <c r="S105" s="180"/>
      <c r="T105" s="182">
        <f>SUM(T106:T194)</f>
        <v>20.799999999999997</v>
      </c>
      <c r="AR105" s="183" t="s">
        <v>83</v>
      </c>
      <c r="AT105" s="184" t="s">
        <v>74</v>
      </c>
      <c r="AU105" s="184" t="s">
        <v>83</v>
      </c>
      <c r="AY105" s="183" t="s">
        <v>135</v>
      </c>
      <c r="BK105" s="185">
        <f>SUM(BK106:BK194)</f>
        <v>0</v>
      </c>
    </row>
    <row r="106" spans="1:65" s="2" customFormat="1" ht="33" customHeight="1">
      <c r="A106" s="35"/>
      <c r="B106" s="36"/>
      <c r="C106" s="188" t="s">
        <v>83</v>
      </c>
      <c r="D106" s="188" t="s">
        <v>137</v>
      </c>
      <c r="E106" s="189" t="s">
        <v>138</v>
      </c>
      <c r="F106" s="190" t="s">
        <v>139</v>
      </c>
      <c r="G106" s="191" t="s">
        <v>140</v>
      </c>
      <c r="H106" s="192">
        <v>52</v>
      </c>
      <c r="I106" s="193"/>
      <c r="J106" s="194">
        <f>ROUND(I106*H106,2)</f>
        <v>0</v>
      </c>
      <c r="K106" s="190" t="s">
        <v>141</v>
      </c>
      <c r="L106" s="40"/>
      <c r="M106" s="195" t="s">
        <v>18</v>
      </c>
      <c r="N106" s="196" t="s">
        <v>46</v>
      </c>
      <c r="O106" s="65"/>
      <c r="P106" s="197">
        <f>O106*H106</f>
        <v>0</v>
      </c>
      <c r="Q106" s="197">
        <v>0</v>
      </c>
      <c r="R106" s="197">
        <f>Q106*H106</f>
        <v>0</v>
      </c>
      <c r="S106" s="197">
        <v>0.29</v>
      </c>
      <c r="T106" s="198">
        <f>S106*H106</f>
        <v>15.079999999999998</v>
      </c>
      <c r="U106" s="35"/>
      <c r="V106" s="35"/>
      <c r="W106" s="35"/>
      <c r="X106" s="35"/>
      <c r="Y106" s="35"/>
      <c r="Z106" s="35"/>
      <c r="AA106" s="35"/>
      <c r="AB106" s="35"/>
      <c r="AC106" s="35"/>
      <c r="AD106" s="35"/>
      <c r="AE106" s="35"/>
      <c r="AR106" s="199" t="s">
        <v>142</v>
      </c>
      <c r="AT106" s="199" t="s">
        <v>137</v>
      </c>
      <c r="AU106" s="199" t="s">
        <v>85</v>
      </c>
      <c r="AY106" s="18" t="s">
        <v>135</v>
      </c>
      <c r="BE106" s="200">
        <f>IF(N106="základní",J106,0)</f>
        <v>0</v>
      </c>
      <c r="BF106" s="200">
        <f>IF(N106="snížená",J106,0)</f>
        <v>0</v>
      </c>
      <c r="BG106" s="200">
        <f>IF(N106="zákl. přenesená",J106,0)</f>
        <v>0</v>
      </c>
      <c r="BH106" s="200">
        <f>IF(N106="sníž. přenesená",J106,0)</f>
        <v>0</v>
      </c>
      <c r="BI106" s="200">
        <f>IF(N106="nulová",J106,0)</f>
        <v>0</v>
      </c>
      <c r="BJ106" s="18" t="s">
        <v>83</v>
      </c>
      <c r="BK106" s="200">
        <f>ROUND(I106*H106,2)</f>
        <v>0</v>
      </c>
      <c r="BL106" s="18" t="s">
        <v>142</v>
      </c>
      <c r="BM106" s="199" t="s">
        <v>143</v>
      </c>
    </row>
    <row r="107" spans="1:47" s="2" customFormat="1" ht="175.5">
      <c r="A107" s="35"/>
      <c r="B107" s="36"/>
      <c r="C107" s="37"/>
      <c r="D107" s="201" t="s">
        <v>144</v>
      </c>
      <c r="E107" s="37"/>
      <c r="F107" s="202" t="s">
        <v>145</v>
      </c>
      <c r="G107" s="37"/>
      <c r="H107" s="37"/>
      <c r="I107" s="109"/>
      <c r="J107" s="37"/>
      <c r="K107" s="37"/>
      <c r="L107" s="40"/>
      <c r="M107" s="203"/>
      <c r="N107" s="204"/>
      <c r="O107" s="65"/>
      <c r="P107" s="65"/>
      <c r="Q107" s="65"/>
      <c r="R107" s="65"/>
      <c r="S107" s="65"/>
      <c r="T107" s="66"/>
      <c r="U107" s="35"/>
      <c r="V107" s="35"/>
      <c r="W107" s="35"/>
      <c r="X107" s="35"/>
      <c r="Y107" s="35"/>
      <c r="Z107" s="35"/>
      <c r="AA107" s="35"/>
      <c r="AB107" s="35"/>
      <c r="AC107" s="35"/>
      <c r="AD107" s="35"/>
      <c r="AE107" s="35"/>
      <c r="AT107" s="18" t="s">
        <v>144</v>
      </c>
      <c r="AU107" s="18" t="s">
        <v>85</v>
      </c>
    </row>
    <row r="108" spans="2:51" s="13" customFormat="1" ht="11.25">
      <c r="B108" s="205"/>
      <c r="C108" s="206"/>
      <c r="D108" s="201" t="s">
        <v>146</v>
      </c>
      <c r="E108" s="207" t="s">
        <v>18</v>
      </c>
      <c r="F108" s="208" t="s">
        <v>147</v>
      </c>
      <c r="G108" s="206"/>
      <c r="H108" s="207" t="s">
        <v>18</v>
      </c>
      <c r="I108" s="209"/>
      <c r="J108" s="206"/>
      <c r="K108" s="206"/>
      <c r="L108" s="210"/>
      <c r="M108" s="211"/>
      <c r="N108" s="212"/>
      <c r="O108" s="212"/>
      <c r="P108" s="212"/>
      <c r="Q108" s="212"/>
      <c r="R108" s="212"/>
      <c r="S108" s="212"/>
      <c r="T108" s="213"/>
      <c r="AT108" s="214" t="s">
        <v>146</v>
      </c>
      <c r="AU108" s="214" t="s">
        <v>85</v>
      </c>
      <c r="AV108" s="13" t="s">
        <v>83</v>
      </c>
      <c r="AW108" s="13" t="s">
        <v>36</v>
      </c>
      <c r="AX108" s="13" t="s">
        <v>75</v>
      </c>
      <c r="AY108" s="214" t="s">
        <v>135</v>
      </c>
    </row>
    <row r="109" spans="2:51" s="14" customFormat="1" ht="11.25">
      <c r="B109" s="215"/>
      <c r="C109" s="216"/>
      <c r="D109" s="201" t="s">
        <v>146</v>
      </c>
      <c r="E109" s="217" t="s">
        <v>18</v>
      </c>
      <c r="F109" s="218" t="s">
        <v>148</v>
      </c>
      <c r="G109" s="216"/>
      <c r="H109" s="219">
        <v>52</v>
      </c>
      <c r="I109" s="220"/>
      <c r="J109" s="216"/>
      <c r="K109" s="216"/>
      <c r="L109" s="221"/>
      <c r="M109" s="222"/>
      <c r="N109" s="223"/>
      <c r="O109" s="223"/>
      <c r="P109" s="223"/>
      <c r="Q109" s="223"/>
      <c r="R109" s="223"/>
      <c r="S109" s="223"/>
      <c r="T109" s="224"/>
      <c r="AT109" s="225" t="s">
        <v>146</v>
      </c>
      <c r="AU109" s="225" t="s">
        <v>85</v>
      </c>
      <c r="AV109" s="14" t="s">
        <v>85</v>
      </c>
      <c r="AW109" s="14" t="s">
        <v>36</v>
      </c>
      <c r="AX109" s="14" t="s">
        <v>75</v>
      </c>
      <c r="AY109" s="225" t="s">
        <v>135</v>
      </c>
    </row>
    <row r="110" spans="2:51" s="15" customFormat="1" ht="11.25">
      <c r="B110" s="226"/>
      <c r="C110" s="227"/>
      <c r="D110" s="201" t="s">
        <v>146</v>
      </c>
      <c r="E110" s="228" t="s">
        <v>18</v>
      </c>
      <c r="F110" s="229" t="s">
        <v>149</v>
      </c>
      <c r="G110" s="227"/>
      <c r="H110" s="230">
        <v>52</v>
      </c>
      <c r="I110" s="231"/>
      <c r="J110" s="227"/>
      <c r="K110" s="227"/>
      <c r="L110" s="232"/>
      <c r="M110" s="233"/>
      <c r="N110" s="234"/>
      <c r="O110" s="234"/>
      <c r="P110" s="234"/>
      <c r="Q110" s="234"/>
      <c r="R110" s="234"/>
      <c r="S110" s="234"/>
      <c r="T110" s="235"/>
      <c r="AT110" s="236" t="s">
        <v>146</v>
      </c>
      <c r="AU110" s="236" t="s">
        <v>85</v>
      </c>
      <c r="AV110" s="15" t="s">
        <v>142</v>
      </c>
      <c r="AW110" s="15" t="s">
        <v>36</v>
      </c>
      <c r="AX110" s="15" t="s">
        <v>83</v>
      </c>
      <c r="AY110" s="236" t="s">
        <v>135</v>
      </c>
    </row>
    <row r="111" spans="1:65" s="2" customFormat="1" ht="33" customHeight="1">
      <c r="A111" s="35"/>
      <c r="B111" s="36"/>
      <c r="C111" s="188" t="s">
        <v>85</v>
      </c>
      <c r="D111" s="188" t="s">
        <v>137</v>
      </c>
      <c r="E111" s="189" t="s">
        <v>150</v>
      </c>
      <c r="F111" s="190" t="s">
        <v>151</v>
      </c>
      <c r="G111" s="191" t="s">
        <v>140</v>
      </c>
      <c r="H111" s="192">
        <v>26</v>
      </c>
      <c r="I111" s="193"/>
      <c r="J111" s="194">
        <f>ROUND(I111*H111,2)</f>
        <v>0</v>
      </c>
      <c r="K111" s="190" t="s">
        <v>141</v>
      </c>
      <c r="L111" s="40"/>
      <c r="M111" s="195" t="s">
        <v>18</v>
      </c>
      <c r="N111" s="196" t="s">
        <v>46</v>
      </c>
      <c r="O111" s="65"/>
      <c r="P111" s="197">
        <f>O111*H111</f>
        <v>0</v>
      </c>
      <c r="Q111" s="197">
        <v>0</v>
      </c>
      <c r="R111" s="197">
        <f>Q111*H111</f>
        <v>0</v>
      </c>
      <c r="S111" s="197">
        <v>0.22</v>
      </c>
      <c r="T111" s="198">
        <f>S111*H111</f>
        <v>5.72</v>
      </c>
      <c r="U111" s="35"/>
      <c r="V111" s="35"/>
      <c r="W111" s="35"/>
      <c r="X111" s="35"/>
      <c r="Y111" s="35"/>
      <c r="Z111" s="35"/>
      <c r="AA111" s="35"/>
      <c r="AB111" s="35"/>
      <c r="AC111" s="35"/>
      <c r="AD111" s="35"/>
      <c r="AE111" s="35"/>
      <c r="AR111" s="199" t="s">
        <v>142</v>
      </c>
      <c r="AT111" s="199" t="s">
        <v>137</v>
      </c>
      <c r="AU111" s="199" t="s">
        <v>85</v>
      </c>
      <c r="AY111" s="18" t="s">
        <v>135</v>
      </c>
      <c r="BE111" s="200">
        <f>IF(N111="základní",J111,0)</f>
        <v>0</v>
      </c>
      <c r="BF111" s="200">
        <f>IF(N111="snížená",J111,0)</f>
        <v>0</v>
      </c>
      <c r="BG111" s="200">
        <f>IF(N111="zákl. přenesená",J111,0)</f>
        <v>0</v>
      </c>
      <c r="BH111" s="200">
        <f>IF(N111="sníž. přenesená",J111,0)</f>
        <v>0</v>
      </c>
      <c r="BI111" s="200">
        <f>IF(N111="nulová",J111,0)</f>
        <v>0</v>
      </c>
      <c r="BJ111" s="18" t="s">
        <v>83</v>
      </c>
      <c r="BK111" s="200">
        <f>ROUND(I111*H111,2)</f>
        <v>0</v>
      </c>
      <c r="BL111" s="18" t="s">
        <v>142</v>
      </c>
      <c r="BM111" s="199" t="s">
        <v>152</v>
      </c>
    </row>
    <row r="112" spans="1:47" s="2" customFormat="1" ht="175.5">
      <c r="A112" s="35"/>
      <c r="B112" s="36"/>
      <c r="C112" s="37"/>
      <c r="D112" s="201" t="s">
        <v>144</v>
      </c>
      <c r="E112" s="37"/>
      <c r="F112" s="202" t="s">
        <v>145</v>
      </c>
      <c r="G112" s="37"/>
      <c r="H112" s="37"/>
      <c r="I112" s="109"/>
      <c r="J112" s="37"/>
      <c r="K112" s="37"/>
      <c r="L112" s="40"/>
      <c r="M112" s="203"/>
      <c r="N112" s="204"/>
      <c r="O112" s="65"/>
      <c r="P112" s="65"/>
      <c r="Q112" s="65"/>
      <c r="R112" s="65"/>
      <c r="S112" s="65"/>
      <c r="T112" s="66"/>
      <c r="U112" s="35"/>
      <c r="V112" s="35"/>
      <c r="W112" s="35"/>
      <c r="X112" s="35"/>
      <c r="Y112" s="35"/>
      <c r="Z112" s="35"/>
      <c r="AA112" s="35"/>
      <c r="AB112" s="35"/>
      <c r="AC112" s="35"/>
      <c r="AD112" s="35"/>
      <c r="AE112" s="35"/>
      <c r="AT112" s="18" t="s">
        <v>144</v>
      </c>
      <c r="AU112" s="18" t="s">
        <v>85</v>
      </c>
    </row>
    <row r="113" spans="2:51" s="14" customFormat="1" ht="11.25">
      <c r="B113" s="215"/>
      <c r="C113" s="216"/>
      <c r="D113" s="201" t="s">
        <v>146</v>
      </c>
      <c r="E113" s="217" t="s">
        <v>18</v>
      </c>
      <c r="F113" s="218" t="s">
        <v>153</v>
      </c>
      <c r="G113" s="216"/>
      <c r="H113" s="219">
        <v>26</v>
      </c>
      <c r="I113" s="220"/>
      <c r="J113" s="216"/>
      <c r="K113" s="216"/>
      <c r="L113" s="221"/>
      <c r="M113" s="222"/>
      <c r="N113" s="223"/>
      <c r="O113" s="223"/>
      <c r="P113" s="223"/>
      <c r="Q113" s="223"/>
      <c r="R113" s="223"/>
      <c r="S113" s="223"/>
      <c r="T113" s="224"/>
      <c r="AT113" s="225" t="s">
        <v>146</v>
      </c>
      <c r="AU113" s="225" t="s">
        <v>85</v>
      </c>
      <c r="AV113" s="14" t="s">
        <v>85</v>
      </c>
      <c r="AW113" s="14" t="s">
        <v>36</v>
      </c>
      <c r="AX113" s="14" t="s">
        <v>75</v>
      </c>
      <c r="AY113" s="225" t="s">
        <v>135</v>
      </c>
    </row>
    <row r="114" spans="2:51" s="15" customFormat="1" ht="11.25">
      <c r="B114" s="226"/>
      <c r="C114" s="227"/>
      <c r="D114" s="201" t="s">
        <v>146</v>
      </c>
      <c r="E114" s="228" t="s">
        <v>18</v>
      </c>
      <c r="F114" s="229" t="s">
        <v>149</v>
      </c>
      <c r="G114" s="227"/>
      <c r="H114" s="230">
        <v>26</v>
      </c>
      <c r="I114" s="231"/>
      <c r="J114" s="227"/>
      <c r="K114" s="227"/>
      <c r="L114" s="232"/>
      <c r="M114" s="233"/>
      <c r="N114" s="234"/>
      <c r="O114" s="234"/>
      <c r="P114" s="234"/>
      <c r="Q114" s="234"/>
      <c r="R114" s="234"/>
      <c r="S114" s="234"/>
      <c r="T114" s="235"/>
      <c r="AT114" s="236" t="s">
        <v>146</v>
      </c>
      <c r="AU114" s="236" t="s">
        <v>85</v>
      </c>
      <c r="AV114" s="15" t="s">
        <v>142</v>
      </c>
      <c r="AW114" s="15" t="s">
        <v>36</v>
      </c>
      <c r="AX114" s="15" t="s">
        <v>83</v>
      </c>
      <c r="AY114" s="236" t="s">
        <v>135</v>
      </c>
    </row>
    <row r="115" spans="1:65" s="2" customFormat="1" ht="21.75" customHeight="1">
      <c r="A115" s="35"/>
      <c r="B115" s="36"/>
      <c r="C115" s="188" t="s">
        <v>154</v>
      </c>
      <c r="D115" s="188" t="s">
        <v>137</v>
      </c>
      <c r="E115" s="189" t="s">
        <v>155</v>
      </c>
      <c r="F115" s="190" t="s">
        <v>156</v>
      </c>
      <c r="G115" s="191" t="s">
        <v>157</v>
      </c>
      <c r="H115" s="192">
        <v>331.8</v>
      </c>
      <c r="I115" s="193"/>
      <c r="J115" s="194">
        <f>ROUND(I115*H115,2)</f>
        <v>0</v>
      </c>
      <c r="K115" s="190" t="s">
        <v>141</v>
      </c>
      <c r="L115" s="40"/>
      <c r="M115" s="195" t="s">
        <v>18</v>
      </c>
      <c r="N115" s="196" t="s">
        <v>46</v>
      </c>
      <c r="O115" s="65"/>
      <c r="P115" s="197">
        <f>O115*H115</f>
        <v>0</v>
      </c>
      <c r="Q115" s="197">
        <v>0.00015</v>
      </c>
      <c r="R115" s="197">
        <f>Q115*H115</f>
        <v>0.049769999999999995</v>
      </c>
      <c r="S115" s="197">
        <v>0</v>
      </c>
      <c r="T115" s="198">
        <f>S115*H115</f>
        <v>0</v>
      </c>
      <c r="U115" s="35"/>
      <c r="V115" s="35"/>
      <c r="W115" s="35"/>
      <c r="X115" s="35"/>
      <c r="Y115" s="35"/>
      <c r="Z115" s="35"/>
      <c r="AA115" s="35"/>
      <c r="AB115" s="35"/>
      <c r="AC115" s="35"/>
      <c r="AD115" s="35"/>
      <c r="AE115" s="35"/>
      <c r="AR115" s="199" t="s">
        <v>142</v>
      </c>
      <c r="AT115" s="199" t="s">
        <v>137</v>
      </c>
      <c r="AU115" s="199" t="s">
        <v>85</v>
      </c>
      <c r="AY115" s="18" t="s">
        <v>135</v>
      </c>
      <c r="BE115" s="200">
        <f>IF(N115="základní",J115,0)</f>
        <v>0</v>
      </c>
      <c r="BF115" s="200">
        <f>IF(N115="snížená",J115,0)</f>
        <v>0</v>
      </c>
      <c r="BG115" s="200">
        <f>IF(N115="zákl. přenesená",J115,0)</f>
        <v>0</v>
      </c>
      <c r="BH115" s="200">
        <f>IF(N115="sníž. přenesená",J115,0)</f>
        <v>0</v>
      </c>
      <c r="BI115" s="200">
        <f>IF(N115="nulová",J115,0)</f>
        <v>0</v>
      </c>
      <c r="BJ115" s="18" t="s">
        <v>83</v>
      </c>
      <c r="BK115" s="200">
        <f>ROUND(I115*H115,2)</f>
        <v>0</v>
      </c>
      <c r="BL115" s="18" t="s">
        <v>142</v>
      </c>
      <c r="BM115" s="199" t="s">
        <v>158</v>
      </c>
    </row>
    <row r="116" spans="1:47" s="2" customFormat="1" ht="97.5">
      <c r="A116" s="35"/>
      <c r="B116" s="36"/>
      <c r="C116" s="37"/>
      <c r="D116" s="201" t="s">
        <v>144</v>
      </c>
      <c r="E116" s="37"/>
      <c r="F116" s="202" t="s">
        <v>159</v>
      </c>
      <c r="G116" s="37"/>
      <c r="H116" s="37"/>
      <c r="I116" s="109"/>
      <c r="J116" s="37"/>
      <c r="K116" s="37"/>
      <c r="L116" s="40"/>
      <c r="M116" s="203"/>
      <c r="N116" s="204"/>
      <c r="O116" s="65"/>
      <c r="P116" s="65"/>
      <c r="Q116" s="65"/>
      <c r="R116" s="65"/>
      <c r="S116" s="65"/>
      <c r="T116" s="66"/>
      <c r="U116" s="35"/>
      <c r="V116" s="35"/>
      <c r="W116" s="35"/>
      <c r="X116" s="35"/>
      <c r="Y116" s="35"/>
      <c r="Z116" s="35"/>
      <c r="AA116" s="35"/>
      <c r="AB116" s="35"/>
      <c r="AC116" s="35"/>
      <c r="AD116" s="35"/>
      <c r="AE116" s="35"/>
      <c r="AT116" s="18" t="s">
        <v>144</v>
      </c>
      <c r="AU116" s="18" t="s">
        <v>85</v>
      </c>
    </row>
    <row r="117" spans="2:51" s="14" customFormat="1" ht="11.25">
      <c r="B117" s="215"/>
      <c r="C117" s="216"/>
      <c r="D117" s="201" t="s">
        <v>146</v>
      </c>
      <c r="E117" s="217" t="s">
        <v>18</v>
      </c>
      <c r="F117" s="218" t="s">
        <v>160</v>
      </c>
      <c r="G117" s="216"/>
      <c r="H117" s="219">
        <v>267.8</v>
      </c>
      <c r="I117" s="220"/>
      <c r="J117" s="216"/>
      <c r="K117" s="216"/>
      <c r="L117" s="221"/>
      <c r="M117" s="222"/>
      <c r="N117" s="223"/>
      <c r="O117" s="223"/>
      <c r="P117" s="223"/>
      <c r="Q117" s="223"/>
      <c r="R117" s="223"/>
      <c r="S117" s="223"/>
      <c r="T117" s="224"/>
      <c r="AT117" s="225" t="s">
        <v>146</v>
      </c>
      <c r="AU117" s="225" t="s">
        <v>85</v>
      </c>
      <c r="AV117" s="14" t="s">
        <v>85</v>
      </c>
      <c r="AW117" s="14" t="s">
        <v>36</v>
      </c>
      <c r="AX117" s="14" t="s">
        <v>75</v>
      </c>
      <c r="AY117" s="225" t="s">
        <v>135</v>
      </c>
    </row>
    <row r="118" spans="2:51" s="14" customFormat="1" ht="11.25">
      <c r="B118" s="215"/>
      <c r="C118" s="216"/>
      <c r="D118" s="201" t="s">
        <v>146</v>
      </c>
      <c r="E118" s="217" t="s">
        <v>18</v>
      </c>
      <c r="F118" s="218" t="s">
        <v>161</v>
      </c>
      <c r="G118" s="216"/>
      <c r="H118" s="219">
        <v>36</v>
      </c>
      <c r="I118" s="220"/>
      <c r="J118" s="216"/>
      <c r="K118" s="216"/>
      <c r="L118" s="221"/>
      <c r="M118" s="222"/>
      <c r="N118" s="223"/>
      <c r="O118" s="223"/>
      <c r="P118" s="223"/>
      <c r="Q118" s="223"/>
      <c r="R118" s="223"/>
      <c r="S118" s="223"/>
      <c r="T118" s="224"/>
      <c r="AT118" s="225" t="s">
        <v>146</v>
      </c>
      <c r="AU118" s="225" t="s">
        <v>85</v>
      </c>
      <c r="AV118" s="14" t="s">
        <v>85</v>
      </c>
      <c r="AW118" s="14" t="s">
        <v>36</v>
      </c>
      <c r="AX118" s="14" t="s">
        <v>75</v>
      </c>
      <c r="AY118" s="225" t="s">
        <v>135</v>
      </c>
    </row>
    <row r="119" spans="2:51" s="14" customFormat="1" ht="11.25">
      <c r="B119" s="215"/>
      <c r="C119" s="216"/>
      <c r="D119" s="201" t="s">
        <v>146</v>
      </c>
      <c r="E119" s="217" t="s">
        <v>18</v>
      </c>
      <c r="F119" s="218" t="s">
        <v>162</v>
      </c>
      <c r="G119" s="216"/>
      <c r="H119" s="219">
        <v>28</v>
      </c>
      <c r="I119" s="220"/>
      <c r="J119" s="216"/>
      <c r="K119" s="216"/>
      <c r="L119" s="221"/>
      <c r="M119" s="222"/>
      <c r="N119" s="223"/>
      <c r="O119" s="223"/>
      <c r="P119" s="223"/>
      <c r="Q119" s="223"/>
      <c r="R119" s="223"/>
      <c r="S119" s="223"/>
      <c r="T119" s="224"/>
      <c r="AT119" s="225" t="s">
        <v>146</v>
      </c>
      <c r="AU119" s="225" t="s">
        <v>85</v>
      </c>
      <c r="AV119" s="14" t="s">
        <v>85</v>
      </c>
      <c r="AW119" s="14" t="s">
        <v>36</v>
      </c>
      <c r="AX119" s="14" t="s">
        <v>75</v>
      </c>
      <c r="AY119" s="225" t="s">
        <v>135</v>
      </c>
    </row>
    <row r="120" spans="2:51" s="15" customFormat="1" ht="11.25">
      <c r="B120" s="226"/>
      <c r="C120" s="227"/>
      <c r="D120" s="201" t="s">
        <v>146</v>
      </c>
      <c r="E120" s="228" t="s">
        <v>18</v>
      </c>
      <c r="F120" s="229" t="s">
        <v>149</v>
      </c>
      <c r="G120" s="227"/>
      <c r="H120" s="230">
        <v>331.8</v>
      </c>
      <c r="I120" s="231"/>
      <c r="J120" s="227"/>
      <c r="K120" s="227"/>
      <c r="L120" s="232"/>
      <c r="M120" s="233"/>
      <c r="N120" s="234"/>
      <c r="O120" s="234"/>
      <c r="P120" s="234"/>
      <c r="Q120" s="234"/>
      <c r="R120" s="234"/>
      <c r="S120" s="234"/>
      <c r="T120" s="235"/>
      <c r="AT120" s="236" t="s">
        <v>146</v>
      </c>
      <c r="AU120" s="236" t="s">
        <v>85</v>
      </c>
      <c r="AV120" s="15" t="s">
        <v>142</v>
      </c>
      <c r="AW120" s="15" t="s">
        <v>36</v>
      </c>
      <c r="AX120" s="15" t="s">
        <v>83</v>
      </c>
      <c r="AY120" s="236" t="s">
        <v>135</v>
      </c>
    </row>
    <row r="121" spans="1:65" s="2" customFormat="1" ht="21.75" customHeight="1">
      <c r="A121" s="35"/>
      <c r="B121" s="36"/>
      <c r="C121" s="188" t="s">
        <v>142</v>
      </c>
      <c r="D121" s="188" t="s">
        <v>137</v>
      </c>
      <c r="E121" s="189" t="s">
        <v>163</v>
      </c>
      <c r="F121" s="190" t="s">
        <v>164</v>
      </c>
      <c r="G121" s="191" t="s">
        <v>157</v>
      </c>
      <c r="H121" s="192">
        <v>331.8</v>
      </c>
      <c r="I121" s="193"/>
      <c r="J121" s="194">
        <f>ROUND(I121*H121,2)</f>
        <v>0</v>
      </c>
      <c r="K121" s="190" t="s">
        <v>141</v>
      </c>
      <c r="L121" s="40"/>
      <c r="M121" s="195" t="s">
        <v>18</v>
      </c>
      <c r="N121" s="196" t="s">
        <v>46</v>
      </c>
      <c r="O121" s="65"/>
      <c r="P121" s="197">
        <f>O121*H121</f>
        <v>0</v>
      </c>
      <c r="Q121" s="197">
        <v>0</v>
      </c>
      <c r="R121" s="197">
        <f>Q121*H121</f>
        <v>0</v>
      </c>
      <c r="S121" s="197">
        <v>0</v>
      </c>
      <c r="T121" s="198">
        <f>S121*H121</f>
        <v>0</v>
      </c>
      <c r="U121" s="35"/>
      <c r="V121" s="35"/>
      <c r="W121" s="35"/>
      <c r="X121" s="35"/>
      <c r="Y121" s="35"/>
      <c r="Z121" s="35"/>
      <c r="AA121" s="35"/>
      <c r="AB121" s="35"/>
      <c r="AC121" s="35"/>
      <c r="AD121" s="35"/>
      <c r="AE121" s="35"/>
      <c r="AR121" s="199" t="s">
        <v>142</v>
      </c>
      <c r="AT121" s="199" t="s">
        <v>137</v>
      </c>
      <c r="AU121" s="199" t="s">
        <v>85</v>
      </c>
      <c r="AY121" s="18" t="s">
        <v>135</v>
      </c>
      <c r="BE121" s="200">
        <f>IF(N121="základní",J121,0)</f>
        <v>0</v>
      </c>
      <c r="BF121" s="200">
        <f>IF(N121="snížená",J121,0)</f>
        <v>0</v>
      </c>
      <c r="BG121" s="200">
        <f>IF(N121="zákl. přenesená",J121,0)</f>
        <v>0</v>
      </c>
      <c r="BH121" s="200">
        <f>IF(N121="sníž. přenesená",J121,0)</f>
        <v>0</v>
      </c>
      <c r="BI121" s="200">
        <f>IF(N121="nulová",J121,0)</f>
        <v>0</v>
      </c>
      <c r="BJ121" s="18" t="s">
        <v>83</v>
      </c>
      <c r="BK121" s="200">
        <f>ROUND(I121*H121,2)</f>
        <v>0</v>
      </c>
      <c r="BL121" s="18" t="s">
        <v>142</v>
      </c>
      <c r="BM121" s="199" t="s">
        <v>165</v>
      </c>
    </row>
    <row r="122" spans="1:47" s="2" customFormat="1" ht="97.5">
      <c r="A122" s="35"/>
      <c r="B122" s="36"/>
      <c r="C122" s="37"/>
      <c r="D122" s="201" t="s">
        <v>144</v>
      </c>
      <c r="E122" s="37"/>
      <c r="F122" s="202" t="s">
        <v>159</v>
      </c>
      <c r="G122" s="37"/>
      <c r="H122" s="37"/>
      <c r="I122" s="109"/>
      <c r="J122" s="37"/>
      <c r="K122" s="37"/>
      <c r="L122" s="40"/>
      <c r="M122" s="203"/>
      <c r="N122" s="204"/>
      <c r="O122" s="65"/>
      <c r="P122" s="65"/>
      <c r="Q122" s="65"/>
      <c r="R122" s="65"/>
      <c r="S122" s="65"/>
      <c r="T122" s="66"/>
      <c r="U122" s="35"/>
      <c r="V122" s="35"/>
      <c r="W122" s="35"/>
      <c r="X122" s="35"/>
      <c r="Y122" s="35"/>
      <c r="Z122" s="35"/>
      <c r="AA122" s="35"/>
      <c r="AB122" s="35"/>
      <c r="AC122" s="35"/>
      <c r="AD122" s="35"/>
      <c r="AE122" s="35"/>
      <c r="AT122" s="18" t="s">
        <v>144</v>
      </c>
      <c r="AU122" s="18" t="s">
        <v>85</v>
      </c>
    </row>
    <row r="123" spans="1:65" s="2" customFormat="1" ht="21.75" customHeight="1">
      <c r="A123" s="35"/>
      <c r="B123" s="36"/>
      <c r="C123" s="188" t="s">
        <v>166</v>
      </c>
      <c r="D123" s="188" t="s">
        <v>137</v>
      </c>
      <c r="E123" s="189" t="s">
        <v>167</v>
      </c>
      <c r="F123" s="190" t="s">
        <v>168</v>
      </c>
      <c r="G123" s="191" t="s">
        <v>169</v>
      </c>
      <c r="H123" s="192">
        <v>13.455</v>
      </c>
      <c r="I123" s="193"/>
      <c r="J123" s="194">
        <f>ROUND(I123*H123,2)</f>
        <v>0</v>
      </c>
      <c r="K123" s="190" t="s">
        <v>141</v>
      </c>
      <c r="L123" s="40"/>
      <c r="M123" s="195" t="s">
        <v>18</v>
      </c>
      <c r="N123" s="196" t="s">
        <v>46</v>
      </c>
      <c r="O123" s="65"/>
      <c r="P123" s="197">
        <f>O123*H123</f>
        <v>0</v>
      </c>
      <c r="Q123" s="197">
        <v>0</v>
      </c>
      <c r="R123" s="197">
        <f>Q123*H123</f>
        <v>0</v>
      </c>
      <c r="S123" s="197">
        <v>0</v>
      </c>
      <c r="T123" s="198">
        <f>S123*H123</f>
        <v>0</v>
      </c>
      <c r="U123" s="35"/>
      <c r="V123" s="35"/>
      <c r="W123" s="35"/>
      <c r="X123" s="35"/>
      <c r="Y123" s="35"/>
      <c r="Z123" s="35"/>
      <c r="AA123" s="35"/>
      <c r="AB123" s="35"/>
      <c r="AC123" s="35"/>
      <c r="AD123" s="35"/>
      <c r="AE123" s="35"/>
      <c r="AR123" s="199" t="s">
        <v>142</v>
      </c>
      <c r="AT123" s="199" t="s">
        <v>137</v>
      </c>
      <c r="AU123" s="199" t="s">
        <v>85</v>
      </c>
      <c r="AY123" s="18" t="s">
        <v>135</v>
      </c>
      <c r="BE123" s="200">
        <f>IF(N123="základní",J123,0)</f>
        <v>0</v>
      </c>
      <c r="BF123" s="200">
        <f>IF(N123="snížená",J123,0)</f>
        <v>0</v>
      </c>
      <c r="BG123" s="200">
        <f>IF(N123="zákl. přenesená",J123,0)</f>
        <v>0</v>
      </c>
      <c r="BH123" s="200">
        <f>IF(N123="sníž. přenesená",J123,0)</f>
        <v>0</v>
      </c>
      <c r="BI123" s="200">
        <f>IF(N123="nulová",J123,0)</f>
        <v>0</v>
      </c>
      <c r="BJ123" s="18" t="s">
        <v>83</v>
      </c>
      <c r="BK123" s="200">
        <f>ROUND(I123*H123,2)</f>
        <v>0</v>
      </c>
      <c r="BL123" s="18" t="s">
        <v>142</v>
      </c>
      <c r="BM123" s="199" t="s">
        <v>170</v>
      </c>
    </row>
    <row r="124" spans="1:47" s="2" customFormat="1" ht="175.5">
      <c r="A124" s="35"/>
      <c r="B124" s="36"/>
      <c r="C124" s="37"/>
      <c r="D124" s="201" t="s">
        <v>144</v>
      </c>
      <c r="E124" s="37"/>
      <c r="F124" s="202" t="s">
        <v>171</v>
      </c>
      <c r="G124" s="37"/>
      <c r="H124" s="37"/>
      <c r="I124" s="109"/>
      <c r="J124" s="37"/>
      <c r="K124" s="37"/>
      <c r="L124" s="40"/>
      <c r="M124" s="203"/>
      <c r="N124" s="204"/>
      <c r="O124" s="65"/>
      <c r="P124" s="65"/>
      <c r="Q124" s="65"/>
      <c r="R124" s="65"/>
      <c r="S124" s="65"/>
      <c r="T124" s="66"/>
      <c r="U124" s="35"/>
      <c r="V124" s="35"/>
      <c r="W124" s="35"/>
      <c r="X124" s="35"/>
      <c r="Y124" s="35"/>
      <c r="Z124" s="35"/>
      <c r="AA124" s="35"/>
      <c r="AB124" s="35"/>
      <c r="AC124" s="35"/>
      <c r="AD124" s="35"/>
      <c r="AE124" s="35"/>
      <c r="AT124" s="18" t="s">
        <v>144</v>
      </c>
      <c r="AU124" s="18" t="s">
        <v>85</v>
      </c>
    </row>
    <row r="125" spans="2:51" s="14" customFormat="1" ht="11.25">
      <c r="B125" s="215"/>
      <c r="C125" s="216"/>
      <c r="D125" s="201" t="s">
        <v>146</v>
      </c>
      <c r="E125" s="217" t="s">
        <v>18</v>
      </c>
      <c r="F125" s="218" t="s">
        <v>172</v>
      </c>
      <c r="G125" s="216"/>
      <c r="H125" s="219">
        <v>13.455</v>
      </c>
      <c r="I125" s="220"/>
      <c r="J125" s="216"/>
      <c r="K125" s="216"/>
      <c r="L125" s="221"/>
      <c r="M125" s="222"/>
      <c r="N125" s="223"/>
      <c r="O125" s="223"/>
      <c r="P125" s="223"/>
      <c r="Q125" s="223"/>
      <c r="R125" s="223"/>
      <c r="S125" s="223"/>
      <c r="T125" s="224"/>
      <c r="AT125" s="225" t="s">
        <v>146</v>
      </c>
      <c r="AU125" s="225" t="s">
        <v>85</v>
      </c>
      <c r="AV125" s="14" t="s">
        <v>85</v>
      </c>
      <c r="AW125" s="14" t="s">
        <v>36</v>
      </c>
      <c r="AX125" s="14" t="s">
        <v>75</v>
      </c>
      <c r="AY125" s="225" t="s">
        <v>135</v>
      </c>
    </row>
    <row r="126" spans="2:51" s="15" customFormat="1" ht="11.25">
      <c r="B126" s="226"/>
      <c r="C126" s="227"/>
      <c r="D126" s="201" t="s">
        <v>146</v>
      </c>
      <c r="E126" s="228" t="s">
        <v>18</v>
      </c>
      <c r="F126" s="229" t="s">
        <v>149</v>
      </c>
      <c r="G126" s="227"/>
      <c r="H126" s="230">
        <v>13.455</v>
      </c>
      <c r="I126" s="231"/>
      <c r="J126" s="227"/>
      <c r="K126" s="227"/>
      <c r="L126" s="232"/>
      <c r="M126" s="233"/>
      <c r="N126" s="234"/>
      <c r="O126" s="234"/>
      <c r="P126" s="234"/>
      <c r="Q126" s="234"/>
      <c r="R126" s="234"/>
      <c r="S126" s="234"/>
      <c r="T126" s="235"/>
      <c r="AT126" s="236" t="s">
        <v>146</v>
      </c>
      <c r="AU126" s="236" t="s">
        <v>85</v>
      </c>
      <c r="AV126" s="15" t="s">
        <v>142</v>
      </c>
      <c r="AW126" s="15" t="s">
        <v>36</v>
      </c>
      <c r="AX126" s="15" t="s">
        <v>83</v>
      </c>
      <c r="AY126" s="236" t="s">
        <v>135</v>
      </c>
    </row>
    <row r="127" spans="1:65" s="2" customFormat="1" ht="21.75" customHeight="1">
      <c r="A127" s="35"/>
      <c r="B127" s="36"/>
      <c r="C127" s="188" t="s">
        <v>173</v>
      </c>
      <c r="D127" s="188" t="s">
        <v>137</v>
      </c>
      <c r="E127" s="189" t="s">
        <v>174</v>
      </c>
      <c r="F127" s="190" t="s">
        <v>175</v>
      </c>
      <c r="G127" s="191" t="s">
        <v>169</v>
      </c>
      <c r="H127" s="192">
        <v>140.582</v>
      </c>
      <c r="I127" s="193"/>
      <c r="J127" s="194">
        <f>ROUND(I127*H127,2)</f>
        <v>0</v>
      </c>
      <c r="K127" s="190" t="s">
        <v>141</v>
      </c>
      <c r="L127" s="40"/>
      <c r="M127" s="195" t="s">
        <v>18</v>
      </c>
      <c r="N127" s="196" t="s">
        <v>46</v>
      </c>
      <c r="O127" s="65"/>
      <c r="P127" s="197">
        <f>O127*H127</f>
        <v>0</v>
      </c>
      <c r="Q127" s="197">
        <v>0</v>
      </c>
      <c r="R127" s="197">
        <f>Q127*H127</f>
        <v>0</v>
      </c>
      <c r="S127" s="197">
        <v>0</v>
      </c>
      <c r="T127" s="198">
        <f>S127*H127</f>
        <v>0</v>
      </c>
      <c r="U127" s="35"/>
      <c r="V127" s="35"/>
      <c r="W127" s="35"/>
      <c r="X127" s="35"/>
      <c r="Y127" s="35"/>
      <c r="Z127" s="35"/>
      <c r="AA127" s="35"/>
      <c r="AB127" s="35"/>
      <c r="AC127" s="35"/>
      <c r="AD127" s="35"/>
      <c r="AE127" s="35"/>
      <c r="AR127" s="199" t="s">
        <v>142</v>
      </c>
      <c r="AT127" s="199" t="s">
        <v>137</v>
      </c>
      <c r="AU127" s="199" t="s">
        <v>85</v>
      </c>
      <c r="AY127" s="18" t="s">
        <v>135</v>
      </c>
      <c r="BE127" s="200">
        <f>IF(N127="základní",J127,0)</f>
        <v>0</v>
      </c>
      <c r="BF127" s="200">
        <f>IF(N127="snížená",J127,0)</f>
        <v>0</v>
      </c>
      <c r="BG127" s="200">
        <f>IF(N127="zákl. přenesená",J127,0)</f>
        <v>0</v>
      </c>
      <c r="BH127" s="200">
        <f>IF(N127="sníž. přenesená",J127,0)</f>
        <v>0</v>
      </c>
      <c r="BI127" s="200">
        <f>IF(N127="nulová",J127,0)</f>
        <v>0</v>
      </c>
      <c r="BJ127" s="18" t="s">
        <v>83</v>
      </c>
      <c r="BK127" s="200">
        <f>ROUND(I127*H127,2)</f>
        <v>0</v>
      </c>
      <c r="BL127" s="18" t="s">
        <v>142</v>
      </c>
      <c r="BM127" s="199" t="s">
        <v>176</v>
      </c>
    </row>
    <row r="128" spans="1:47" s="2" customFormat="1" ht="146.25">
      <c r="A128" s="35"/>
      <c r="B128" s="36"/>
      <c r="C128" s="37"/>
      <c r="D128" s="201" t="s">
        <v>144</v>
      </c>
      <c r="E128" s="37"/>
      <c r="F128" s="202" t="s">
        <v>177</v>
      </c>
      <c r="G128" s="37"/>
      <c r="H128" s="37"/>
      <c r="I128" s="109"/>
      <c r="J128" s="37"/>
      <c r="K128" s="37"/>
      <c r="L128" s="40"/>
      <c r="M128" s="203"/>
      <c r="N128" s="204"/>
      <c r="O128" s="65"/>
      <c r="P128" s="65"/>
      <c r="Q128" s="65"/>
      <c r="R128" s="65"/>
      <c r="S128" s="65"/>
      <c r="T128" s="66"/>
      <c r="U128" s="35"/>
      <c r="V128" s="35"/>
      <c r="W128" s="35"/>
      <c r="X128" s="35"/>
      <c r="Y128" s="35"/>
      <c r="Z128" s="35"/>
      <c r="AA128" s="35"/>
      <c r="AB128" s="35"/>
      <c r="AC128" s="35"/>
      <c r="AD128" s="35"/>
      <c r="AE128" s="35"/>
      <c r="AT128" s="18" t="s">
        <v>144</v>
      </c>
      <c r="AU128" s="18" t="s">
        <v>85</v>
      </c>
    </row>
    <row r="129" spans="2:51" s="13" customFormat="1" ht="11.25">
      <c r="B129" s="205"/>
      <c r="C129" s="206"/>
      <c r="D129" s="201" t="s">
        <v>146</v>
      </c>
      <c r="E129" s="207" t="s">
        <v>18</v>
      </c>
      <c r="F129" s="208" t="s">
        <v>178</v>
      </c>
      <c r="G129" s="206"/>
      <c r="H129" s="207" t="s">
        <v>18</v>
      </c>
      <c r="I129" s="209"/>
      <c r="J129" s="206"/>
      <c r="K129" s="206"/>
      <c r="L129" s="210"/>
      <c r="M129" s="211"/>
      <c r="N129" s="212"/>
      <c r="O129" s="212"/>
      <c r="P129" s="212"/>
      <c r="Q129" s="212"/>
      <c r="R129" s="212"/>
      <c r="S129" s="212"/>
      <c r="T129" s="213"/>
      <c r="AT129" s="214" t="s">
        <v>146</v>
      </c>
      <c r="AU129" s="214" t="s">
        <v>85</v>
      </c>
      <c r="AV129" s="13" t="s">
        <v>83</v>
      </c>
      <c r="AW129" s="13" t="s">
        <v>36</v>
      </c>
      <c r="AX129" s="13" t="s">
        <v>75</v>
      </c>
      <c r="AY129" s="214" t="s">
        <v>135</v>
      </c>
    </row>
    <row r="130" spans="2:51" s="14" customFormat="1" ht="11.25">
      <c r="B130" s="215"/>
      <c r="C130" s="216"/>
      <c r="D130" s="201" t="s">
        <v>146</v>
      </c>
      <c r="E130" s="217" t="s">
        <v>18</v>
      </c>
      <c r="F130" s="218" t="s">
        <v>179</v>
      </c>
      <c r="G130" s="216"/>
      <c r="H130" s="219">
        <v>69.782</v>
      </c>
      <c r="I130" s="220"/>
      <c r="J130" s="216"/>
      <c r="K130" s="216"/>
      <c r="L130" s="221"/>
      <c r="M130" s="222"/>
      <c r="N130" s="223"/>
      <c r="O130" s="223"/>
      <c r="P130" s="223"/>
      <c r="Q130" s="223"/>
      <c r="R130" s="223"/>
      <c r="S130" s="223"/>
      <c r="T130" s="224"/>
      <c r="AT130" s="225" t="s">
        <v>146</v>
      </c>
      <c r="AU130" s="225" t="s">
        <v>85</v>
      </c>
      <c r="AV130" s="14" t="s">
        <v>85</v>
      </c>
      <c r="AW130" s="14" t="s">
        <v>36</v>
      </c>
      <c r="AX130" s="14" t="s">
        <v>75</v>
      </c>
      <c r="AY130" s="225" t="s">
        <v>135</v>
      </c>
    </row>
    <row r="131" spans="2:51" s="13" customFormat="1" ht="11.25">
      <c r="B131" s="205"/>
      <c r="C131" s="206"/>
      <c r="D131" s="201" t="s">
        <v>146</v>
      </c>
      <c r="E131" s="207" t="s">
        <v>18</v>
      </c>
      <c r="F131" s="208" t="s">
        <v>180</v>
      </c>
      <c r="G131" s="206"/>
      <c r="H131" s="207" t="s">
        <v>18</v>
      </c>
      <c r="I131" s="209"/>
      <c r="J131" s="206"/>
      <c r="K131" s="206"/>
      <c r="L131" s="210"/>
      <c r="M131" s="211"/>
      <c r="N131" s="212"/>
      <c r="O131" s="212"/>
      <c r="P131" s="212"/>
      <c r="Q131" s="212"/>
      <c r="R131" s="212"/>
      <c r="S131" s="212"/>
      <c r="T131" s="213"/>
      <c r="AT131" s="214" t="s">
        <v>146</v>
      </c>
      <c r="AU131" s="214" t="s">
        <v>85</v>
      </c>
      <c r="AV131" s="13" t="s">
        <v>83</v>
      </c>
      <c r="AW131" s="13" t="s">
        <v>36</v>
      </c>
      <c r="AX131" s="13" t="s">
        <v>75</v>
      </c>
      <c r="AY131" s="214" t="s">
        <v>135</v>
      </c>
    </row>
    <row r="132" spans="2:51" s="14" customFormat="1" ht="11.25">
      <c r="B132" s="215"/>
      <c r="C132" s="216"/>
      <c r="D132" s="201" t="s">
        <v>146</v>
      </c>
      <c r="E132" s="217" t="s">
        <v>18</v>
      </c>
      <c r="F132" s="218" t="s">
        <v>181</v>
      </c>
      <c r="G132" s="216"/>
      <c r="H132" s="219">
        <v>70.8</v>
      </c>
      <c r="I132" s="220"/>
      <c r="J132" s="216"/>
      <c r="K132" s="216"/>
      <c r="L132" s="221"/>
      <c r="M132" s="222"/>
      <c r="N132" s="223"/>
      <c r="O132" s="223"/>
      <c r="P132" s="223"/>
      <c r="Q132" s="223"/>
      <c r="R132" s="223"/>
      <c r="S132" s="223"/>
      <c r="T132" s="224"/>
      <c r="AT132" s="225" t="s">
        <v>146</v>
      </c>
      <c r="AU132" s="225" t="s">
        <v>85</v>
      </c>
      <c r="AV132" s="14" t="s">
        <v>85</v>
      </c>
      <c r="AW132" s="14" t="s">
        <v>36</v>
      </c>
      <c r="AX132" s="14" t="s">
        <v>75</v>
      </c>
      <c r="AY132" s="225" t="s">
        <v>135</v>
      </c>
    </row>
    <row r="133" spans="2:51" s="15" customFormat="1" ht="11.25">
      <c r="B133" s="226"/>
      <c r="C133" s="227"/>
      <c r="D133" s="201" t="s">
        <v>146</v>
      </c>
      <c r="E133" s="228" t="s">
        <v>18</v>
      </c>
      <c r="F133" s="229" t="s">
        <v>149</v>
      </c>
      <c r="G133" s="227"/>
      <c r="H133" s="230">
        <v>140.582</v>
      </c>
      <c r="I133" s="231"/>
      <c r="J133" s="227"/>
      <c r="K133" s="227"/>
      <c r="L133" s="232"/>
      <c r="M133" s="233"/>
      <c r="N133" s="234"/>
      <c r="O133" s="234"/>
      <c r="P133" s="234"/>
      <c r="Q133" s="234"/>
      <c r="R133" s="234"/>
      <c r="S133" s="234"/>
      <c r="T133" s="235"/>
      <c r="AT133" s="236" t="s">
        <v>146</v>
      </c>
      <c r="AU133" s="236" t="s">
        <v>85</v>
      </c>
      <c r="AV133" s="15" t="s">
        <v>142</v>
      </c>
      <c r="AW133" s="15" t="s">
        <v>36</v>
      </c>
      <c r="AX133" s="15" t="s">
        <v>83</v>
      </c>
      <c r="AY133" s="236" t="s">
        <v>135</v>
      </c>
    </row>
    <row r="134" spans="1:65" s="2" customFormat="1" ht="21.75" customHeight="1">
      <c r="A134" s="35"/>
      <c r="B134" s="36"/>
      <c r="C134" s="188" t="s">
        <v>182</v>
      </c>
      <c r="D134" s="188" t="s">
        <v>137</v>
      </c>
      <c r="E134" s="189" t="s">
        <v>183</v>
      </c>
      <c r="F134" s="190" t="s">
        <v>184</v>
      </c>
      <c r="G134" s="191" t="s">
        <v>169</v>
      </c>
      <c r="H134" s="192">
        <v>140.582</v>
      </c>
      <c r="I134" s="193"/>
      <c r="J134" s="194">
        <f>ROUND(I134*H134,2)</f>
        <v>0</v>
      </c>
      <c r="K134" s="190" t="s">
        <v>141</v>
      </c>
      <c r="L134" s="40"/>
      <c r="M134" s="195" t="s">
        <v>18</v>
      </c>
      <c r="N134" s="196" t="s">
        <v>46</v>
      </c>
      <c r="O134" s="65"/>
      <c r="P134" s="197">
        <f>O134*H134</f>
        <v>0</v>
      </c>
      <c r="Q134" s="197">
        <v>0</v>
      </c>
      <c r="R134" s="197">
        <f>Q134*H134</f>
        <v>0</v>
      </c>
      <c r="S134" s="197">
        <v>0</v>
      </c>
      <c r="T134" s="198">
        <f>S134*H134</f>
        <v>0</v>
      </c>
      <c r="U134" s="35"/>
      <c r="V134" s="35"/>
      <c r="W134" s="35"/>
      <c r="X134" s="35"/>
      <c r="Y134" s="35"/>
      <c r="Z134" s="35"/>
      <c r="AA134" s="35"/>
      <c r="AB134" s="35"/>
      <c r="AC134" s="35"/>
      <c r="AD134" s="35"/>
      <c r="AE134" s="35"/>
      <c r="AR134" s="199" t="s">
        <v>142</v>
      </c>
      <c r="AT134" s="199" t="s">
        <v>137</v>
      </c>
      <c r="AU134" s="199" t="s">
        <v>85</v>
      </c>
      <c r="AY134" s="18" t="s">
        <v>135</v>
      </c>
      <c r="BE134" s="200">
        <f>IF(N134="základní",J134,0)</f>
        <v>0</v>
      </c>
      <c r="BF134" s="200">
        <f>IF(N134="snížená",J134,0)</f>
        <v>0</v>
      </c>
      <c r="BG134" s="200">
        <f>IF(N134="zákl. přenesená",J134,0)</f>
        <v>0</v>
      </c>
      <c r="BH134" s="200">
        <f>IF(N134="sníž. přenesená",J134,0)</f>
        <v>0</v>
      </c>
      <c r="BI134" s="200">
        <f>IF(N134="nulová",J134,0)</f>
        <v>0</v>
      </c>
      <c r="BJ134" s="18" t="s">
        <v>83</v>
      </c>
      <c r="BK134" s="200">
        <f>ROUND(I134*H134,2)</f>
        <v>0</v>
      </c>
      <c r="BL134" s="18" t="s">
        <v>142</v>
      </c>
      <c r="BM134" s="199" t="s">
        <v>185</v>
      </c>
    </row>
    <row r="135" spans="1:47" s="2" customFormat="1" ht="146.25">
      <c r="A135" s="35"/>
      <c r="B135" s="36"/>
      <c r="C135" s="37"/>
      <c r="D135" s="201" t="s">
        <v>144</v>
      </c>
      <c r="E135" s="37"/>
      <c r="F135" s="202" t="s">
        <v>177</v>
      </c>
      <c r="G135" s="37"/>
      <c r="H135" s="37"/>
      <c r="I135" s="109"/>
      <c r="J135" s="37"/>
      <c r="K135" s="37"/>
      <c r="L135" s="40"/>
      <c r="M135" s="203"/>
      <c r="N135" s="204"/>
      <c r="O135" s="65"/>
      <c r="P135" s="65"/>
      <c r="Q135" s="65"/>
      <c r="R135" s="65"/>
      <c r="S135" s="65"/>
      <c r="T135" s="66"/>
      <c r="U135" s="35"/>
      <c r="V135" s="35"/>
      <c r="W135" s="35"/>
      <c r="X135" s="35"/>
      <c r="Y135" s="35"/>
      <c r="Z135" s="35"/>
      <c r="AA135" s="35"/>
      <c r="AB135" s="35"/>
      <c r="AC135" s="35"/>
      <c r="AD135" s="35"/>
      <c r="AE135" s="35"/>
      <c r="AT135" s="18" t="s">
        <v>144</v>
      </c>
      <c r="AU135" s="18" t="s">
        <v>85</v>
      </c>
    </row>
    <row r="136" spans="1:65" s="2" customFormat="1" ht="21.75" customHeight="1">
      <c r="A136" s="35"/>
      <c r="B136" s="36"/>
      <c r="C136" s="188" t="s">
        <v>186</v>
      </c>
      <c r="D136" s="188" t="s">
        <v>137</v>
      </c>
      <c r="E136" s="189" t="s">
        <v>187</v>
      </c>
      <c r="F136" s="190" t="s">
        <v>188</v>
      </c>
      <c r="G136" s="191" t="s">
        <v>169</v>
      </c>
      <c r="H136" s="192">
        <v>196.73</v>
      </c>
      <c r="I136" s="193"/>
      <c r="J136" s="194">
        <f>ROUND(I136*H136,2)</f>
        <v>0</v>
      </c>
      <c r="K136" s="190" t="s">
        <v>141</v>
      </c>
      <c r="L136" s="40"/>
      <c r="M136" s="195" t="s">
        <v>18</v>
      </c>
      <c r="N136" s="196" t="s">
        <v>46</v>
      </c>
      <c r="O136" s="65"/>
      <c r="P136" s="197">
        <f>O136*H136</f>
        <v>0</v>
      </c>
      <c r="Q136" s="197">
        <v>0</v>
      </c>
      <c r="R136" s="197">
        <f>Q136*H136</f>
        <v>0</v>
      </c>
      <c r="S136" s="197">
        <v>0</v>
      </c>
      <c r="T136" s="198">
        <f>S136*H136</f>
        <v>0</v>
      </c>
      <c r="U136" s="35"/>
      <c r="V136" s="35"/>
      <c r="W136" s="35"/>
      <c r="X136" s="35"/>
      <c r="Y136" s="35"/>
      <c r="Z136" s="35"/>
      <c r="AA136" s="35"/>
      <c r="AB136" s="35"/>
      <c r="AC136" s="35"/>
      <c r="AD136" s="35"/>
      <c r="AE136" s="35"/>
      <c r="AR136" s="199" t="s">
        <v>142</v>
      </c>
      <c r="AT136" s="199" t="s">
        <v>137</v>
      </c>
      <c r="AU136" s="199" t="s">
        <v>85</v>
      </c>
      <c r="AY136" s="18" t="s">
        <v>135</v>
      </c>
      <c r="BE136" s="200">
        <f>IF(N136="základní",J136,0)</f>
        <v>0</v>
      </c>
      <c r="BF136" s="200">
        <f>IF(N136="snížená",J136,0)</f>
        <v>0</v>
      </c>
      <c r="BG136" s="200">
        <f>IF(N136="zákl. přenesená",J136,0)</f>
        <v>0</v>
      </c>
      <c r="BH136" s="200">
        <f>IF(N136="sníž. přenesená",J136,0)</f>
        <v>0</v>
      </c>
      <c r="BI136" s="200">
        <f>IF(N136="nulová",J136,0)</f>
        <v>0</v>
      </c>
      <c r="BJ136" s="18" t="s">
        <v>83</v>
      </c>
      <c r="BK136" s="200">
        <f>ROUND(I136*H136,2)</f>
        <v>0</v>
      </c>
      <c r="BL136" s="18" t="s">
        <v>142</v>
      </c>
      <c r="BM136" s="199" t="s">
        <v>189</v>
      </c>
    </row>
    <row r="137" spans="1:47" s="2" customFormat="1" ht="146.25">
      <c r="A137" s="35"/>
      <c r="B137" s="36"/>
      <c r="C137" s="37"/>
      <c r="D137" s="201" t="s">
        <v>144</v>
      </c>
      <c r="E137" s="37"/>
      <c r="F137" s="202" t="s">
        <v>190</v>
      </c>
      <c r="G137" s="37"/>
      <c r="H137" s="37"/>
      <c r="I137" s="109"/>
      <c r="J137" s="37"/>
      <c r="K137" s="37"/>
      <c r="L137" s="40"/>
      <c r="M137" s="203"/>
      <c r="N137" s="204"/>
      <c r="O137" s="65"/>
      <c r="P137" s="65"/>
      <c r="Q137" s="65"/>
      <c r="R137" s="65"/>
      <c r="S137" s="65"/>
      <c r="T137" s="66"/>
      <c r="U137" s="35"/>
      <c r="V137" s="35"/>
      <c r="W137" s="35"/>
      <c r="X137" s="35"/>
      <c r="Y137" s="35"/>
      <c r="Z137" s="35"/>
      <c r="AA137" s="35"/>
      <c r="AB137" s="35"/>
      <c r="AC137" s="35"/>
      <c r="AD137" s="35"/>
      <c r="AE137" s="35"/>
      <c r="AT137" s="18" t="s">
        <v>144</v>
      </c>
      <c r="AU137" s="18" t="s">
        <v>85</v>
      </c>
    </row>
    <row r="138" spans="2:51" s="14" customFormat="1" ht="11.25">
      <c r="B138" s="215"/>
      <c r="C138" s="216"/>
      <c r="D138" s="201" t="s">
        <v>146</v>
      </c>
      <c r="E138" s="217" t="s">
        <v>18</v>
      </c>
      <c r="F138" s="218" t="s">
        <v>191</v>
      </c>
      <c r="G138" s="216"/>
      <c r="H138" s="219">
        <v>64.693</v>
      </c>
      <c r="I138" s="220"/>
      <c r="J138" s="216"/>
      <c r="K138" s="216"/>
      <c r="L138" s="221"/>
      <c r="M138" s="222"/>
      <c r="N138" s="223"/>
      <c r="O138" s="223"/>
      <c r="P138" s="223"/>
      <c r="Q138" s="223"/>
      <c r="R138" s="223"/>
      <c r="S138" s="223"/>
      <c r="T138" s="224"/>
      <c r="AT138" s="225" t="s">
        <v>146</v>
      </c>
      <c r="AU138" s="225" t="s">
        <v>85</v>
      </c>
      <c r="AV138" s="14" t="s">
        <v>85</v>
      </c>
      <c r="AW138" s="14" t="s">
        <v>36</v>
      </c>
      <c r="AX138" s="14" t="s">
        <v>75</v>
      </c>
      <c r="AY138" s="225" t="s">
        <v>135</v>
      </c>
    </row>
    <row r="139" spans="2:51" s="14" customFormat="1" ht="11.25">
      <c r="B139" s="215"/>
      <c r="C139" s="216"/>
      <c r="D139" s="201" t="s">
        <v>146</v>
      </c>
      <c r="E139" s="217" t="s">
        <v>18</v>
      </c>
      <c r="F139" s="218" t="s">
        <v>192</v>
      </c>
      <c r="G139" s="216"/>
      <c r="H139" s="219">
        <v>112.649</v>
      </c>
      <c r="I139" s="220"/>
      <c r="J139" s="216"/>
      <c r="K139" s="216"/>
      <c r="L139" s="221"/>
      <c r="M139" s="222"/>
      <c r="N139" s="223"/>
      <c r="O139" s="223"/>
      <c r="P139" s="223"/>
      <c r="Q139" s="223"/>
      <c r="R139" s="223"/>
      <c r="S139" s="223"/>
      <c r="T139" s="224"/>
      <c r="AT139" s="225" t="s">
        <v>146</v>
      </c>
      <c r="AU139" s="225" t="s">
        <v>85</v>
      </c>
      <c r="AV139" s="14" t="s">
        <v>85</v>
      </c>
      <c r="AW139" s="14" t="s">
        <v>36</v>
      </c>
      <c r="AX139" s="14" t="s">
        <v>75</v>
      </c>
      <c r="AY139" s="225" t="s">
        <v>135</v>
      </c>
    </row>
    <row r="140" spans="2:51" s="14" customFormat="1" ht="11.25">
      <c r="B140" s="215"/>
      <c r="C140" s="216"/>
      <c r="D140" s="201" t="s">
        <v>146</v>
      </c>
      <c r="E140" s="217" t="s">
        <v>18</v>
      </c>
      <c r="F140" s="218" t="s">
        <v>193</v>
      </c>
      <c r="G140" s="216"/>
      <c r="H140" s="219">
        <v>19</v>
      </c>
      <c r="I140" s="220"/>
      <c r="J140" s="216"/>
      <c r="K140" s="216"/>
      <c r="L140" s="221"/>
      <c r="M140" s="222"/>
      <c r="N140" s="223"/>
      <c r="O140" s="223"/>
      <c r="P140" s="223"/>
      <c r="Q140" s="223"/>
      <c r="R140" s="223"/>
      <c r="S140" s="223"/>
      <c r="T140" s="224"/>
      <c r="AT140" s="225" t="s">
        <v>146</v>
      </c>
      <c r="AU140" s="225" t="s">
        <v>85</v>
      </c>
      <c r="AV140" s="14" t="s">
        <v>85</v>
      </c>
      <c r="AW140" s="14" t="s">
        <v>36</v>
      </c>
      <c r="AX140" s="14" t="s">
        <v>75</v>
      </c>
      <c r="AY140" s="225" t="s">
        <v>135</v>
      </c>
    </row>
    <row r="141" spans="2:51" s="13" customFormat="1" ht="11.25">
      <c r="B141" s="205"/>
      <c r="C141" s="206"/>
      <c r="D141" s="201" t="s">
        <v>146</v>
      </c>
      <c r="E141" s="207" t="s">
        <v>18</v>
      </c>
      <c r="F141" s="208" t="s">
        <v>194</v>
      </c>
      <c r="G141" s="206"/>
      <c r="H141" s="207" t="s">
        <v>18</v>
      </c>
      <c r="I141" s="209"/>
      <c r="J141" s="206"/>
      <c r="K141" s="206"/>
      <c r="L141" s="210"/>
      <c r="M141" s="211"/>
      <c r="N141" s="212"/>
      <c r="O141" s="212"/>
      <c r="P141" s="212"/>
      <c r="Q141" s="212"/>
      <c r="R141" s="212"/>
      <c r="S141" s="212"/>
      <c r="T141" s="213"/>
      <c r="AT141" s="214" t="s">
        <v>146</v>
      </c>
      <c r="AU141" s="214" t="s">
        <v>85</v>
      </c>
      <c r="AV141" s="13" t="s">
        <v>83</v>
      </c>
      <c r="AW141" s="13" t="s">
        <v>36</v>
      </c>
      <c r="AX141" s="13" t="s">
        <v>75</v>
      </c>
      <c r="AY141" s="214" t="s">
        <v>135</v>
      </c>
    </row>
    <row r="142" spans="2:51" s="14" customFormat="1" ht="11.25">
      <c r="B142" s="215"/>
      <c r="C142" s="216"/>
      <c r="D142" s="201" t="s">
        <v>146</v>
      </c>
      <c r="E142" s="217" t="s">
        <v>18</v>
      </c>
      <c r="F142" s="218" t="s">
        <v>195</v>
      </c>
      <c r="G142" s="216"/>
      <c r="H142" s="219">
        <v>0.388</v>
      </c>
      <c r="I142" s="220"/>
      <c r="J142" s="216"/>
      <c r="K142" s="216"/>
      <c r="L142" s="221"/>
      <c r="M142" s="222"/>
      <c r="N142" s="223"/>
      <c r="O142" s="223"/>
      <c r="P142" s="223"/>
      <c r="Q142" s="223"/>
      <c r="R142" s="223"/>
      <c r="S142" s="223"/>
      <c r="T142" s="224"/>
      <c r="AT142" s="225" t="s">
        <v>146</v>
      </c>
      <c r="AU142" s="225" t="s">
        <v>85</v>
      </c>
      <c r="AV142" s="14" t="s">
        <v>85</v>
      </c>
      <c r="AW142" s="14" t="s">
        <v>36</v>
      </c>
      <c r="AX142" s="14" t="s">
        <v>75</v>
      </c>
      <c r="AY142" s="225" t="s">
        <v>135</v>
      </c>
    </row>
    <row r="143" spans="2:51" s="15" customFormat="1" ht="11.25">
      <c r="B143" s="226"/>
      <c r="C143" s="227"/>
      <c r="D143" s="201" t="s">
        <v>146</v>
      </c>
      <c r="E143" s="228" t="s">
        <v>18</v>
      </c>
      <c r="F143" s="229" t="s">
        <v>149</v>
      </c>
      <c r="G143" s="227"/>
      <c r="H143" s="230">
        <v>196.73</v>
      </c>
      <c r="I143" s="231"/>
      <c r="J143" s="227"/>
      <c r="K143" s="227"/>
      <c r="L143" s="232"/>
      <c r="M143" s="233"/>
      <c r="N143" s="234"/>
      <c r="O143" s="234"/>
      <c r="P143" s="234"/>
      <c r="Q143" s="234"/>
      <c r="R143" s="234"/>
      <c r="S143" s="234"/>
      <c r="T143" s="235"/>
      <c r="AT143" s="236" t="s">
        <v>146</v>
      </c>
      <c r="AU143" s="236" t="s">
        <v>85</v>
      </c>
      <c r="AV143" s="15" t="s">
        <v>142</v>
      </c>
      <c r="AW143" s="15" t="s">
        <v>36</v>
      </c>
      <c r="AX143" s="15" t="s">
        <v>83</v>
      </c>
      <c r="AY143" s="236" t="s">
        <v>135</v>
      </c>
    </row>
    <row r="144" spans="1:65" s="2" customFormat="1" ht="21.75" customHeight="1">
      <c r="A144" s="35"/>
      <c r="B144" s="36"/>
      <c r="C144" s="188" t="s">
        <v>196</v>
      </c>
      <c r="D144" s="188" t="s">
        <v>137</v>
      </c>
      <c r="E144" s="189" t="s">
        <v>197</v>
      </c>
      <c r="F144" s="190" t="s">
        <v>198</v>
      </c>
      <c r="G144" s="191" t="s">
        <v>169</v>
      </c>
      <c r="H144" s="192">
        <v>196.73</v>
      </c>
      <c r="I144" s="193"/>
      <c r="J144" s="194">
        <f>ROUND(I144*H144,2)</f>
        <v>0</v>
      </c>
      <c r="K144" s="190" t="s">
        <v>141</v>
      </c>
      <c r="L144" s="40"/>
      <c r="M144" s="195" t="s">
        <v>18</v>
      </c>
      <c r="N144" s="196" t="s">
        <v>46</v>
      </c>
      <c r="O144" s="65"/>
      <c r="P144" s="197">
        <f>O144*H144</f>
        <v>0</v>
      </c>
      <c r="Q144" s="197">
        <v>0</v>
      </c>
      <c r="R144" s="197">
        <f>Q144*H144</f>
        <v>0</v>
      </c>
      <c r="S144" s="197">
        <v>0</v>
      </c>
      <c r="T144" s="198">
        <f>S144*H144</f>
        <v>0</v>
      </c>
      <c r="U144" s="35"/>
      <c r="V144" s="35"/>
      <c r="W144" s="35"/>
      <c r="X144" s="35"/>
      <c r="Y144" s="35"/>
      <c r="Z144" s="35"/>
      <c r="AA144" s="35"/>
      <c r="AB144" s="35"/>
      <c r="AC144" s="35"/>
      <c r="AD144" s="35"/>
      <c r="AE144" s="35"/>
      <c r="AR144" s="199" t="s">
        <v>142</v>
      </c>
      <c r="AT144" s="199" t="s">
        <v>137</v>
      </c>
      <c r="AU144" s="199" t="s">
        <v>85</v>
      </c>
      <c r="AY144" s="18" t="s">
        <v>135</v>
      </c>
      <c r="BE144" s="200">
        <f>IF(N144="základní",J144,0)</f>
        <v>0</v>
      </c>
      <c r="BF144" s="200">
        <f>IF(N144="snížená",J144,0)</f>
        <v>0</v>
      </c>
      <c r="BG144" s="200">
        <f>IF(N144="zákl. přenesená",J144,0)</f>
        <v>0</v>
      </c>
      <c r="BH144" s="200">
        <f>IF(N144="sníž. přenesená",J144,0)</f>
        <v>0</v>
      </c>
      <c r="BI144" s="200">
        <f>IF(N144="nulová",J144,0)</f>
        <v>0</v>
      </c>
      <c r="BJ144" s="18" t="s">
        <v>83</v>
      </c>
      <c r="BK144" s="200">
        <f>ROUND(I144*H144,2)</f>
        <v>0</v>
      </c>
      <c r="BL144" s="18" t="s">
        <v>142</v>
      </c>
      <c r="BM144" s="199" t="s">
        <v>199</v>
      </c>
    </row>
    <row r="145" spans="1:47" s="2" customFormat="1" ht="146.25">
      <c r="A145" s="35"/>
      <c r="B145" s="36"/>
      <c r="C145" s="37"/>
      <c r="D145" s="201" t="s">
        <v>144</v>
      </c>
      <c r="E145" s="37"/>
      <c r="F145" s="202" t="s">
        <v>190</v>
      </c>
      <c r="G145" s="37"/>
      <c r="H145" s="37"/>
      <c r="I145" s="109"/>
      <c r="J145" s="37"/>
      <c r="K145" s="37"/>
      <c r="L145" s="40"/>
      <c r="M145" s="203"/>
      <c r="N145" s="204"/>
      <c r="O145" s="65"/>
      <c r="P145" s="65"/>
      <c r="Q145" s="65"/>
      <c r="R145" s="65"/>
      <c r="S145" s="65"/>
      <c r="T145" s="66"/>
      <c r="U145" s="35"/>
      <c r="V145" s="35"/>
      <c r="W145" s="35"/>
      <c r="X145" s="35"/>
      <c r="Y145" s="35"/>
      <c r="Z145" s="35"/>
      <c r="AA145" s="35"/>
      <c r="AB145" s="35"/>
      <c r="AC145" s="35"/>
      <c r="AD145" s="35"/>
      <c r="AE145" s="35"/>
      <c r="AT145" s="18" t="s">
        <v>144</v>
      </c>
      <c r="AU145" s="18" t="s">
        <v>85</v>
      </c>
    </row>
    <row r="146" spans="1:65" s="2" customFormat="1" ht="21.75" customHeight="1">
      <c r="A146" s="35"/>
      <c r="B146" s="36"/>
      <c r="C146" s="188" t="s">
        <v>200</v>
      </c>
      <c r="D146" s="188" t="s">
        <v>137</v>
      </c>
      <c r="E146" s="189" t="s">
        <v>201</v>
      </c>
      <c r="F146" s="190" t="s">
        <v>202</v>
      </c>
      <c r="G146" s="191" t="s">
        <v>140</v>
      </c>
      <c r="H146" s="192">
        <v>392.683</v>
      </c>
      <c r="I146" s="193"/>
      <c r="J146" s="194">
        <f>ROUND(I146*H146,2)</f>
        <v>0</v>
      </c>
      <c r="K146" s="190" t="s">
        <v>141</v>
      </c>
      <c r="L146" s="40"/>
      <c r="M146" s="195" t="s">
        <v>18</v>
      </c>
      <c r="N146" s="196" t="s">
        <v>46</v>
      </c>
      <c r="O146" s="65"/>
      <c r="P146" s="197">
        <f>O146*H146</f>
        <v>0</v>
      </c>
      <c r="Q146" s="197">
        <v>0.00084</v>
      </c>
      <c r="R146" s="197">
        <f>Q146*H146</f>
        <v>0.32985372</v>
      </c>
      <c r="S146" s="197">
        <v>0</v>
      </c>
      <c r="T146" s="198">
        <f>S146*H146</f>
        <v>0</v>
      </c>
      <c r="U146" s="35"/>
      <c r="V146" s="35"/>
      <c r="W146" s="35"/>
      <c r="X146" s="35"/>
      <c r="Y146" s="35"/>
      <c r="Z146" s="35"/>
      <c r="AA146" s="35"/>
      <c r="AB146" s="35"/>
      <c r="AC146" s="35"/>
      <c r="AD146" s="35"/>
      <c r="AE146" s="35"/>
      <c r="AR146" s="199" t="s">
        <v>142</v>
      </c>
      <c r="AT146" s="199" t="s">
        <v>137</v>
      </c>
      <c r="AU146" s="199" t="s">
        <v>85</v>
      </c>
      <c r="AY146" s="18" t="s">
        <v>135</v>
      </c>
      <c r="BE146" s="200">
        <f>IF(N146="základní",J146,0)</f>
        <v>0</v>
      </c>
      <c r="BF146" s="200">
        <f>IF(N146="snížená",J146,0)</f>
        <v>0</v>
      </c>
      <c r="BG146" s="200">
        <f>IF(N146="zákl. přenesená",J146,0)</f>
        <v>0</v>
      </c>
      <c r="BH146" s="200">
        <f>IF(N146="sníž. přenesená",J146,0)</f>
        <v>0</v>
      </c>
      <c r="BI146" s="200">
        <f>IF(N146="nulová",J146,0)</f>
        <v>0</v>
      </c>
      <c r="BJ146" s="18" t="s">
        <v>83</v>
      </c>
      <c r="BK146" s="200">
        <f>ROUND(I146*H146,2)</f>
        <v>0</v>
      </c>
      <c r="BL146" s="18" t="s">
        <v>142</v>
      </c>
      <c r="BM146" s="199" t="s">
        <v>203</v>
      </c>
    </row>
    <row r="147" spans="1:47" s="2" customFormat="1" ht="126.75">
      <c r="A147" s="35"/>
      <c r="B147" s="36"/>
      <c r="C147" s="37"/>
      <c r="D147" s="201" t="s">
        <v>144</v>
      </c>
      <c r="E147" s="37"/>
      <c r="F147" s="202" t="s">
        <v>204</v>
      </c>
      <c r="G147" s="37"/>
      <c r="H147" s="37"/>
      <c r="I147" s="109"/>
      <c r="J147" s="37"/>
      <c r="K147" s="37"/>
      <c r="L147" s="40"/>
      <c r="M147" s="203"/>
      <c r="N147" s="204"/>
      <c r="O147" s="65"/>
      <c r="P147" s="65"/>
      <c r="Q147" s="65"/>
      <c r="R147" s="65"/>
      <c r="S147" s="65"/>
      <c r="T147" s="66"/>
      <c r="U147" s="35"/>
      <c r="V147" s="35"/>
      <c r="W147" s="35"/>
      <c r="X147" s="35"/>
      <c r="Y147" s="35"/>
      <c r="Z147" s="35"/>
      <c r="AA147" s="35"/>
      <c r="AB147" s="35"/>
      <c r="AC147" s="35"/>
      <c r="AD147" s="35"/>
      <c r="AE147" s="35"/>
      <c r="AT147" s="18" t="s">
        <v>144</v>
      </c>
      <c r="AU147" s="18" t="s">
        <v>85</v>
      </c>
    </row>
    <row r="148" spans="2:51" s="14" customFormat="1" ht="11.25">
      <c r="B148" s="215"/>
      <c r="C148" s="216"/>
      <c r="D148" s="201" t="s">
        <v>146</v>
      </c>
      <c r="E148" s="217" t="s">
        <v>18</v>
      </c>
      <c r="F148" s="218" t="s">
        <v>205</v>
      </c>
      <c r="G148" s="216"/>
      <c r="H148" s="219">
        <v>129.385</v>
      </c>
      <c r="I148" s="220"/>
      <c r="J148" s="216"/>
      <c r="K148" s="216"/>
      <c r="L148" s="221"/>
      <c r="M148" s="222"/>
      <c r="N148" s="223"/>
      <c r="O148" s="223"/>
      <c r="P148" s="223"/>
      <c r="Q148" s="223"/>
      <c r="R148" s="223"/>
      <c r="S148" s="223"/>
      <c r="T148" s="224"/>
      <c r="AT148" s="225" t="s">
        <v>146</v>
      </c>
      <c r="AU148" s="225" t="s">
        <v>85</v>
      </c>
      <c r="AV148" s="14" t="s">
        <v>85</v>
      </c>
      <c r="AW148" s="14" t="s">
        <v>36</v>
      </c>
      <c r="AX148" s="14" t="s">
        <v>75</v>
      </c>
      <c r="AY148" s="225" t="s">
        <v>135</v>
      </c>
    </row>
    <row r="149" spans="2:51" s="14" customFormat="1" ht="11.25">
      <c r="B149" s="215"/>
      <c r="C149" s="216"/>
      <c r="D149" s="201" t="s">
        <v>146</v>
      </c>
      <c r="E149" s="217" t="s">
        <v>18</v>
      </c>
      <c r="F149" s="218" t="s">
        <v>206</v>
      </c>
      <c r="G149" s="216"/>
      <c r="H149" s="219">
        <v>225.298</v>
      </c>
      <c r="I149" s="220"/>
      <c r="J149" s="216"/>
      <c r="K149" s="216"/>
      <c r="L149" s="221"/>
      <c r="M149" s="222"/>
      <c r="N149" s="223"/>
      <c r="O149" s="223"/>
      <c r="P149" s="223"/>
      <c r="Q149" s="223"/>
      <c r="R149" s="223"/>
      <c r="S149" s="223"/>
      <c r="T149" s="224"/>
      <c r="AT149" s="225" t="s">
        <v>146</v>
      </c>
      <c r="AU149" s="225" t="s">
        <v>85</v>
      </c>
      <c r="AV149" s="14" t="s">
        <v>85</v>
      </c>
      <c r="AW149" s="14" t="s">
        <v>36</v>
      </c>
      <c r="AX149" s="14" t="s">
        <v>75</v>
      </c>
      <c r="AY149" s="225" t="s">
        <v>135</v>
      </c>
    </row>
    <row r="150" spans="2:51" s="14" customFormat="1" ht="11.25">
      <c r="B150" s="215"/>
      <c r="C150" s="216"/>
      <c r="D150" s="201" t="s">
        <v>146</v>
      </c>
      <c r="E150" s="217" t="s">
        <v>18</v>
      </c>
      <c r="F150" s="218" t="s">
        <v>207</v>
      </c>
      <c r="G150" s="216"/>
      <c r="H150" s="219">
        <v>38</v>
      </c>
      <c r="I150" s="220"/>
      <c r="J150" s="216"/>
      <c r="K150" s="216"/>
      <c r="L150" s="221"/>
      <c r="M150" s="222"/>
      <c r="N150" s="223"/>
      <c r="O150" s="223"/>
      <c r="P150" s="223"/>
      <c r="Q150" s="223"/>
      <c r="R150" s="223"/>
      <c r="S150" s="223"/>
      <c r="T150" s="224"/>
      <c r="AT150" s="225" t="s">
        <v>146</v>
      </c>
      <c r="AU150" s="225" t="s">
        <v>85</v>
      </c>
      <c r="AV150" s="14" t="s">
        <v>85</v>
      </c>
      <c r="AW150" s="14" t="s">
        <v>36</v>
      </c>
      <c r="AX150" s="14" t="s">
        <v>75</v>
      </c>
      <c r="AY150" s="225" t="s">
        <v>135</v>
      </c>
    </row>
    <row r="151" spans="2:51" s="15" customFormat="1" ht="11.25">
      <c r="B151" s="226"/>
      <c r="C151" s="227"/>
      <c r="D151" s="201" t="s">
        <v>146</v>
      </c>
      <c r="E151" s="228" t="s">
        <v>18</v>
      </c>
      <c r="F151" s="229" t="s">
        <v>149</v>
      </c>
      <c r="G151" s="227"/>
      <c r="H151" s="230">
        <v>392.683</v>
      </c>
      <c r="I151" s="231"/>
      <c r="J151" s="227"/>
      <c r="K151" s="227"/>
      <c r="L151" s="232"/>
      <c r="M151" s="233"/>
      <c r="N151" s="234"/>
      <c r="O151" s="234"/>
      <c r="P151" s="234"/>
      <c r="Q151" s="234"/>
      <c r="R151" s="234"/>
      <c r="S151" s="234"/>
      <c r="T151" s="235"/>
      <c r="AT151" s="236" t="s">
        <v>146</v>
      </c>
      <c r="AU151" s="236" t="s">
        <v>85</v>
      </c>
      <c r="AV151" s="15" t="s">
        <v>142</v>
      </c>
      <c r="AW151" s="15" t="s">
        <v>36</v>
      </c>
      <c r="AX151" s="15" t="s">
        <v>83</v>
      </c>
      <c r="AY151" s="236" t="s">
        <v>135</v>
      </c>
    </row>
    <row r="152" spans="1:65" s="2" customFormat="1" ht="21.75" customHeight="1">
      <c r="A152" s="35"/>
      <c r="B152" s="36"/>
      <c r="C152" s="188" t="s">
        <v>208</v>
      </c>
      <c r="D152" s="188" t="s">
        <v>137</v>
      </c>
      <c r="E152" s="189" t="s">
        <v>209</v>
      </c>
      <c r="F152" s="190" t="s">
        <v>210</v>
      </c>
      <c r="G152" s="191" t="s">
        <v>140</v>
      </c>
      <c r="H152" s="192">
        <v>392.683</v>
      </c>
      <c r="I152" s="193"/>
      <c r="J152" s="194">
        <f>ROUND(I152*H152,2)</f>
        <v>0</v>
      </c>
      <c r="K152" s="190" t="s">
        <v>141</v>
      </c>
      <c r="L152" s="40"/>
      <c r="M152" s="195" t="s">
        <v>18</v>
      </c>
      <c r="N152" s="196" t="s">
        <v>46</v>
      </c>
      <c r="O152" s="65"/>
      <c r="P152" s="197">
        <f>O152*H152</f>
        <v>0</v>
      </c>
      <c r="Q152" s="197">
        <v>0</v>
      </c>
      <c r="R152" s="197">
        <f>Q152*H152</f>
        <v>0</v>
      </c>
      <c r="S152" s="197">
        <v>0</v>
      </c>
      <c r="T152" s="198">
        <f>S152*H152</f>
        <v>0</v>
      </c>
      <c r="U152" s="35"/>
      <c r="V152" s="35"/>
      <c r="W152" s="35"/>
      <c r="X152" s="35"/>
      <c r="Y152" s="35"/>
      <c r="Z152" s="35"/>
      <c r="AA152" s="35"/>
      <c r="AB152" s="35"/>
      <c r="AC152" s="35"/>
      <c r="AD152" s="35"/>
      <c r="AE152" s="35"/>
      <c r="AR152" s="199" t="s">
        <v>142</v>
      </c>
      <c r="AT152" s="199" t="s">
        <v>137</v>
      </c>
      <c r="AU152" s="199" t="s">
        <v>85</v>
      </c>
      <c r="AY152" s="18" t="s">
        <v>135</v>
      </c>
      <c r="BE152" s="200">
        <f>IF(N152="základní",J152,0)</f>
        <v>0</v>
      </c>
      <c r="BF152" s="200">
        <f>IF(N152="snížená",J152,0)</f>
        <v>0</v>
      </c>
      <c r="BG152" s="200">
        <f>IF(N152="zákl. přenesená",J152,0)</f>
        <v>0</v>
      </c>
      <c r="BH152" s="200">
        <f>IF(N152="sníž. přenesená",J152,0)</f>
        <v>0</v>
      </c>
      <c r="BI152" s="200">
        <f>IF(N152="nulová",J152,0)</f>
        <v>0</v>
      </c>
      <c r="BJ152" s="18" t="s">
        <v>83</v>
      </c>
      <c r="BK152" s="200">
        <f>ROUND(I152*H152,2)</f>
        <v>0</v>
      </c>
      <c r="BL152" s="18" t="s">
        <v>142</v>
      </c>
      <c r="BM152" s="199" t="s">
        <v>211</v>
      </c>
    </row>
    <row r="153" spans="1:65" s="2" customFormat="1" ht="21.75" customHeight="1">
      <c r="A153" s="35"/>
      <c r="B153" s="36"/>
      <c r="C153" s="188" t="s">
        <v>212</v>
      </c>
      <c r="D153" s="188" t="s">
        <v>137</v>
      </c>
      <c r="E153" s="189" t="s">
        <v>213</v>
      </c>
      <c r="F153" s="190" t="s">
        <v>214</v>
      </c>
      <c r="G153" s="191" t="s">
        <v>169</v>
      </c>
      <c r="H153" s="192">
        <v>337.312</v>
      </c>
      <c r="I153" s="193"/>
      <c r="J153" s="194">
        <f>ROUND(I153*H153,2)</f>
        <v>0</v>
      </c>
      <c r="K153" s="190" t="s">
        <v>141</v>
      </c>
      <c r="L153" s="40"/>
      <c r="M153" s="195" t="s">
        <v>18</v>
      </c>
      <c r="N153" s="196" t="s">
        <v>46</v>
      </c>
      <c r="O153" s="65"/>
      <c r="P153" s="197">
        <f>O153*H153</f>
        <v>0</v>
      </c>
      <c r="Q153" s="197">
        <v>0</v>
      </c>
      <c r="R153" s="197">
        <f>Q153*H153</f>
        <v>0</v>
      </c>
      <c r="S153" s="197">
        <v>0</v>
      </c>
      <c r="T153" s="198">
        <f>S153*H153</f>
        <v>0</v>
      </c>
      <c r="U153" s="35"/>
      <c r="V153" s="35"/>
      <c r="W153" s="35"/>
      <c r="X153" s="35"/>
      <c r="Y153" s="35"/>
      <c r="Z153" s="35"/>
      <c r="AA153" s="35"/>
      <c r="AB153" s="35"/>
      <c r="AC153" s="35"/>
      <c r="AD153" s="35"/>
      <c r="AE153" s="35"/>
      <c r="AR153" s="199" t="s">
        <v>142</v>
      </c>
      <c r="AT153" s="199" t="s">
        <v>137</v>
      </c>
      <c r="AU153" s="199" t="s">
        <v>85</v>
      </c>
      <c r="AY153" s="18" t="s">
        <v>135</v>
      </c>
      <c r="BE153" s="200">
        <f>IF(N153="základní",J153,0)</f>
        <v>0</v>
      </c>
      <c r="BF153" s="200">
        <f>IF(N153="snížená",J153,0)</f>
        <v>0</v>
      </c>
      <c r="BG153" s="200">
        <f>IF(N153="zákl. přenesená",J153,0)</f>
        <v>0</v>
      </c>
      <c r="BH153" s="200">
        <f>IF(N153="sníž. přenesená",J153,0)</f>
        <v>0</v>
      </c>
      <c r="BI153" s="200">
        <f>IF(N153="nulová",J153,0)</f>
        <v>0</v>
      </c>
      <c r="BJ153" s="18" t="s">
        <v>83</v>
      </c>
      <c r="BK153" s="200">
        <f>ROUND(I153*H153,2)</f>
        <v>0</v>
      </c>
      <c r="BL153" s="18" t="s">
        <v>142</v>
      </c>
      <c r="BM153" s="199" t="s">
        <v>215</v>
      </c>
    </row>
    <row r="154" spans="1:47" s="2" customFormat="1" ht="58.5">
      <c r="A154" s="35"/>
      <c r="B154" s="36"/>
      <c r="C154" s="37"/>
      <c r="D154" s="201" t="s">
        <v>144</v>
      </c>
      <c r="E154" s="37"/>
      <c r="F154" s="202" t="s">
        <v>216</v>
      </c>
      <c r="G154" s="37"/>
      <c r="H154" s="37"/>
      <c r="I154" s="109"/>
      <c r="J154" s="37"/>
      <c r="K154" s="37"/>
      <c r="L154" s="40"/>
      <c r="M154" s="203"/>
      <c r="N154" s="204"/>
      <c r="O154" s="65"/>
      <c r="P154" s="65"/>
      <c r="Q154" s="65"/>
      <c r="R154" s="65"/>
      <c r="S154" s="65"/>
      <c r="T154" s="66"/>
      <c r="U154" s="35"/>
      <c r="V154" s="35"/>
      <c r="W154" s="35"/>
      <c r="X154" s="35"/>
      <c r="Y154" s="35"/>
      <c r="Z154" s="35"/>
      <c r="AA154" s="35"/>
      <c r="AB154" s="35"/>
      <c r="AC154" s="35"/>
      <c r="AD154" s="35"/>
      <c r="AE154" s="35"/>
      <c r="AT154" s="18" t="s">
        <v>144</v>
      </c>
      <c r="AU154" s="18" t="s">
        <v>85</v>
      </c>
    </row>
    <row r="155" spans="2:51" s="14" customFormat="1" ht="11.25">
      <c r="B155" s="215"/>
      <c r="C155" s="216"/>
      <c r="D155" s="201" t="s">
        <v>146</v>
      </c>
      <c r="E155" s="217" t="s">
        <v>18</v>
      </c>
      <c r="F155" s="218" t="s">
        <v>217</v>
      </c>
      <c r="G155" s="216"/>
      <c r="H155" s="219">
        <v>337.312</v>
      </c>
      <c r="I155" s="220"/>
      <c r="J155" s="216"/>
      <c r="K155" s="216"/>
      <c r="L155" s="221"/>
      <c r="M155" s="222"/>
      <c r="N155" s="223"/>
      <c r="O155" s="223"/>
      <c r="P155" s="223"/>
      <c r="Q155" s="223"/>
      <c r="R155" s="223"/>
      <c r="S155" s="223"/>
      <c r="T155" s="224"/>
      <c r="AT155" s="225" t="s">
        <v>146</v>
      </c>
      <c r="AU155" s="225" t="s">
        <v>85</v>
      </c>
      <c r="AV155" s="14" t="s">
        <v>85</v>
      </c>
      <c r="AW155" s="14" t="s">
        <v>36</v>
      </c>
      <c r="AX155" s="14" t="s">
        <v>75</v>
      </c>
      <c r="AY155" s="225" t="s">
        <v>135</v>
      </c>
    </row>
    <row r="156" spans="2:51" s="15" customFormat="1" ht="11.25">
      <c r="B156" s="226"/>
      <c r="C156" s="227"/>
      <c r="D156" s="201" t="s">
        <v>146</v>
      </c>
      <c r="E156" s="228" t="s">
        <v>18</v>
      </c>
      <c r="F156" s="229" t="s">
        <v>149</v>
      </c>
      <c r="G156" s="227"/>
      <c r="H156" s="230">
        <v>337.312</v>
      </c>
      <c r="I156" s="231"/>
      <c r="J156" s="227"/>
      <c r="K156" s="227"/>
      <c r="L156" s="232"/>
      <c r="M156" s="233"/>
      <c r="N156" s="234"/>
      <c r="O156" s="234"/>
      <c r="P156" s="234"/>
      <c r="Q156" s="234"/>
      <c r="R156" s="234"/>
      <c r="S156" s="234"/>
      <c r="T156" s="235"/>
      <c r="AT156" s="236" t="s">
        <v>146</v>
      </c>
      <c r="AU156" s="236" t="s">
        <v>85</v>
      </c>
      <c r="AV156" s="15" t="s">
        <v>142</v>
      </c>
      <c r="AW156" s="15" t="s">
        <v>36</v>
      </c>
      <c r="AX156" s="15" t="s">
        <v>83</v>
      </c>
      <c r="AY156" s="236" t="s">
        <v>135</v>
      </c>
    </row>
    <row r="157" spans="1:65" s="2" customFormat="1" ht="21.75" customHeight="1">
      <c r="A157" s="35"/>
      <c r="B157" s="36"/>
      <c r="C157" s="188" t="s">
        <v>218</v>
      </c>
      <c r="D157" s="188" t="s">
        <v>137</v>
      </c>
      <c r="E157" s="189" t="s">
        <v>219</v>
      </c>
      <c r="F157" s="190" t="s">
        <v>220</v>
      </c>
      <c r="G157" s="191" t="s">
        <v>169</v>
      </c>
      <c r="H157" s="192">
        <v>188.05</v>
      </c>
      <c r="I157" s="193"/>
      <c r="J157" s="194">
        <f>ROUND(I157*H157,2)</f>
        <v>0</v>
      </c>
      <c r="K157" s="190" t="s">
        <v>141</v>
      </c>
      <c r="L157" s="40"/>
      <c r="M157" s="195" t="s">
        <v>18</v>
      </c>
      <c r="N157" s="196" t="s">
        <v>46</v>
      </c>
      <c r="O157" s="65"/>
      <c r="P157" s="197">
        <f>O157*H157</f>
        <v>0</v>
      </c>
      <c r="Q157" s="197">
        <v>0</v>
      </c>
      <c r="R157" s="197">
        <f>Q157*H157</f>
        <v>0</v>
      </c>
      <c r="S157" s="197">
        <v>0</v>
      </c>
      <c r="T157" s="198">
        <f>S157*H157</f>
        <v>0</v>
      </c>
      <c r="U157" s="35"/>
      <c r="V157" s="35"/>
      <c r="W157" s="35"/>
      <c r="X157" s="35"/>
      <c r="Y157" s="35"/>
      <c r="Z157" s="35"/>
      <c r="AA157" s="35"/>
      <c r="AB157" s="35"/>
      <c r="AC157" s="35"/>
      <c r="AD157" s="35"/>
      <c r="AE157" s="35"/>
      <c r="AR157" s="199" t="s">
        <v>142</v>
      </c>
      <c r="AT157" s="199" t="s">
        <v>137</v>
      </c>
      <c r="AU157" s="199" t="s">
        <v>85</v>
      </c>
      <c r="AY157" s="18" t="s">
        <v>135</v>
      </c>
      <c r="BE157" s="200">
        <f>IF(N157="základní",J157,0)</f>
        <v>0</v>
      </c>
      <c r="BF157" s="200">
        <f>IF(N157="snížená",J157,0)</f>
        <v>0</v>
      </c>
      <c r="BG157" s="200">
        <f>IF(N157="zákl. přenesená",J157,0)</f>
        <v>0</v>
      </c>
      <c r="BH157" s="200">
        <f>IF(N157="sníž. přenesená",J157,0)</f>
        <v>0</v>
      </c>
      <c r="BI157" s="200">
        <f>IF(N157="nulová",J157,0)</f>
        <v>0</v>
      </c>
      <c r="BJ157" s="18" t="s">
        <v>83</v>
      </c>
      <c r="BK157" s="200">
        <f>ROUND(I157*H157,2)</f>
        <v>0</v>
      </c>
      <c r="BL157" s="18" t="s">
        <v>142</v>
      </c>
      <c r="BM157" s="199" t="s">
        <v>221</v>
      </c>
    </row>
    <row r="158" spans="1:47" s="2" customFormat="1" ht="136.5">
      <c r="A158" s="35"/>
      <c r="B158" s="36"/>
      <c r="C158" s="37"/>
      <c r="D158" s="201" t="s">
        <v>144</v>
      </c>
      <c r="E158" s="37"/>
      <c r="F158" s="202" t="s">
        <v>222</v>
      </c>
      <c r="G158" s="37"/>
      <c r="H158" s="37"/>
      <c r="I158" s="109"/>
      <c r="J158" s="37"/>
      <c r="K158" s="37"/>
      <c r="L158" s="40"/>
      <c r="M158" s="203"/>
      <c r="N158" s="204"/>
      <c r="O158" s="65"/>
      <c r="P158" s="65"/>
      <c r="Q158" s="65"/>
      <c r="R158" s="65"/>
      <c r="S158" s="65"/>
      <c r="T158" s="66"/>
      <c r="U158" s="35"/>
      <c r="V158" s="35"/>
      <c r="W158" s="35"/>
      <c r="X158" s="35"/>
      <c r="Y158" s="35"/>
      <c r="Z158" s="35"/>
      <c r="AA158" s="35"/>
      <c r="AB158" s="35"/>
      <c r="AC158" s="35"/>
      <c r="AD158" s="35"/>
      <c r="AE158" s="35"/>
      <c r="AT158" s="18" t="s">
        <v>144</v>
      </c>
      <c r="AU158" s="18" t="s">
        <v>85</v>
      </c>
    </row>
    <row r="159" spans="2:51" s="13" customFormat="1" ht="11.25">
      <c r="B159" s="205"/>
      <c r="C159" s="206"/>
      <c r="D159" s="201" t="s">
        <v>146</v>
      </c>
      <c r="E159" s="207" t="s">
        <v>18</v>
      </c>
      <c r="F159" s="208" t="s">
        <v>178</v>
      </c>
      <c r="G159" s="206"/>
      <c r="H159" s="207" t="s">
        <v>18</v>
      </c>
      <c r="I159" s="209"/>
      <c r="J159" s="206"/>
      <c r="K159" s="206"/>
      <c r="L159" s="210"/>
      <c r="M159" s="211"/>
      <c r="N159" s="212"/>
      <c r="O159" s="212"/>
      <c r="P159" s="212"/>
      <c r="Q159" s="212"/>
      <c r="R159" s="212"/>
      <c r="S159" s="212"/>
      <c r="T159" s="213"/>
      <c r="AT159" s="214" t="s">
        <v>146</v>
      </c>
      <c r="AU159" s="214" t="s">
        <v>85</v>
      </c>
      <c r="AV159" s="13" t="s">
        <v>83</v>
      </c>
      <c r="AW159" s="13" t="s">
        <v>36</v>
      </c>
      <c r="AX159" s="13" t="s">
        <v>75</v>
      </c>
      <c r="AY159" s="214" t="s">
        <v>135</v>
      </c>
    </row>
    <row r="160" spans="2:51" s="14" customFormat="1" ht="11.25">
      <c r="B160" s="215"/>
      <c r="C160" s="216"/>
      <c r="D160" s="201" t="s">
        <v>146</v>
      </c>
      <c r="E160" s="217" t="s">
        <v>18</v>
      </c>
      <c r="F160" s="218" t="s">
        <v>223</v>
      </c>
      <c r="G160" s="216"/>
      <c r="H160" s="219">
        <v>44.945</v>
      </c>
      <c r="I160" s="220"/>
      <c r="J160" s="216"/>
      <c r="K160" s="216"/>
      <c r="L160" s="221"/>
      <c r="M160" s="222"/>
      <c r="N160" s="223"/>
      <c r="O160" s="223"/>
      <c r="P160" s="223"/>
      <c r="Q160" s="223"/>
      <c r="R160" s="223"/>
      <c r="S160" s="223"/>
      <c r="T160" s="224"/>
      <c r="AT160" s="225" t="s">
        <v>146</v>
      </c>
      <c r="AU160" s="225" t="s">
        <v>85</v>
      </c>
      <c r="AV160" s="14" t="s">
        <v>85</v>
      </c>
      <c r="AW160" s="14" t="s">
        <v>36</v>
      </c>
      <c r="AX160" s="14" t="s">
        <v>75</v>
      </c>
      <c r="AY160" s="225" t="s">
        <v>135</v>
      </c>
    </row>
    <row r="161" spans="2:51" s="13" customFormat="1" ht="11.25">
      <c r="B161" s="205"/>
      <c r="C161" s="206"/>
      <c r="D161" s="201" t="s">
        <v>146</v>
      </c>
      <c r="E161" s="207" t="s">
        <v>18</v>
      </c>
      <c r="F161" s="208" t="s">
        <v>180</v>
      </c>
      <c r="G161" s="206"/>
      <c r="H161" s="207" t="s">
        <v>18</v>
      </c>
      <c r="I161" s="209"/>
      <c r="J161" s="206"/>
      <c r="K161" s="206"/>
      <c r="L161" s="210"/>
      <c r="M161" s="211"/>
      <c r="N161" s="212"/>
      <c r="O161" s="212"/>
      <c r="P161" s="212"/>
      <c r="Q161" s="212"/>
      <c r="R161" s="212"/>
      <c r="S161" s="212"/>
      <c r="T161" s="213"/>
      <c r="AT161" s="214" t="s">
        <v>146</v>
      </c>
      <c r="AU161" s="214" t="s">
        <v>85</v>
      </c>
      <c r="AV161" s="13" t="s">
        <v>83</v>
      </c>
      <c r="AW161" s="13" t="s">
        <v>36</v>
      </c>
      <c r="AX161" s="13" t="s">
        <v>75</v>
      </c>
      <c r="AY161" s="214" t="s">
        <v>135</v>
      </c>
    </row>
    <row r="162" spans="2:51" s="14" customFormat="1" ht="11.25">
      <c r="B162" s="215"/>
      <c r="C162" s="216"/>
      <c r="D162" s="201" t="s">
        <v>146</v>
      </c>
      <c r="E162" s="217" t="s">
        <v>18</v>
      </c>
      <c r="F162" s="218" t="s">
        <v>224</v>
      </c>
      <c r="G162" s="216"/>
      <c r="H162" s="219">
        <v>10</v>
      </c>
      <c r="I162" s="220"/>
      <c r="J162" s="216"/>
      <c r="K162" s="216"/>
      <c r="L162" s="221"/>
      <c r="M162" s="222"/>
      <c r="N162" s="223"/>
      <c r="O162" s="223"/>
      <c r="P162" s="223"/>
      <c r="Q162" s="223"/>
      <c r="R162" s="223"/>
      <c r="S162" s="223"/>
      <c r="T162" s="224"/>
      <c r="AT162" s="225" t="s">
        <v>146</v>
      </c>
      <c r="AU162" s="225" t="s">
        <v>85</v>
      </c>
      <c r="AV162" s="14" t="s">
        <v>85</v>
      </c>
      <c r="AW162" s="14" t="s">
        <v>36</v>
      </c>
      <c r="AX162" s="14" t="s">
        <v>75</v>
      </c>
      <c r="AY162" s="225" t="s">
        <v>135</v>
      </c>
    </row>
    <row r="163" spans="2:51" s="13" customFormat="1" ht="11.25">
      <c r="B163" s="205"/>
      <c r="C163" s="206"/>
      <c r="D163" s="201" t="s">
        <v>146</v>
      </c>
      <c r="E163" s="207" t="s">
        <v>18</v>
      </c>
      <c r="F163" s="208" t="s">
        <v>225</v>
      </c>
      <c r="G163" s="206"/>
      <c r="H163" s="207" t="s">
        <v>18</v>
      </c>
      <c r="I163" s="209"/>
      <c r="J163" s="206"/>
      <c r="K163" s="206"/>
      <c r="L163" s="210"/>
      <c r="M163" s="211"/>
      <c r="N163" s="212"/>
      <c r="O163" s="212"/>
      <c r="P163" s="212"/>
      <c r="Q163" s="212"/>
      <c r="R163" s="212"/>
      <c r="S163" s="212"/>
      <c r="T163" s="213"/>
      <c r="AT163" s="214" t="s">
        <v>146</v>
      </c>
      <c r="AU163" s="214" t="s">
        <v>85</v>
      </c>
      <c r="AV163" s="13" t="s">
        <v>83</v>
      </c>
      <c r="AW163" s="13" t="s">
        <v>36</v>
      </c>
      <c r="AX163" s="13" t="s">
        <v>75</v>
      </c>
      <c r="AY163" s="214" t="s">
        <v>135</v>
      </c>
    </row>
    <row r="164" spans="2:51" s="14" customFormat="1" ht="11.25">
      <c r="B164" s="215"/>
      <c r="C164" s="216"/>
      <c r="D164" s="201" t="s">
        <v>146</v>
      </c>
      <c r="E164" s="217" t="s">
        <v>18</v>
      </c>
      <c r="F164" s="218" t="s">
        <v>226</v>
      </c>
      <c r="G164" s="216"/>
      <c r="H164" s="219">
        <v>127.917</v>
      </c>
      <c r="I164" s="220"/>
      <c r="J164" s="216"/>
      <c r="K164" s="216"/>
      <c r="L164" s="221"/>
      <c r="M164" s="222"/>
      <c r="N164" s="223"/>
      <c r="O164" s="223"/>
      <c r="P164" s="223"/>
      <c r="Q164" s="223"/>
      <c r="R164" s="223"/>
      <c r="S164" s="223"/>
      <c r="T164" s="224"/>
      <c r="AT164" s="225" t="s">
        <v>146</v>
      </c>
      <c r="AU164" s="225" t="s">
        <v>85</v>
      </c>
      <c r="AV164" s="14" t="s">
        <v>85</v>
      </c>
      <c r="AW164" s="14" t="s">
        <v>36</v>
      </c>
      <c r="AX164" s="14" t="s">
        <v>75</v>
      </c>
      <c r="AY164" s="225" t="s">
        <v>135</v>
      </c>
    </row>
    <row r="165" spans="2:51" s="13" customFormat="1" ht="11.25">
      <c r="B165" s="205"/>
      <c r="C165" s="206"/>
      <c r="D165" s="201" t="s">
        <v>146</v>
      </c>
      <c r="E165" s="207" t="s">
        <v>18</v>
      </c>
      <c r="F165" s="208" t="s">
        <v>227</v>
      </c>
      <c r="G165" s="206"/>
      <c r="H165" s="207" t="s">
        <v>18</v>
      </c>
      <c r="I165" s="209"/>
      <c r="J165" s="206"/>
      <c r="K165" s="206"/>
      <c r="L165" s="210"/>
      <c r="M165" s="211"/>
      <c r="N165" s="212"/>
      <c r="O165" s="212"/>
      <c r="P165" s="212"/>
      <c r="Q165" s="212"/>
      <c r="R165" s="212"/>
      <c r="S165" s="212"/>
      <c r="T165" s="213"/>
      <c r="AT165" s="214" t="s">
        <v>146</v>
      </c>
      <c r="AU165" s="214" t="s">
        <v>85</v>
      </c>
      <c r="AV165" s="13" t="s">
        <v>83</v>
      </c>
      <c r="AW165" s="13" t="s">
        <v>36</v>
      </c>
      <c r="AX165" s="13" t="s">
        <v>75</v>
      </c>
      <c r="AY165" s="214" t="s">
        <v>135</v>
      </c>
    </row>
    <row r="166" spans="2:51" s="14" customFormat="1" ht="11.25">
      <c r="B166" s="215"/>
      <c r="C166" s="216"/>
      <c r="D166" s="201" t="s">
        <v>146</v>
      </c>
      <c r="E166" s="217" t="s">
        <v>18</v>
      </c>
      <c r="F166" s="218" t="s">
        <v>228</v>
      </c>
      <c r="G166" s="216"/>
      <c r="H166" s="219">
        <v>4.8</v>
      </c>
      <c r="I166" s="220"/>
      <c r="J166" s="216"/>
      <c r="K166" s="216"/>
      <c r="L166" s="221"/>
      <c r="M166" s="222"/>
      <c r="N166" s="223"/>
      <c r="O166" s="223"/>
      <c r="P166" s="223"/>
      <c r="Q166" s="223"/>
      <c r="R166" s="223"/>
      <c r="S166" s="223"/>
      <c r="T166" s="224"/>
      <c r="AT166" s="225" t="s">
        <v>146</v>
      </c>
      <c r="AU166" s="225" t="s">
        <v>85</v>
      </c>
      <c r="AV166" s="14" t="s">
        <v>85</v>
      </c>
      <c r="AW166" s="14" t="s">
        <v>36</v>
      </c>
      <c r="AX166" s="14" t="s">
        <v>75</v>
      </c>
      <c r="AY166" s="225" t="s">
        <v>135</v>
      </c>
    </row>
    <row r="167" spans="2:51" s="13" customFormat="1" ht="11.25">
      <c r="B167" s="205"/>
      <c r="C167" s="206"/>
      <c r="D167" s="201" t="s">
        <v>146</v>
      </c>
      <c r="E167" s="207" t="s">
        <v>18</v>
      </c>
      <c r="F167" s="208" t="s">
        <v>194</v>
      </c>
      <c r="G167" s="206"/>
      <c r="H167" s="207" t="s">
        <v>18</v>
      </c>
      <c r="I167" s="209"/>
      <c r="J167" s="206"/>
      <c r="K167" s="206"/>
      <c r="L167" s="210"/>
      <c r="M167" s="211"/>
      <c r="N167" s="212"/>
      <c r="O167" s="212"/>
      <c r="P167" s="212"/>
      <c r="Q167" s="212"/>
      <c r="R167" s="212"/>
      <c r="S167" s="212"/>
      <c r="T167" s="213"/>
      <c r="AT167" s="214" t="s">
        <v>146</v>
      </c>
      <c r="AU167" s="214" t="s">
        <v>85</v>
      </c>
      <c r="AV167" s="13" t="s">
        <v>83</v>
      </c>
      <c r="AW167" s="13" t="s">
        <v>36</v>
      </c>
      <c r="AX167" s="13" t="s">
        <v>75</v>
      </c>
      <c r="AY167" s="214" t="s">
        <v>135</v>
      </c>
    </row>
    <row r="168" spans="2:51" s="14" customFormat="1" ht="11.25">
      <c r="B168" s="215"/>
      <c r="C168" s="216"/>
      <c r="D168" s="201" t="s">
        <v>146</v>
      </c>
      <c r="E168" s="217" t="s">
        <v>18</v>
      </c>
      <c r="F168" s="218" t="s">
        <v>195</v>
      </c>
      <c r="G168" s="216"/>
      <c r="H168" s="219">
        <v>0.388</v>
      </c>
      <c r="I168" s="220"/>
      <c r="J168" s="216"/>
      <c r="K168" s="216"/>
      <c r="L168" s="221"/>
      <c r="M168" s="222"/>
      <c r="N168" s="223"/>
      <c r="O168" s="223"/>
      <c r="P168" s="223"/>
      <c r="Q168" s="223"/>
      <c r="R168" s="223"/>
      <c r="S168" s="223"/>
      <c r="T168" s="224"/>
      <c r="AT168" s="225" t="s">
        <v>146</v>
      </c>
      <c r="AU168" s="225" t="s">
        <v>85</v>
      </c>
      <c r="AV168" s="14" t="s">
        <v>85</v>
      </c>
      <c r="AW168" s="14" t="s">
        <v>36</v>
      </c>
      <c r="AX168" s="14" t="s">
        <v>75</v>
      </c>
      <c r="AY168" s="225" t="s">
        <v>135</v>
      </c>
    </row>
    <row r="169" spans="2:51" s="15" customFormat="1" ht="11.25">
      <c r="B169" s="226"/>
      <c r="C169" s="227"/>
      <c r="D169" s="201" t="s">
        <v>146</v>
      </c>
      <c r="E169" s="228" t="s">
        <v>18</v>
      </c>
      <c r="F169" s="229" t="s">
        <v>149</v>
      </c>
      <c r="G169" s="227"/>
      <c r="H169" s="230">
        <v>188.05</v>
      </c>
      <c r="I169" s="231"/>
      <c r="J169" s="227"/>
      <c r="K169" s="227"/>
      <c r="L169" s="232"/>
      <c r="M169" s="233"/>
      <c r="N169" s="234"/>
      <c r="O169" s="234"/>
      <c r="P169" s="234"/>
      <c r="Q169" s="234"/>
      <c r="R169" s="234"/>
      <c r="S169" s="234"/>
      <c r="T169" s="235"/>
      <c r="AT169" s="236" t="s">
        <v>146</v>
      </c>
      <c r="AU169" s="236" t="s">
        <v>85</v>
      </c>
      <c r="AV169" s="15" t="s">
        <v>142</v>
      </c>
      <c r="AW169" s="15" t="s">
        <v>36</v>
      </c>
      <c r="AX169" s="15" t="s">
        <v>83</v>
      </c>
      <c r="AY169" s="236" t="s">
        <v>135</v>
      </c>
    </row>
    <row r="170" spans="1:65" s="2" customFormat="1" ht="16.5" customHeight="1">
      <c r="A170" s="35"/>
      <c r="B170" s="36"/>
      <c r="C170" s="188" t="s">
        <v>229</v>
      </c>
      <c r="D170" s="188" t="s">
        <v>137</v>
      </c>
      <c r="E170" s="189" t="s">
        <v>230</v>
      </c>
      <c r="F170" s="190" t="s">
        <v>231</v>
      </c>
      <c r="G170" s="191" t="s">
        <v>169</v>
      </c>
      <c r="H170" s="192">
        <v>149.556</v>
      </c>
      <c r="I170" s="193"/>
      <c r="J170" s="194">
        <f>ROUND(I170*H170,2)</f>
        <v>0</v>
      </c>
      <c r="K170" s="190" t="s">
        <v>141</v>
      </c>
      <c r="L170" s="40"/>
      <c r="M170" s="195" t="s">
        <v>18</v>
      </c>
      <c r="N170" s="196" t="s">
        <v>46</v>
      </c>
      <c r="O170" s="65"/>
      <c r="P170" s="197">
        <f>O170*H170</f>
        <v>0</v>
      </c>
      <c r="Q170" s="197">
        <v>0</v>
      </c>
      <c r="R170" s="197">
        <f>Q170*H170</f>
        <v>0</v>
      </c>
      <c r="S170" s="197">
        <v>0</v>
      </c>
      <c r="T170" s="198">
        <f>S170*H170</f>
        <v>0</v>
      </c>
      <c r="U170" s="35"/>
      <c r="V170" s="35"/>
      <c r="W170" s="35"/>
      <c r="X170" s="35"/>
      <c r="Y170" s="35"/>
      <c r="Z170" s="35"/>
      <c r="AA170" s="35"/>
      <c r="AB170" s="35"/>
      <c r="AC170" s="35"/>
      <c r="AD170" s="35"/>
      <c r="AE170" s="35"/>
      <c r="AR170" s="199" t="s">
        <v>142</v>
      </c>
      <c r="AT170" s="199" t="s">
        <v>137</v>
      </c>
      <c r="AU170" s="199" t="s">
        <v>85</v>
      </c>
      <c r="AY170" s="18" t="s">
        <v>135</v>
      </c>
      <c r="BE170" s="200">
        <f>IF(N170="základní",J170,0)</f>
        <v>0</v>
      </c>
      <c r="BF170" s="200">
        <f>IF(N170="snížená",J170,0)</f>
        <v>0</v>
      </c>
      <c r="BG170" s="200">
        <f>IF(N170="zákl. přenesená",J170,0)</f>
        <v>0</v>
      </c>
      <c r="BH170" s="200">
        <f>IF(N170="sníž. přenesená",J170,0)</f>
        <v>0</v>
      </c>
      <c r="BI170" s="200">
        <f>IF(N170="nulová",J170,0)</f>
        <v>0</v>
      </c>
      <c r="BJ170" s="18" t="s">
        <v>83</v>
      </c>
      <c r="BK170" s="200">
        <f>ROUND(I170*H170,2)</f>
        <v>0</v>
      </c>
      <c r="BL170" s="18" t="s">
        <v>142</v>
      </c>
      <c r="BM170" s="199" t="s">
        <v>232</v>
      </c>
    </row>
    <row r="171" spans="1:47" s="2" customFormat="1" ht="39">
      <c r="A171" s="35"/>
      <c r="B171" s="36"/>
      <c r="C171" s="37"/>
      <c r="D171" s="201" t="s">
        <v>144</v>
      </c>
      <c r="E171" s="37"/>
      <c r="F171" s="202" t="s">
        <v>233</v>
      </c>
      <c r="G171" s="37"/>
      <c r="H171" s="37"/>
      <c r="I171" s="109"/>
      <c r="J171" s="37"/>
      <c r="K171" s="37"/>
      <c r="L171" s="40"/>
      <c r="M171" s="203"/>
      <c r="N171" s="204"/>
      <c r="O171" s="65"/>
      <c r="P171" s="65"/>
      <c r="Q171" s="65"/>
      <c r="R171" s="65"/>
      <c r="S171" s="65"/>
      <c r="T171" s="66"/>
      <c r="U171" s="35"/>
      <c r="V171" s="35"/>
      <c r="W171" s="35"/>
      <c r="X171" s="35"/>
      <c r="Y171" s="35"/>
      <c r="Z171" s="35"/>
      <c r="AA171" s="35"/>
      <c r="AB171" s="35"/>
      <c r="AC171" s="35"/>
      <c r="AD171" s="35"/>
      <c r="AE171" s="35"/>
      <c r="AT171" s="18" t="s">
        <v>144</v>
      </c>
      <c r="AU171" s="18" t="s">
        <v>85</v>
      </c>
    </row>
    <row r="172" spans="2:51" s="14" customFormat="1" ht="11.25">
      <c r="B172" s="215"/>
      <c r="C172" s="216"/>
      <c r="D172" s="201" t="s">
        <v>146</v>
      </c>
      <c r="E172" s="217" t="s">
        <v>18</v>
      </c>
      <c r="F172" s="218" t="s">
        <v>234</v>
      </c>
      <c r="G172" s="216"/>
      <c r="H172" s="219">
        <v>149.556</v>
      </c>
      <c r="I172" s="220"/>
      <c r="J172" s="216"/>
      <c r="K172" s="216"/>
      <c r="L172" s="221"/>
      <c r="M172" s="222"/>
      <c r="N172" s="223"/>
      <c r="O172" s="223"/>
      <c r="P172" s="223"/>
      <c r="Q172" s="223"/>
      <c r="R172" s="223"/>
      <c r="S172" s="223"/>
      <c r="T172" s="224"/>
      <c r="AT172" s="225" t="s">
        <v>146</v>
      </c>
      <c r="AU172" s="225" t="s">
        <v>85</v>
      </c>
      <c r="AV172" s="14" t="s">
        <v>85</v>
      </c>
      <c r="AW172" s="14" t="s">
        <v>36</v>
      </c>
      <c r="AX172" s="14" t="s">
        <v>75</v>
      </c>
      <c r="AY172" s="225" t="s">
        <v>135</v>
      </c>
    </row>
    <row r="173" spans="2:51" s="15" customFormat="1" ht="11.25">
      <c r="B173" s="226"/>
      <c r="C173" s="227"/>
      <c r="D173" s="201" t="s">
        <v>146</v>
      </c>
      <c r="E173" s="228" t="s">
        <v>18</v>
      </c>
      <c r="F173" s="229" t="s">
        <v>149</v>
      </c>
      <c r="G173" s="227"/>
      <c r="H173" s="230">
        <v>149.556</v>
      </c>
      <c r="I173" s="231"/>
      <c r="J173" s="227"/>
      <c r="K173" s="227"/>
      <c r="L173" s="232"/>
      <c r="M173" s="233"/>
      <c r="N173" s="234"/>
      <c r="O173" s="234"/>
      <c r="P173" s="234"/>
      <c r="Q173" s="234"/>
      <c r="R173" s="234"/>
      <c r="S173" s="234"/>
      <c r="T173" s="235"/>
      <c r="AT173" s="236" t="s">
        <v>146</v>
      </c>
      <c r="AU173" s="236" t="s">
        <v>85</v>
      </c>
      <c r="AV173" s="15" t="s">
        <v>142</v>
      </c>
      <c r="AW173" s="15" t="s">
        <v>36</v>
      </c>
      <c r="AX173" s="15" t="s">
        <v>83</v>
      </c>
      <c r="AY173" s="236" t="s">
        <v>135</v>
      </c>
    </row>
    <row r="174" spans="1:65" s="2" customFormat="1" ht="21.75" customHeight="1">
      <c r="A174" s="35"/>
      <c r="B174" s="36"/>
      <c r="C174" s="188" t="s">
        <v>8</v>
      </c>
      <c r="D174" s="188" t="s">
        <v>137</v>
      </c>
      <c r="E174" s="189" t="s">
        <v>235</v>
      </c>
      <c r="F174" s="190" t="s">
        <v>236</v>
      </c>
      <c r="G174" s="191" t="s">
        <v>169</v>
      </c>
      <c r="H174" s="192">
        <v>188.05</v>
      </c>
      <c r="I174" s="193"/>
      <c r="J174" s="194">
        <f>ROUND(I174*H174,2)</f>
        <v>0</v>
      </c>
      <c r="K174" s="190" t="s">
        <v>141</v>
      </c>
      <c r="L174" s="40"/>
      <c r="M174" s="195" t="s">
        <v>18</v>
      </c>
      <c r="N174" s="196" t="s">
        <v>46</v>
      </c>
      <c r="O174" s="65"/>
      <c r="P174" s="197">
        <f>O174*H174</f>
        <v>0</v>
      </c>
      <c r="Q174" s="197">
        <v>0</v>
      </c>
      <c r="R174" s="197">
        <f>Q174*H174</f>
        <v>0</v>
      </c>
      <c r="S174" s="197">
        <v>0</v>
      </c>
      <c r="T174" s="198">
        <f>S174*H174</f>
        <v>0</v>
      </c>
      <c r="U174" s="35"/>
      <c r="V174" s="35"/>
      <c r="W174" s="35"/>
      <c r="X174" s="35"/>
      <c r="Y174" s="35"/>
      <c r="Z174" s="35"/>
      <c r="AA174" s="35"/>
      <c r="AB174" s="35"/>
      <c r="AC174" s="35"/>
      <c r="AD174" s="35"/>
      <c r="AE174" s="35"/>
      <c r="AR174" s="199" t="s">
        <v>142</v>
      </c>
      <c r="AT174" s="199" t="s">
        <v>137</v>
      </c>
      <c r="AU174" s="199" t="s">
        <v>85</v>
      </c>
      <c r="AY174" s="18" t="s">
        <v>135</v>
      </c>
      <c r="BE174" s="200">
        <f>IF(N174="základní",J174,0)</f>
        <v>0</v>
      </c>
      <c r="BF174" s="200">
        <f>IF(N174="snížená",J174,0)</f>
        <v>0</v>
      </c>
      <c r="BG174" s="200">
        <f>IF(N174="zákl. přenesená",J174,0)</f>
        <v>0</v>
      </c>
      <c r="BH174" s="200">
        <f>IF(N174="sníž. přenesená",J174,0)</f>
        <v>0</v>
      </c>
      <c r="BI174" s="200">
        <f>IF(N174="nulová",J174,0)</f>
        <v>0</v>
      </c>
      <c r="BJ174" s="18" t="s">
        <v>83</v>
      </c>
      <c r="BK174" s="200">
        <f>ROUND(I174*H174,2)</f>
        <v>0</v>
      </c>
      <c r="BL174" s="18" t="s">
        <v>142</v>
      </c>
      <c r="BM174" s="199" t="s">
        <v>237</v>
      </c>
    </row>
    <row r="175" spans="1:47" s="2" customFormat="1" ht="107.25">
      <c r="A175" s="35"/>
      <c r="B175" s="36"/>
      <c r="C175" s="37"/>
      <c r="D175" s="201" t="s">
        <v>144</v>
      </c>
      <c r="E175" s="37"/>
      <c r="F175" s="202" t="s">
        <v>238</v>
      </c>
      <c r="G175" s="37"/>
      <c r="H175" s="37"/>
      <c r="I175" s="109"/>
      <c r="J175" s="37"/>
      <c r="K175" s="37"/>
      <c r="L175" s="40"/>
      <c r="M175" s="203"/>
      <c r="N175" s="204"/>
      <c r="O175" s="65"/>
      <c r="P175" s="65"/>
      <c r="Q175" s="65"/>
      <c r="R175" s="65"/>
      <c r="S175" s="65"/>
      <c r="T175" s="66"/>
      <c r="U175" s="35"/>
      <c r="V175" s="35"/>
      <c r="W175" s="35"/>
      <c r="X175" s="35"/>
      <c r="Y175" s="35"/>
      <c r="Z175" s="35"/>
      <c r="AA175" s="35"/>
      <c r="AB175" s="35"/>
      <c r="AC175" s="35"/>
      <c r="AD175" s="35"/>
      <c r="AE175" s="35"/>
      <c r="AT175" s="18" t="s">
        <v>144</v>
      </c>
      <c r="AU175" s="18" t="s">
        <v>85</v>
      </c>
    </row>
    <row r="176" spans="1:65" s="2" customFormat="1" ht="16.5" customHeight="1">
      <c r="A176" s="35"/>
      <c r="B176" s="36"/>
      <c r="C176" s="188" t="s">
        <v>239</v>
      </c>
      <c r="D176" s="188" t="s">
        <v>137</v>
      </c>
      <c r="E176" s="189" t="s">
        <v>240</v>
      </c>
      <c r="F176" s="190" t="s">
        <v>241</v>
      </c>
      <c r="G176" s="191" t="s">
        <v>169</v>
      </c>
      <c r="H176" s="192">
        <v>188.05</v>
      </c>
      <c r="I176" s="193"/>
      <c r="J176" s="194">
        <f>ROUND(I176*H176,2)</f>
        <v>0</v>
      </c>
      <c r="K176" s="190" t="s">
        <v>141</v>
      </c>
      <c r="L176" s="40"/>
      <c r="M176" s="195" t="s">
        <v>18</v>
      </c>
      <c r="N176" s="196" t="s">
        <v>46</v>
      </c>
      <c r="O176" s="65"/>
      <c r="P176" s="197">
        <f>O176*H176</f>
        <v>0</v>
      </c>
      <c r="Q176" s="197">
        <v>0</v>
      </c>
      <c r="R176" s="197">
        <f>Q176*H176</f>
        <v>0</v>
      </c>
      <c r="S176" s="197">
        <v>0</v>
      </c>
      <c r="T176" s="198">
        <f>S176*H176</f>
        <v>0</v>
      </c>
      <c r="U176" s="35"/>
      <c r="V176" s="35"/>
      <c r="W176" s="35"/>
      <c r="X176" s="35"/>
      <c r="Y176" s="35"/>
      <c r="Z176" s="35"/>
      <c r="AA176" s="35"/>
      <c r="AB176" s="35"/>
      <c r="AC176" s="35"/>
      <c r="AD176" s="35"/>
      <c r="AE176" s="35"/>
      <c r="AR176" s="199" t="s">
        <v>142</v>
      </c>
      <c r="AT176" s="199" t="s">
        <v>137</v>
      </c>
      <c r="AU176" s="199" t="s">
        <v>85</v>
      </c>
      <c r="AY176" s="18" t="s">
        <v>135</v>
      </c>
      <c r="BE176" s="200">
        <f>IF(N176="základní",J176,0)</f>
        <v>0</v>
      </c>
      <c r="BF176" s="200">
        <f>IF(N176="snížená",J176,0)</f>
        <v>0</v>
      </c>
      <c r="BG176" s="200">
        <f>IF(N176="zákl. přenesená",J176,0)</f>
        <v>0</v>
      </c>
      <c r="BH176" s="200">
        <f>IF(N176="sníž. přenesená",J176,0)</f>
        <v>0</v>
      </c>
      <c r="BI176" s="200">
        <f>IF(N176="nulová",J176,0)</f>
        <v>0</v>
      </c>
      <c r="BJ176" s="18" t="s">
        <v>83</v>
      </c>
      <c r="BK176" s="200">
        <f>ROUND(I176*H176,2)</f>
        <v>0</v>
      </c>
      <c r="BL176" s="18" t="s">
        <v>142</v>
      </c>
      <c r="BM176" s="199" t="s">
        <v>242</v>
      </c>
    </row>
    <row r="177" spans="1:47" s="2" customFormat="1" ht="214.5">
      <c r="A177" s="35"/>
      <c r="B177" s="36"/>
      <c r="C177" s="37"/>
      <c r="D177" s="201" t="s">
        <v>144</v>
      </c>
      <c r="E177" s="37"/>
      <c r="F177" s="202" t="s">
        <v>243</v>
      </c>
      <c r="G177" s="37"/>
      <c r="H177" s="37"/>
      <c r="I177" s="109"/>
      <c r="J177" s="37"/>
      <c r="K177" s="37"/>
      <c r="L177" s="40"/>
      <c r="M177" s="203"/>
      <c r="N177" s="204"/>
      <c r="O177" s="65"/>
      <c r="P177" s="65"/>
      <c r="Q177" s="65"/>
      <c r="R177" s="65"/>
      <c r="S177" s="65"/>
      <c r="T177" s="66"/>
      <c r="U177" s="35"/>
      <c r="V177" s="35"/>
      <c r="W177" s="35"/>
      <c r="X177" s="35"/>
      <c r="Y177" s="35"/>
      <c r="Z177" s="35"/>
      <c r="AA177" s="35"/>
      <c r="AB177" s="35"/>
      <c r="AC177" s="35"/>
      <c r="AD177" s="35"/>
      <c r="AE177" s="35"/>
      <c r="AT177" s="18" t="s">
        <v>144</v>
      </c>
      <c r="AU177" s="18" t="s">
        <v>85</v>
      </c>
    </row>
    <row r="178" spans="1:65" s="2" customFormat="1" ht="21.75" customHeight="1">
      <c r="A178" s="35"/>
      <c r="B178" s="36"/>
      <c r="C178" s="188" t="s">
        <v>244</v>
      </c>
      <c r="D178" s="188" t="s">
        <v>137</v>
      </c>
      <c r="E178" s="189" t="s">
        <v>245</v>
      </c>
      <c r="F178" s="190" t="s">
        <v>246</v>
      </c>
      <c r="G178" s="191" t="s">
        <v>247</v>
      </c>
      <c r="H178" s="192">
        <v>350.713</v>
      </c>
      <c r="I178" s="193"/>
      <c r="J178" s="194">
        <f>ROUND(I178*H178,2)</f>
        <v>0</v>
      </c>
      <c r="K178" s="190" t="s">
        <v>141</v>
      </c>
      <c r="L178" s="40"/>
      <c r="M178" s="195" t="s">
        <v>18</v>
      </c>
      <c r="N178" s="196" t="s">
        <v>46</v>
      </c>
      <c r="O178" s="65"/>
      <c r="P178" s="197">
        <f>O178*H178</f>
        <v>0</v>
      </c>
      <c r="Q178" s="197">
        <v>0</v>
      </c>
      <c r="R178" s="197">
        <f>Q178*H178</f>
        <v>0</v>
      </c>
      <c r="S178" s="197">
        <v>0</v>
      </c>
      <c r="T178" s="198">
        <f>S178*H178</f>
        <v>0</v>
      </c>
      <c r="U178" s="35"/>
      <c r="V178" s="35"/>
      <c r="W178" s="35"/>
      <c r="X178" s="35"/>
      <c r="Y178" s="35"/>
      <c r="Z178" s="35"/>
      <c r="AA178" s="35"/>
      <c r="AB178" s="35"/>
      <c r="AC178" s="35"/>
      <c r="AD178" s="35"/>
      <c r="AE178" s="35"/>
      <c r="AR178" s="199" t="s">
        <v>142</v>
      </c>
      <c r="AT178" s="199" t="s">
        <v>137</v>
      </c>
      <c r="AU178" s="199" t="s">
        <v>85</v>
      </c>
      <c r="AY178" s="18" t="s">
        <v>135</v>
      </c>
      <c r="BE178" s="200">
        <f>IF(N178="základní",J178,0)</f>
        <v>0</v>
      </c>
      <c r="BF178" s="200">
        <f>IF(N178="snížená",J178,0)</f>
        <v>0</v>
      </c>
      <c r="BG178" s="200">
        <f>IF(N178="zákl. přenesená",J178,0)</f>
        <v>0</v>
      </c>
      <c r="BH178" s="200">
        <f>IF(N178="sníž. přenesená",J178,0)</f>
        <v>0</v>
      </c>
      <c r="BI178" s="200">
        <f>IF(N178="nulová",J178,0)</f>
        <v>0</v>
      </c>
      <c r="BJ178" s="18" t="s">
        <v>83</v>
      </c>
      <c r="BK178" s="200">
        <f>ROUND(I178*H178,2)</f>
        <v>0</v>
      </c>
      <c r="BL178" s="18" t="s">
        <v>142</v>
      </c>
      <c r="BM178" s="199" t="s">
        <v>248</v>
      </c>
    </row>
    <row r="179" spans="1:47" s="2" customFormat="1" ht="29.25">
      <c r="A179" s="35"/>
      <c r="B179" s="36"/>
      <c r="C179" s="37"/>
      <c r="D179" s="201" t="s">
        <v>144</v>
      </c>
      <c r="E179" s="37"/>
      <c r="F179" s="202" t="s">
        <v>249</v>
      </c>
      <c r="G179" s="37"/>
      <c r="H179" s="37"/>
      <c r="I179" s="109"/>
      <c r="J179" s="37"/>
      <c r="K179" s="37"/>
      <c r="L179" s="40"/>
      <c r="M179" s="203"/>
      <c r="N179" s="204"/>
      <c r="O179" s="65"/>
      <c r="P179" s="65"/>
      <c r="Q179" s="65"/>
      <c r="R179" s="65"/>
      <c r="S179" s="65"/>
      <c r="T179" s="66"/>
      <c r="U179" s="35"/>
      <c r="V179" s="35"/>
      <c r="W179" s="35"/>
      <c r="X179" s="35"/>
      <c r="Y179" s="35"/>
      <c r="Z179" s="35"/>
      <c r="AA179" s="35"/>
      <c r="AB179" s="35"/>
      <c r="AC179" s="35"/>
      <c r="AD179" s="35"/>
      <c r="AE179" s="35"/>
      <c r="AT179" s="18" t="s">
        <v>144</v>
      </c>
      <c r="AU179" s="18" t="s">
        <v>85</v>
      </c>
    </row>
    <row r="180" spans="2:51" s="14" customFormat="1" ht="11.25">
      <c r="B180" s="215"/>
      <c r="C180" s="216"/>
      <c r="D180" s="201" t="s">
        <v>146</v>
      </c>
      <c r="E180" s="216"/>
      <c r="F180" s="218" t="s">
        <v>250</v>
      </c>
      <c r="G180" s="216"/>
      <c r="H180" s="219">
        <v>350.713</v>
      </c>
      <c r="I180" s="220"/>
      <c r="J180" s="216"/>
      <c r="K180" s="216"/>
      <c r="L180" s="221"/>
      <c r="M180" s="222"/>
      <c r="N180" s="223"/>
      <c r="O180" s="223"/>
      <c r="P180" s="223"/>
      <c r="Q180" s="223"/>
      <c r="R180" s="223"/>
      <c r="S180" s="223"/>
      <c r="T180" s="224"/>
      <c r="AT180" s="225" t="s">
        <v>146</v>
      </c>
      <c r="AU180" s="225" t="s">
        <v>85</v>
      </c>
      <c r="AV180" s="14" t="s">
        <v>85</v>
      </c>
      <c r="AW180" s="14" t="s">
        <v>4</v>
      </c>
      <c r="AX180" s="14" t="s">
        <v>83</v>
      </c>
      <c r="AY180" s="225" t="s">
        <v>135</v>
      </c>
    </row>
    <row r="181" spans="1:65" s="2" customFormat="1" ht="21.75" customHeight="1">
      <c r="A181" s="35"/>
      <c r="B181" s="36"/>
      <c r="C181" s="188" t="s">
        <v>251</v>
      </c>
      <c r="D181" s="188" t="s">
        <v>137</v>
      </c>
      <c r="E181" s="189" t="s">
        <v>252</v>
      </c>
      <c r="F181" s="190" t="s">
        <v>253</v>
      </c>
      <c r="G181" s="191" t="s">
        <v>169</v>
      </c>
      <c r="H181" s="192">
        <v>149.556</v>
      </c>
      <c r="I181" s="193"/>
      <c r="J181" s="194">
        <f>ROUND(I181*H181,2)</f>
        <v>0</v>
      </c>
      <c r="K181" s="190" t="s">
        <v>141</v>
      </c>
      <c r="L181" s="40"/>
      <c r="M181" s="195" t="s">
        <v>18</v>
      </c>
      <c r="N181" s="196" t="s">
        <v>46</v>
      </c>
      <c r="O181" s="65"/>
      <c r="P181" s="197">
        <f>O181*H181</f>
        <v>0</v>
      </c>
      <c r="Q181" s="197">
        <v>0</v>
      </c>
      <c r="R181" s="197">
        <f>Q181*H181</f>
        <v>0</v>
      </c>
      <c r="S181" s="197">
        <v>0</v>
      </c>
      <c r="T181" s="198">
        <f>S181*H181</f>
        <v>0</v>
      </c>
      <c r="U181" s="35"/>
      <c r="V181" s="35"/>
      <c r="W181" s="35"/>
      <c r="X181" s="35"/>
      <c r="Y181" s="35"/>
      <c r="Z181" s="35"/>
      <c r="AA181" s="35"/>
      <c r="AB181" s="35"/>
      <c r="AC181" s="35"/>
      <c r="AD181" s="35"/>
      <c r="AE181" s="35"/>
      <c r="AR181" s="199" t="s">
        <v>142</v>
      </c>
      <c r="AT181" s="199" t="s">
        <v>137</v>
      </c>
      <c r="AU181" s="199" t="s">
        <v>85</v>
      </c>
      <c r="AY181" s="18" t="s">
        <v>135</v>
      </c>
      <c r="BE181" s="200">
        <f>IF(N181="základní",J181,0)</f>
        <v>0</v>
      </c>
      <c r="BF181" s="200">
        <f>IF(N181="snížená",J181,0)</f>
        <v>0</v>
      </c>
      <c r="BG181" s="200">
        <f>IF(N181="zákl. přenesená",J181,0)</f>
        <v>0</v>
      </c>
      <c r="BH181" s="200">
        <f>IF(N181="sníž. přenesená",J181,0)</f>
        <v>0</v>
      </c>
      <c r="BI181" s="200">
        <f>IF(N181="nulová",J181,0)</f>
        <v>0</v>
      </c>
      <c r="BJ181" s="18" t="s">
        <v>83</v>
      </c>
      <c r="BK181" s="200">
        <f>ROUND(I181*H181,2)</f>
        <v>0</v>
      </c>
      <c r="BL181" s="18" t="s">
        <v>142</v>
      </c>
      <c r="BM181" s="199" t="s">
        <v>254</v>
      </c>
    </row>
    <row r="182" spans="1:47" s="2" customFormat="1" ht="321.75">
      <c r="A182" s="35"/>
      <c r="B182" s="36"/>
      <c r="C182" s="37"/>
      <c r="D182" s="201" t="s">
        <v>144</v>
      </c>
      <c r="E182" s="37"/>
      <c r="F182" s="202" t="s">
        <v>255</v>
      </c>
      <c r="G182" s="37"/>
      <c r="H182" s="37"/>
      <c r="I182" s="109"/>
      <c r="J182" s="37"/>
      <c r="K182" s="37"/>
      <c r="L182" s="40"/>
      <c r="M182" s="203"/>
      <c r="N182" s="204"/>
      <c r="O182" s="65"/>
      <c r="P182" s="65"/>
      <c r="Q182" s="65"/>
      <c r="R182" s="65"/>
      <c r="S182" s="65"/>
      <c r="T182" s="66"/>
      <c r="U182" s="35"/>
      <c r="V182" s="35"/>
      <c r="W182" s="35"/>
      <c r="X182" s="35"/>
      <c r="Y182" s="35"/>
      <c r="Z182" s="35"/>
      <c r="AA182" s="35"/>
      <c r="AB182" s="35"/>
      <c r="AC182" s="35"/>
      <c r="AD182" s="35"/>
      <c r="AE182" s="35"/>
      <c r="AT182" s="18" t="s">
        <v>144</v>
      </c>
      <c r="AU182" s="18" t="s">
        <v>85</v>
      </c>
    </row>
    <row r="183" spans="1:65" s="2" customFormat="1" ht="21.75" customHeight="1">
      <c r="A183" s="35"/>
      <c r="B183" s="36"/>
      <c r="C183" s="188" t="s">
        <v>256</v>
      </c>
      <c r="D183" s="188" t="s">
        <v>137</v>
      </c>
      <c r="E183" s="189" t="s">
        <v>257</v>
      </c>
      <c r="F183" s="190" t="s">
        <v>258</v>
      </c>
      <c r="G183" s="191" t="s">
        <v>140</v>
      </c>
      <c r="H183" s="192">
        <v>89.7</v>
      </c>
      <c r="I183" s="193"/>
      <c r="J183" s="194">
        <f>ROUND(I183*H183,2)</f>
        <v>0</v>
      </c>
      <c r="K183" s="190" t="s">
        <v>141</v>
      </c>
      <c r="L183" s="40"/>
      <c r="M183" s="195" t="s">
        <v>18</v>
      </c>
      <c r="N183" s="196" t="s">
        <v>46</v>
      </c>
      <c r="O183" s="65"/>
      <c r="P183" s="197">
        <f>O183*H183</f>
        <v>0</v>
      </c>
      <c r="Q183" s="197">
        <v>0</v>
      </c>
      <c r="R183" s="197">
        <f>Q183*H183</f>
        <v>0</v>
      </c>
      <c r="S183" s="197">
        <v>0</v>
      </c>
      <c r="T183" s="198">
        <f>S183*H183</f>
        <v>0</v>
      </c>
      <c r="U183" s="35"/>
      <c r="V183" s="35"/>
      <c r="W183" s="35"/>
      <c r="X183" s="35"/>
      <c r="Y183" s="35"/>
      <c r="Z183" s="35"/>
      <c r="AA183" s="35"/>
      <c r="AB183" s="35"/>
      <c r="AC183" s="35"/>
      <c r="AD183" s="35"/>
      <c r="AE183" s="35"/>
      <c r="AR183" s="199" t="s">
        <v>142</v>
      </c>
      <c r="AT183" s="199" t="s">
        <v>137</v>
      </c>
      <c r="AU183" s="199" t="s">
        <v>85</v>
      </c>
      <c r="AY183" s="18" t="s">
        <v>135</v>
      </c>
      <c r="BE183" s="200">
        <f>IF(N183="základní",J183,0)</f>
        <v>0</v>
      </c>
      <c r="BF183" s="200">
        <f>IF(N183="snížená",J183,0)</f>
        <v>0</v>
      </c>
      <c r="BG183" s="200">
        <f>IF(N183="zákl. přenesená",J183,0)</f>
        <v>0</v>
      </c>
      <c r="BH183" s="200">
        <f>IF(N183="sníž. přenesená",J183,0)</f>
        <v>0</v>
      </c>
      <c r="BI183" s="200">
        <f>IF(N183="nulová",J183,0)</f>
        <v>0</v>
      </c>
      <c r="BJ183" s="18" t="s">
        <v>83</v>
      </c>
      <c r="BK183" s="200">
        <f>ROUND(I183*H183,2)</f>
        <v>0</v>
      </c>
      <c r="BL183" s="18" t="s">
        <v>142</v>
      </c>
      <c r="BM183" s="199" t="s">
        <v>259</v>
      </c>
    </row>
    <row r="184" spans="1:47" s="2" customFormat="1" ht="78">
      <c r="A184" s="35"/>
      <c r="B184" s="36"/>
      <c r="C184" s="37"/>
      <c r="D184" s="201" t="s">
        <v>144</v>
      </c>
      <c r="E184" s="37"/>
      <c r="F184" s="202" t="s">
        <v>260</v>
      </c>
      <c r="G184" s="37"/>
      <c r="H184" s="37"/>
      <c r="I184" s="109"/>
      <c r="J184" s="37"/>
      <c r="K184" s="37"/>
      <c r="L184" s="40"/>
      <c r="M184" s="203"/>
      <c r="N184" s="204"/>
      <c r="O184" s="65"/>
      <c r="P184" s="65"/>
      <c r="Q184" s="65"/>
      <c r="R184" s="65"/>
      <c r="S184" s="65"/>
      <c r="T184" s="66"/>
      <c r="U184" s="35"/>
      <c r="V184" s="35"/>
      <c r="W184" s="35"/>
      <c r="X184" s="35"/>
      <c r="Y184" s="35"/>
      <c r="Z184" s="35"/>
      <c r="AA184" s="35"/>
      <c r="AB184" s="35"/>
      <c r="AC184" s="35"/>
      <c r="AD184" s="35"/>
      <c r="AE184" s="35"/>
      <c r="AT184" s="18" t="s">
        <v>144</v>
      </c>
      <c r="AU184" s="18" t="s">
        <v>85</v>
      </c>
    </row>
    <row r="185" spans="1:65" s="2" customFormat="1" ht="21.75" customHeight="1">
      <c r="A185" s="35"/>
      <c r="B185" s="36"/>
      <c r="C185" s="188" t="s">
        <v>261</v>
      </c>
      <c r="D185" s="188" t="s">
        <v>137</v>
      </c>
      <c r="E185" s="189" t="s">
        <v>262</v>
      </c>
      <c r="F185" s="190" t="s">
        <v>263</v>
      </c>
      <c r="G185" s="191" t="s">
        <v>140</v>
      </c>
      <c r="H185" s="192">
        <v>89.7</v>
      </c>
      <c r="I185" s="193"/>
      <c r="J185" s="194">
        <f>ROUND(I185*H185,2)</f>
        <v>0</v>
      </c>
      <c r="K185" s="190" t="s">
        <v>141</v>
      </c>
      <c r="L185" s="40"/>
      <c r="M185" s="195" t="s">
        <v>18</v>
      </c>
      <c r="N185" s="196" t="s">
        <v>46</v>
      </c>
      <c r="O185" s="65"/>
      <c r="P185" s="197">
        <f>O185*H185</f>
        <v>0</v>
      </c>
      <c r="Q185" s="197">
        <v>0</v>
      </c>
      <c r="R185" s="197">
        <f>Q185*H185</f>
        <v>0</v>
      </c>
      <c r="S185" s="197">
        <v>0</v>
      </c>
      <c r="T185" s="198">
        <f>S185*H185</f>
        <v>0</v>
      </c>
      <c r="U185" s="35"/>
      <c r="V185" s="35"/>
      <c r="W185" s="35"/>
      <c r="X185" s="35"/>
      <c r="Y185" s="35"/>
      <c r="Z185" s="35"/>
      <c r="AA185" s="35"/>
      <c r="AB185" s="35"/>
      <c r="AC185" s="35"/>
      <c r="AD185" s="35"/>
      <c r="AE185" s="35"/>
      <c r="AR185" s="199" t="s">
        <v>142</v>
      </c>
      <c r="AT185" s="199" t="s">
        <v>137</v>
      </c>
      <c r="AU185" s="199" t="s">
        <v>85</v>
      </c>
      <c r="AY185" s="18" t="s">
        <v>135</v>
      </c>
      <c r="BE185" s="200">
        <f>IF(N185="základní",J185,0)</f>
        <v>0</v>
      </c>
      <c r="BF185" s="200">
        <f>IF(N185="snížená",J185,0)</f>
        <v>0</v>
      </c>
      <c r="BG185" s="200">
        <f>IF(N185="zákl. přenesená",J185,0)</f>
        <v>0</v>
      </c>
      <c r="BH185" s="200">
        <f>IF(N185="sníž. přenesená",J185,0)</f>
        <v>0</v>
      </c>
      <c r="BI185" s="200">
        <f>IF(N185="nulová",J185,0)</f>
        <v>0</v>
      </c>
      <c r="BJ185" s="18" t="s">
        <v>83</v>
      </c>
      <c r="BK185" s="200">
        <f>ROUND(I185*H185,2)</f>
        <v>0</v>
      </c>
      <c r="BL185" s="18" t="s">
        <v>142</v>
      </c>
      <c r="BM185" s="199" t="s">
        <v>264</v>
      </c>
    </row>
    <row r="186" spans="1:47" s="2" customFormat="1" ht="87.75">
      <c r="A186" s="35"/>
      <c r="B186" s="36"/>
      <c r="C186" s="37"/>
      <c r="D186" s="201" t="s">
        <v>144</v>
      </c>
      <c r="E186" s="37"/>
      <c r="F186" s="202" t="s">
        <v>265</v>
      </c>
      <c r="G186" s="37"/>
      <c r="H186" s="37"/>
      <c r="I186" s="109"/>
      <c r="J186" s="37"/>
      <c r="K186" s="37"/>
      <c r="L186" s="40"/>
      <c r="M186" s="203"/>
      <c r="N186" s="204"/>
      <c r="O186" s="65"/>
      <c r="P186" s="65"/>
      <c r="Q186" s="65"/>
      <c r="R186" s="65"/>
      <c r="S186" s="65"/>
      <c r="T186" s="66"/>
      <c r="U186" s="35"/>
      <c r="V186" s="35"/>
      <c r="W186" s="35"/>
      <c r="X186" s="35"/>
      <c r="Y186" s="35"/>
      <c r="Z186" s="35"/>
      <c r="AA186" s="35"/>
      <c r="AB186" s="35"/>
      <c r="AC186" s="35"/>
      <c r="AD186" s="35"/>
      <c r="AE186" s="35"/>
      <c r="AT186" s="18" t="s">
        <v>144</v>
      </c>
      <c r="AU186" s="18" t="s">
        <v>85</v>
      </c>
    </row>
    <row r="187" spans="2:51" s="14" customFormat="1" ht="11.25">
      <c r="B187" s="215"/>
      <c r="C187" s="216"/>
      <c r="D187" s="201" t="s">
        <v>146</v>
      </c>
      <c r="E187" s="217" t="s">
        <v>18</v>
      </c>
      <c r="F187" s="218" t="s">
        <v>266</v>
      </c>
      <c r="G187" s="216"/>
      <c r="H187" s="219">
        <v>89.7</v>
      </c>
      <c r="I187" s="220"/>
      <c r="J187" s="216"/>
      <c r="K187" s="216"/>
      <c r="L187" s="221"/>
      <c r="M187" s="222"/>
      <c r="N187" s="223"/>
      <c r="O187" s="223"/>
      <c r="P187" s="223"/>
      <c r="Q187" s="223"/>
      <c r="R187" s="223"/>
      <c r="S187" s="223"/>
      <c r="T187" s="224"/>
      <c r="AT187" s="225" t="s">
        <v>146</v>
      </c>
      <c r="AU187" s="225" t="s">
        <v>85</v>
      </c>
      <c r="AV187" s="14" t="s">
        <v>85</v>
      </c>
      <c r="AW187" s="14" t="s">
        <v>36</v>
      </c>
      <c r="AX187" s="14" t="s">
        <v>75</v>
      </c>
      <c r="AY187" s="225" t="s">
        <v>135</v>
      </c>
    </row>
    <row r="188" spans="2:51" s="15" customFormat="1" ht="11.25">
      <c r="B188" s="226"/>
      <c r="C188" s="227"/>
      <c r="D188" s="201" t="s">
        <v>146</v>
      </c>
      <c r="E188" s="228" t="s">
        <v>18</v>
      </c>
      <c r="F188" s="229" t="s">
        <v>149</v>
      </c>
      <c r="G188" s="227"/>
      <c r="H188" s="230">
        <v>89.7</v>
      </c>
      <c r="I188" s="231"/>
      <c r="J188" s="227"/>
      <c r="K188" s="227"/>
      <c r="L188" s="232"/>
      <c r="M188" s="233"/>
      <c r="N188" s="234"/>
      <c r="O188" s="234"/>
      <c r="P188" s="234"/>
      <c r="Q188" s="234"/>
      <c r="R188" s="234"/>
      <c r="S188" s="234"/>
      <c r="T188" s="235"/>
      <c r="AT188" s="236" t="s">
        <v>146</v>
      </c>
      <c r="AU188" s="236" t="s">
        <v>85</v>
      </c>
      <c r="AV188" s="15" t="s">
        <v>142</v>
      </c>
      <c r="AW188" s="15" t="s">
        <v>36</v>
      </c>
      <c r="AX188" s="15" t="s">
        <v>83</v>
      </c>
      <c r="AY188" s="236" t="s">
        <v>135</v>
      </c>
    </row>
    <row r="189" spans="1:65" s="2" customFormat="1" ht="21.75" customHeight="1">
      <c r="A189" s="35"/>
      <c r="B189" s="36"/>
      <c r="C189" s="188" t="s">
        <v>7</v>
      </c>
      <c r="D189" s="188" t="s">
        <v>137</v>
      </c>
      <c r="E189" s="189" t="s">
        <v>267</v>
      </c>
      <c r="F189" s="190" t="s">
        <v>268</v>
      </c>
      <c r="G189" s="191" t="s">
        <v>140</v>
      </c>
      <c r="H189" s="192">
        <v>89.7</v>
      </c>
      <c r="I189" s="193"/>
      <c r="J189" s="194">
        <f>ROUND(I189*H189,2)</f>
        <v>0</v>
      </c>
      <c r="K189" s="190" t="s">
        <v>141</v>
      </c>
      <c r="L189" s="40"/>
      <c r="M189" s="195" t="s">
        <v>18</v>
      </c>
      <c r="N189" s="196" t="s">
        <v>46</v>
      </c>
      <c r="O189" s="65"/>
      <c r="P189" s="197">
        <f>O189*H189</f>
        <v>0</v>
      </c>
      <c r="Q189" s="197">
        <v>0</v>
      </c>
      <c r="R189" s="197">
        <f>Q189*H189</f>
        <v>0</v>
      </c>
      <c r="S189" s="197">
        <v>0</v>
      </c>
      <c r="T189" s="198">
        <f>S189*H189</f>
        <v>0</v>
      </c>
      <c r="U189" s="35"/>
      <c r="V189" s="35"/>
      <c r="W189" s="35"/>
      <c r="X189" s="35"/>
      <c r="Y189" s="35"/>
      <c r="Z189" s="35"/>
      <c r="AA189" s="35"/>
      <c r="AB189" s="35"/>
      <c r="AC189" s="35"/>
      <c r="AD189" s="35"/>
      <c r="AE189" s="35"/>
      <c r="AR189" s="199" t="s">
        <v>142</v>
      </c>
      <c r="AT189" s="199" t="s">
        <v>137</v>
      </c>
      <c r="AU189" s="199" t="s">
        <v>85</v>
      </c>
      <c r="AY189" s="18" t="s">
        <v>135</v>
      </c>
      <c r="BE189" s="200">
        <f>IF(N189="základní",J189,0)</f>
        <v>0</v>
      </c>
      <c r="BF189" s="200">
        <f>IF(N189="snížená",J189,0)</f>
        <v>0</v>
      </c>
      <c r="BG189" s="200">
        <f>IF(N189="zákl. přenesená",J189,0)</f>
        <v>0</v>
      </c>
      <c r="BH189" s="200">
        <f>IF(N189="sníž. přenesená",J189,0)</f>
        <v>0</v>
      </c>
      <c r="BI189" s="200">
        <f>IF(N189="nulová",J189,0)</f>
        <v>0</v>
      </c>
      <c r="BJ189" s="18" t="s">
        <v>83</v>
      </c>
      <c r="BK189" s="200">
        <f>ROUND(I189*H189,2)</f>
        <v>0</v>
      </c>
      <c r="BL189" s="18" t="s">
        <v>142</v>
      </c>
      <c r="BM189" s="199" t="s">
        <v>269</v>
      </c>
    </row>
    <row r="190" spans="1:47" s="2" customFormat="1" ht="107.25">
      <c r="A190" s="35"/>
      <c r="B190" s="36"/>
      <c r="C190" s="37"/>
      <c r="D190" s="201" t="s">
        <v>144</v>
      </c>
      <c r="E190" s="37"/>
      <c r="F190" s="202" t="s">
        <v>270</v>
      </c>
      <c r="G190" s="37"/>
      <c r="H190" s="37"/>
      <c r="I190" s="109"/>
      <c r="J190" s="37"/>
      <c r="K190" s="37"/>
      <c r="L190" s="40"/>
      <c r="M190" s="203"/>
      <c r="N190" s="204"/>
      <c r="O190" s="65"/>
      <c r="P190" s="65"/>
      <c r="Q190" s="65"/>
      <c r="R190" s="65"/>
      <c r="S190" s="65"/>
      <c r="T190" s="66"/>
      <c r="U190" s="35"/>
      <c r="V190" s="35"/>
      <c r="W190" s="35"/>
      <c r="X190" s="35"/>
      <c r="Y190" s="35"/>
      <c r="Z190" s="35"/>
      <c r="AA190" s="35"/>
      <c r="AB190" s="35"/>
      <c r="AC190" s="35"/>
      <c r="AD190" s="35"/>
      <c r="AE190" s="35"/>
      <c r="AT190" s="18" t="s">
        <v>144</v>
      </c>
      <c r="AU190" s="18" t="s">
        <v>85</v>
      </c>
    </row>
    <row r="191" spans="2:51" s="14" customFormat="1" ht="11.25">
      <c r="B191" s="215"/>
      <c r="C191" s="216"/>
      <c r="D191" s="201" t="s">
        <v>146</v>
      </c>
      <c r="E191" s="217" t="s">
        <v>18</v>
      </c>
      <c r="F191" s="218" t="s">
        <v>266</v>
      </c>
      <c r="G191" s="216"/>
      <c r="H191" s="219">
        <v>89.7</v>
      </c>
      <c r="I191" s="220"/>
      <c r="J191" s="216"/>
      <c r="K191" s="216"/>
      <c r="L191" s="221"/>
      <c r="M191" s="222"/>
      <c r="N191" s="223"/>
      <c r="O191" s="223"/>
      <c r="P191" s="223"/>
      <c r="Q191" s="223"/>
      <c r="R191" s="223"/>
      <c r="S191" s="223"/>
      <c r="T191" s="224"/>
      <c r="AT191" s="225" t="s">
        <v>146</v>
      </c>
      <c r="AU191" s="225" t="s">
        <v>85</v>
      </c>
      <c r="AV191" s="14" t="s">
        <v>85</v>
      </c>
      <c r="AW191" s="14" t="s">
        <v>36</v>
      </c>
      <c r="AX191" s="14" t="s">
        <v>75</v>
      </c>
      <c r="AY191" s="225" t="s">
        <v>135</v>
      </c>
    </row>
    <row r="192" spans="2:51" s="15" customFormat="1" ht="11.25">
      <c r="B192" s="226"/>
      <c r="C192" s="227"/>
      <c r="D192" s="201" t="s">
        <v>146</v>
      </c>
      <c r="E192" s="228" t="s">
        <v>18</v>
      </c>
      <c r="F192" s="229" t="s">
        <v>149</v>
      </c>
      <c r="G192" s="227"/>
      <c r="H192" s="230">
        <v>89.7</v>
      </c>
      <c r="I192" s="231"/>
      <c r="J192" s="227"/>
      <c r="K192" s="227"/>
      <c r="L192" s="232"/>
      <c r="M192" s="233"/>
      <c r="N192" s="234"/>
      <c r="O192" s="234"/>
      <c r="P192" s="234"/>
      <c r="Q192" s="234"/>
      <c r="R192" s="234"/>
      <c r="S192" s="234"/>
      <c r="T192" s="235"/>
      <c r="AT192" s="236" t="s">
        <v>146</v>
      </c>
      <c r="AU192" s="236" t="s">
        <v>85</v>
      </c>
      <c r="AV192" s="15" t="s">
        <v>142</v>
      </c>
      <c r="AW192" s="15" t="s">
        <v>36</v>
      </c>
      <c r="AX192" s="15" t="s">
        <v>83</v>
      </c>
      <c r="AY192" s="236" t="s">
        <v>135</v>
      </c>
    </row>
    <row r="193" spans="1:65" s="2" customFormat="1" ht="16.5" customHeight="1">
      <c r="A193" s="35"/>
      <c r="B193" s="36"/>
      <c r="C193" s="237" t="s">
        <v>271</v>
      </c>
      <c r="D193" s="237" t="s">
        <v>272</v>
      </c>
      <c r="E193" s="238" t="s">
        <v>273</v>
      </c>
      <c r="F193" s="239" t="s">
        <v>274</v>
      </c>
      <c r="G193" s="240" t="s">
        <v>275</v>
      </c>
      <c r="H193" s="241">
        <v>1.345</v>
      </c>
      <c r="I193" s="242"/>
      <c r="J193" s="243">
        <f>ROUND(I193*H193,2)</f>
        <v>0</v>
      </c>
      <c r="K193" s="239" t="s">
        <v>141</v>
      </c>
      <c r="L193" s="244"/>
      <c r="M193" s="245" t="s">
        <v>18</v>
      </c>
      <c r="N193" s="246" t="s">
        <v>46</v>
      </c>
      <c r="O193" s="65"/>
      <c r="P193" s="197">
        <f>O193*H193</f>
        <v>0</v>
      </c>
      <c r="Q193" s="197">
        <v>0.001</v>
      </c>
      <c r="R193" s="197">
        <f>Q193*H193</f>
        <v>0.001345</v>
      </c>
      <c r="S193" s="197">
        <v>0</v>
      </c>
      <c r="T193" s="198">
        <f>S193*H193</f>
        <v>0</v>
      </c>
      <c r="U193" s="35"/>
      <c r="V193" s="35"/>
      <c r="W193" s="35"/>
      <c r="X193" s="35"/>
      <c r="Y193" s="35"/>
      <c r="Z193" s="35"/>
      <c r="AA193" s="35"/>
      <c r="AB193" s="35"/>
      <c r="AC193" s="35"/>
      <c r="AD193" s="35"/>
      <c r="AE193" s="35"/>
      <c r="AR193" s="199" t="s">
        <v>186</v>
      </c>
      <c r="AT193" s="199" t="s">
        <v>272</v>
      </c>
      <c r="AU193" s="199" t="s">
        <v>85</v>
      </c>
      <c r="AY193" s="18" t="s">
        <v>135</v>
      </c>
      <c r="BE193" s="200">
        <f>IF(N193="základní",J193,0)</f>
        <v>0</v>
      </c>
      <c r="BF193" s="200">
        <f>IF(N193="snížená",J193,0)</f>
        <v>0</v>
      </c>
      <c r="BG193" s="200">
        <f>IF(N193="zákl. přenesená",J193,0)</f>
        <v>0</v>
      </c>
      <c r="BH193" s="200">
        <f>IF(N193="sníž. přenesená",J193,0)</f>
        <v>0</v>
      </c>
      <c r="BI193" s="200">
        <f>IF(N193="nulová",J193,0)</f>
        <v>0</v>
      </c>
      <c r="BJ193" s="18" t="s">
        <v>83</v>
      </c>
      <c r="BK193" s="200">
        <f>ROUND(I193*H193,2)</f>
        <v>0</v>
      </c>
      <c r="BL193" s="18" t="s">
        <v>142</v>
      </c>
      <c r="BM193" s="199" t="s">
        <v>276</v>
      </c>
    </row>
    <row r="194" spans="2:51" s="14" customFormat="1" ht="11.25">
      <c r="B194" s="215"/>
      <c r="C194" s="216"/>
      <c r="D194" s="201" t="s">
        <v>146</v>
      </c>
      <c r="E194" s="216"/>
      <c r="F194" s="218" t="s">
        <v>277</v>
      </c>
      <c r="G194" s="216"/>
      <c r="H194" s="219">
        <v>1.345</v>
      </c>
      <c r="I194" s="220"/>
      <c r="J194" s="216"/>
      <c r="K194" s="216"/>
      <c r="L194" s="221"/>
      <c r="M194" s="222"/>
      <c r="N194" s="223"/>
      <c r="O194" s="223"/>
      <c r="P194" s="223"/>
      <c r="Q194" s="223"/>
      <c r="R194" s="223"/>
      <c r="S194" s="223"/>
      <c r="T194" s="224"/>
      <c r="AT194" s="225" t="s">
        <v>146</v>
      </c>
      <c r="AU194" s="225" t="s">
        <v>85</v>
      </c>
      <c r="AV194" s="14" t="s">
        <v>85</v>
      </c>
      <c r="AW194" s="14" t="s">
        <v>4</v>
      </c>
      <c r="AX194" s="14" t="s">
        <v>83</v>
      </c>
      <c r="AY194" s="225" t="s">
        <v>135</v>
      </c>
    </row>
    <row r="195" spans="2:63" s="12" customFormat="1" ht="22.9" customHeight="1">
      <c r="B195" s="172"/>
      <c r="C195" s="173"/>
      <c r="D195" s="174" t="s">
        <v>74</v>
      </c>
      <c r="E195" s="186" t="s">
        <v>85</v>
      </c>
      <c r="F195" s="186" t="s">
        <v>278</v>
      </c>
      <c r="G195" s="173"/>
      <c r="H195" s="173"/>
      <c r="I195" s="176"/>
      <c r="J195" s="187">
        <f>BK195</f>
        <v>0</v>
      </c>
      <c r="K195" s="173"/>
      <c r="L195" s="178"/>
      <c r="M195" s="179"/>
      <c r="N195" s="180"/>
      <c r="O195" s="180"/>
      <c r="P195" s="181">
        <f>SUM(P196:P199)</f>
        <v>0</v>
      </c>
      <c r="Q195" s="180"/>
      <c r="R195" s="181">
        <f>SUM(R196:R199)</f>
        <v>1.20939824</v>
      </c>
      <c r="S195" s="180"/>
      <c r="T195" s="182">
        <f>SUM(T196:T199)</f>
        <v>0</v>
      </c>
      <c r="AR195" s="183" t="s">
        <v>83</v>
      </c>
      <c r="AT195" s="184" t="s">
        <v>74</v>
      </c>
      <c r="AU195" s="184" t="s">
        <v>83</v>
      </c>
      <c r="AY195" s="183" t="s">
        <v>135</v>
      </c>
      <c r="BK195" s="185">
        <f>SUM(BK196:BK199)</f>
        <v>0</v>
      </c>
    </row>
    <row r="196" spans="1:65" s="2" customFormat="1" ht="16.5" customHeight="1">
      <c r="A196" s="35"/>
      <c r="B196" s="36"/>
      <c r="C196" s="188" t="s">
        <v>279</v>
      </c>
      <c r="D196" s="188" t="s">
        <v>137</v>
      </c>
      <c r="E196" s="189" t="s">
        <v>280</v>
      </c>
      <c r="F196" s="190" t="s">
        <v>281</v>
      </c>
      <c r="G196" s="191" t="s">
        <v>169</v>
      </c>
      <c r="H196" s="192">
        <v>0.536</v>
      </c>
      <c r="I196" s="193"/>
      <c r="J196" s="194">
        <f>ROUND(I196*H196,2)</f>
        <v>0</v>
      </c>
      <c r="K196" s="190" t="s">
        <v>141</v>
      </c>
      <c r="L196" s="40"/>
      <c r="M196" s="195" t="s">
        <v>18</v>
      </c>
      <c r="N196" s="196" t="s">
        <v>46</v>
      </c>
      <c r="O196" s="65"/>
      <c r="P196" s="197">
        <f>O196*H196</f>
        <v>0</v>
      </c>
      <c r="Q196" s="197">
        <v>2.25634</v>
      </c>
      <c r="R196" s="197">
        <f>Q196*H196</f>
        <v>1.20939824</v>
      </c>
      <c r="S196" s="197">
        <v>0</v>
      </c>
      <c r="T196" s="198">
        <f>S196*H196</f>
        <v>0</v>
      </c>
      <c r="U196" s="35"/>
      <c r="V196" s="35"/>
      <c r="W196" s="35"/>
      <c r="X196" s="35"/>
      <c r="Y196" s="35"/>
      <c r="Z196" s="35"/>
      <c r="AA196" s="35"/>
      <c r="AB196" s="35"/>
      <c r="AC196" s="35"/>
      <c r="AD196" s="35"/>
      <c r="AE196" s="35"/>
      <c r="AR196" s="199" t="s">
        <v>142</v>
      </c>
      <c r="AT196" s="199" t="s">
        <v>137</v>
      </c>
      <c r="AU196" s="199" t="s">
        <v>85</v>
      </c>
      <c r="AY196" s="18" t="s">
        <v>135</v>
      </c>
      <c r="BE196" s="200">
        <f>IF(N196="základní",J196,0)</f>
        <v>0</v>
      </c>
      <c r="BF196" s="200">
        <f>IF(N196="snížená",J196,0)</f>
        <v>0</v>
      </c>
      <c r="BG196" s="200">
        <f>IF(N196="zákl. přenesená",J196,0)</f>
        <v>0</v>
      </c>
      <c r="BH196" s="200">
        <f>IF(N196="sníž. přenesená",J196,0)</f>
        <v>0</v>
      </c>
      <c r="BI196" s="200">
        <f>IF(N196="nulová",J196,0)</f>
        <v>0</v>
      </c>
      <c r="BJ196" s="18" t="s">
        <v>83</v>
      </c>
      <c r="BK196" s="200">
        <f>ROUND(I196*H196,2)</f>
        <v>0</v>
      </c>
      <c r="BL196" s="18" t="s">
        <v>142</v>
      </c>
      <c r="BM196" s="199" t="s">
        <v>282</v>
      </c>
    </row>
    <row r="197" spans="1:47" s="2" customFormat="1" ht="58.5">
      <c r="A197" s="35"/>
      <c r="B197" s="36"/>
      <c r="C197" s="37"/>
      <c r="D197" s="201" t="s">
        <v>144</v>
      </c>
      <c r="E197" s="37"/>
      <c r="F197" s="202" t="s">
        <v>283</v>
      </c>
      <c r="G197" s="37"/>
      <c r="H197" s="37"/>
      <c r="I197" s="109"/>
      <c r="J197" s="37"/>
      <c r="K197" s="37"/>
      <c r="L197" s="40"/>
      <c r="M197" s="203"/>
      <c r="N197" s="204"/>
      <c r="O197" s="65"/>
      <c r="P197" s="65"/>
      <c r="Q197" s="65"/>
      <c r="R197" s="65"/>
      <c r="S197" s="65"/>
      <c r="T197" s="66"/>
      <c r="U197" s="35"/>
      <c r="V197" s="35"/>
      <c r="W197" s="35"/>
      <c r="X197" s="35"/>
      <c r="Y197" s="35"/>
      <c r="Z197" s="35"/>
      <c r="AA197" s="35"/>
      <c r="AB197" s="35"/>
      <c r="AC197" s="35"/>
      <c r="AD197" s="35"/>
      <c r="AE197" s="35"/>
      <c r="AT197" s="18" t="s">
        <v>144</v>
      </c>
      <c r="AU197" s="18" t="s">
        <v>85</v>
      </c>
    </row>
    <row r="198" spans="2:51" s="14" customFormat="1" ht="11.25">
      <c r="B198" s="215"/>
      <c r="C198" s="216"/>
      <c r="D198" s="201" t="s">
        <v>146</v>
      </c>
      <c r="E198" s="217" t="s">
        <v>18</v>
      </c>
      <c r="F198" s="218" t="s">
        <v>284</v>
      </c>
      <c r="G198" s="216"/>
      <c r="H198" s="219">
        <v>0.536</v>
      </c>
      <c r="I198" s="220"/>
      <c r="J198" s="216"/>
      <c r="K198" s="216"/>
      <c r="L198" s="221"/>
      <c r="M198" s="222"/>
      <c r="N198" s="223"/>
      <c r="O198" s="223"/>
      <c r="P198" s="223"/>
      <c r="Q198" s="223"/>
      <c r="R198" s="223"/>
      <c r="S198" s="223"/>
      <c r="T198" s="224"/>
      <c r="AT198" s="225" t="s">
        <v>146</v>
      </c>
      <c r="AU198" s="225" t="s">
        <v>85</v>
      </c>
      <c r="AV198" s="14" t="s">
        <v>85</v>
      </c>
      <c r="AW198" s="14" t="s">
        <v>36</v>
      </c>
      <c r="AX198" s="14" t="s">
        <v>75</v>
      </c>
      <c r="AY198" s="225" t="s">
        <v>135</v>
      </c>
    </row>
    <row r="199" spans="2:51" s="15" customFormat="1" ht="11.25">
      <c r="B199" s="226"/>
      <c r="C199" s="227"/>
      <c r="D199" s="201" t="s">
        <v>146</v>
      </c>
      <c r="E199" s="228" t="s">
        <v>18</v>
      </c>
      <c r="F199" s="229" t="s">
        <v>149</v>
      </c>
      <c r="G199" s="227"/>
      <c r="H199" s="230">
        <v>0.536</v>
      </c>
      <c r="I199" s="231"/>
      <c r="J199" s="227"/>
      <c r="K199" s="227"/>
      <c r="L199" s="232"/>
      <c r="M199" s="233"/>
      <c r="N199" s="234"/>
      <c r="O199" s="234"/>
      <c r="P199" s="234"/>
      <c r="Q199" s="234"/>
      <c r="R199" s="234"/>
      <c r="S199" s="234"/>
      <c r="T199" s="235"/>
      <c r="AT199" s="236" t="s">
        <v>146</v>
      </c>
      <c r="AU199" s="236" t="s">
        <v>85</v>
      </c>
      <c r="AV199" s="15" t="s">
        <v>142</v>
      </c>
      <c r="AW199" s="15" t="s">
        <v>36</v>
      </c>
      <c r="AX199" s="15" t="s">
        <v>83</v>
      </c>
      <c r="AY199" s="236" t="s">
        <v>135</v>
      </c>
    </row>
    <row r="200" spans="2:63" s="12" customFormat="1" ht="22.9" customHeight="1">
      <c r="B200" s="172"/>
      <c r="C200" s="173"/>
      <c r="D200" s="174" t="s">
        <v>74</v>
      </c>
      <c r="E200" s="186" t="s">
        <v>154</v>
      </c>
      <c r="F200" s="186" t="s">
        <v>285</v>
      </c>
      <c r="G200" s="173"/>
      <c r="H200" s="173"/>
      <c r="I200" s="176"/>
      <c r="J200" s="187">
        <f>BK200</f>
        <v>0</v>
      </c>
      <c r="K200" s="173"/>
      <c r="L200" s="178"/>
      <c r="M200" s="179"/>
      <c r="N200" s="180"/>
      <c r="O200" s="180"/>
      <c r="P200" s="181">
        <f>SUM(P201:P225)</f>
        <v>0</v>
      </c>
      <c r="Q200" s="180"/>
      <c r="R200" s="181">
        <f>SUM(R201:R225)</f>
        <v>30.1399064</v>
      </c>
      <c r="S200" s="180"/>
      <c r="T200" s="182">
        <f>SUM(T201:T225)</f>
        <v>0</v>
      </c>
      <c r="AR200" s="183" t="s">
        <v>83</v>
      </c>
      <c r="AT200" s="184" t="s">
        <v>74</v>
      </c>
      <c r="AU200" s="184" t="s">
        <v>83</v>
      </c>
      <c r="AY200" s="183" t="s">
        <v>135</v>
      </c>
      <c r="BK200" s="185">
        <f>SUM(BK201:BK225)</f>
        <v>0</v>
      </c>
    </row>
    <row r="201" spans="1:65" s="2" customFormat="1" ht="21.75" customHeight="1">
      <c r="A201" s="35"/>
      <c r="B201" s="36"/>
      <c r="C201" s="188" t="s">
        <v>286</v>
      </c>
      <c r="D201" s="188" t="s">
        <v>137</v>
      </c>
      <c r="E201" s="189" t="s">
        <v>287</v>
      </c>
      <c r="F201" s="190" t="s">
        <v>288</v>
      </c>
      <c r="G201" s="191" t="s">
        <v>169</v>
      </c>
      <c r="H201" s="192">
        <v>0.331</v>
      </c>
      <c r="I201" s="193"/>
      <c r="J201" s="194">
        <f>ROUND(I201*H201,2)</f>
        <v>0</v>
      </c>
      <c r="K201" s="190" t="s">
        <v>141</v>
      </c>
      <c r="L201" s="40"/>
      <c r="M201" s="195" t="s">
        <v>18</v>
      </c>
      <c r="N201" s="196" t="s">
        <v>46</v>
      </c>
      <c r="O201" s="65"/>
      <c r="P201" s="197">
        <f>O201*H201</f>
        <v>0</v>
      </c>
      <c r="Q201" s="197">
        <v>2.29036</v>
      </c>
      <c r="R201" s="197">
        <f>Q201*H201</f>
        <v>0.7581091600000001</v>
      </c>
      <c r="S201" s="197">
        <v>0</v>
      </c>
      <c r="T201" s="198">
        <f>S201*H201</f>
        <v>0</v>
      </c>
      <c r="U201" s="35"/>
      <c r="V201" s="35"/>
      <c r="W201" s="35"/>
      <c r="X201" s="35"/>
      <c r="Y201" s="35"/>
      <c r="Z201" s="35"/>
      <c r="AA201" s="35"/>
      <c r="AB201" s="35"/>
      <c r="AC201" s="35"/>
      <c r="AD201" s="35"/>
      <c r="AE201" s="35"/>
      <c r="AR201" s="199" t="s">
        <v>142</v>
      </c>
      <c r="AT201" s="199" t="s">
        <v>137</v>
      </c>
      <c r="AU201" s="199" t="s">
        <v>85</v>
      </c>
      <c r="AY201" s="18" t="s">
        <v>135</v>
      </c>
      <c r="BE201" s="200">
        <f>IF(N201="základní",J201,0)</f>
        <v>0</v>
      </c>
      <c r="BF201" s="200">
        <f>IF(N201="snížená",J201,0)</f>
        <v>0</v>
      </c>
      <c r="BG201" s="200">
        <f>IF(N201="zákl. přenesená",J201,0)</f>
        <v>0</v>
      </c>
      <c r="BH201" s="200">
        <f>IF(N201="sníž. přenesená",J201,0)</f>
        <v>0</v>
      </c>
      <c r="BI201" s="200">
        <f>IF(N201="nulová",J201,0)</f>
        <v>0</v>
      </c>
      <c r="BJ201" s="18" t="s">
        <v>83</v>
      </c>
      <c r="BK201" s="200">
        <f>ROUND(I201*H201,2)</f>
        <v>0</v>
      </c>
      <c r="BL201" s="18" t="s">
        <v>142</v>
      </c>
      <c r="BM201" s="199" t="s">
        <v>289</v>
      </c>
    </row>
    <row r="202" spans="2:51" s="13" customFormat="1" ht="11.25">
      <c r="B202" s="205"/>
      <c r="C202" s="206"/>
      <c r="D202" s="201" t="s">
        <v>146</v>
      </c>
      <c r="E202" s="207" t="s">
        <v>18</v>
      </c>
      <c r="F202" s="208" t="s">
        <v>290</v>
      </c>
      <c r="G202" s="206"/>
      <c r="H202" s="207" t="s">
        <v>18</v>
      </c>
      <c r="I202" s="209"/>
      <c r="J202" s="206"/>
      <c r="K202" s="206"/>
      <c r="L202" s="210"/>
      <c r="M202" s="211"/>
      <c r="N202" s="212"/>
      <c r="O202" s="212"/>
      <c r="P202" s="212"/>
      <c r="Q202" s="212"/>
      <c r="R202" s="212"/>
      <c r="S202" s="212"/>
      <c r="T202" s="213"/>
      <c r="AT202" s="214" t="s">
        <v>146</v>
      </c>
      <c r="AU202" s="214" t="s">
        <v>85</v>
      </c>
      <c r="AV202" s="13" t="s">
        <v>83</v>
      </c>
      <c r="AW202" s="13" t="s">
        <v>36</v>
      </c>
      <c r="AX202" s="13" t="s">
        <v>75</v>
      </c>
      <c r="AY202" s="214" t="s">
        <v>135</v>
      </c>
    </row>
    <row r="203" spans="2:51" s="14" customFormat="1" ht="11.25">
      <c r="B203" s="215"/>
      <c r="C203" s="216"/>
      <c r="D203" s="201" t="s">
        <v>146</v>
      </c>
      <c r="E203" s="217" t="s">
        <v>18</v>
      </c>
      <c r="F203" s="218" t="s">
        <v>291</v>
      </c>
      <c r="G203" s="216"/>
      <c r="H203" s="219">
        <v>0.253</v>
      </c>
      <c r="I203" s="220"/>
      <c r="J203" s="216"/>
      <c r="K203" s="216"/>
      <c r="L203" s="221"/>
      <c r="M203" s="222"/>
      <c r="N203" s="223"/>
      <c r="O203" s="223"/>
      <c r="P203" s="223"/>
      <c r="Q203" s="223"/>
      <c r="R203" s="223"/>
      <c r="S203" s="223"/>
      <c r="T203" s="224"/>
      <c r="AT203" s="225" t="s">
        <v>146</v>
      </c>
      <c r="AU203" s="225" t="s">
        <v>85</v>
      </c>
      <c r="AV203" s="14" t="s">
        <v>85</v>
      </c>
      <c r="AW203" s="14" t="s">
        <v>36</v>
      </c>
      <c r="AX203" s="14" t="s">
        <v>75</v>
      </c>
      <c r="AY203" s="225" t="s">
        <v>135</v>
      </c>
    </row>
    <row r="204" spans="2:51" s="14" customFormat="1" ht="11.25">
      <c r="B204" s="215"/>
      <c r="C204" s="216"/>
      <c r="D204" s="201" t="s">
        <v>146</v>
      </c>
      <c r="E204" s="217" t="s">
        <v>18</v>
      </c>
      <c r="F204" s="218" t="s">
        <v>292</v>
      </c>
      <c r="G204" s="216"/>
      <c r="H204" s="219">
        <v>0.078</v>
      </c>
      <c r="I204" s="220"/>
      <c r="J204" s="216"/>
      <c r="K204" s="216"/>
      <c r="L204" s="221"/>
      <c r="M204" s="222"/>
      <c r="N204" s="223"/>
      <c r="O204" s="223"/>
      <c r="P204" s="223"/>
      <c r="Q204" s="223"/>
      <c r="R204" s="223"/>
      <c r="S204" s="223"/>
      <c r="T204" s="224"/>
      <c r="AT204" s="225" t="s">
        <v>146</v>
      </c>
      <c r="AU204" s="225" t="s">
        <v>85</v>
      </c>
      <c r="AV204" s="14" t="s">
        <v>85</v>
      </c>
      <c r="AW204" s="14" t="s">
        <v>36</v>
      </c>
      <c r="AX204" s="14" t="s">
        <v>75</v>
      </c>
      <c r="AY204" s="225" t="s">
        <v>135</v>
      </c>
    </row>
    <row r="205" spans="2:51" s="15" customFormat="1" ht="11.25">
      <c r="B205" s="226"/>
      <c r="C205" s="227"/>
      <c r="D205" s="201" t="s">
        <v>146</v>
      </c>
      <c r="E205" s="228" t="s">
        <v>18</v>
      </c>
      <c r="F205" s="229" t="s">
        <v>149</v>
      </c>
      <c r="G205" s="227"/>
      <c r="H205" s="230">
        <v>0.331</v>
      </c>
      <c r="I205" s="231"/>
      <c r="J205" s="227"/>
      <c r="K205" s="227"/>
      <c r="L205" s="232"/>
      <c r="M205" s="233"/>
      <c r="N205" s="234"/>
      <c r="O205" s="234"/>
      <c r="P205" s="234"/>
      <c r="Q205" s="234"/>
      <c r="R205" s="234"/>
      <c r="S205" s="234"/>
      <c r="T205" s="235"/>
      <c r="AT205" s="236" t="s">
        <v>146</v>
      </c>
      <c r="AU205" s="236" t="s">
        <v>85</v>
      </c>
      <c r="AV205" s="15" t="s">
        <v>142</v>
      </c>
      <c r="AW205" s="15" t="s">
        <v>36</v>
      </c>
      <c r="AX205" s="15" t="s">
        <v>83</v>
      </c>
      <c r="AY205" s="236" t="s">
        <v>135</v>
      </c>
    </row>
    <row r="206" spans="1:65" s="2" customFormat="1" ht="21.75" customHeight="1">
      <c r="A206" s="35"/>
      <c r="B206" s="36"/>
      <c r="C206" s="188" t="s">
        <v>293</v>
      </c>
      <c r="D206" s="188" t="s">
        <v>137</v>
      </c>
      <c r="E206" s="189" t="s">
        <v>294</v>
      </c>
      <c r="F206" s="190" t="s">
        <v>295</v>
      </c>
      <c r="G206" s="191" t="s">
        <v>247</v>
      </c>
      <c r="H206" s="192">
        <v>0.006</v>
      </c>
      <c r="I206" s="193"/>
      <c r="J206" s="194">
        <f>ROUND(I206*H206,2)</f>
        <v>0</v>
      </c>
      <c r="K206" s="190" t="s">
        <v>141</v>
      </c>
      <c r="L206" s="40"/>
      <c r="M206" s="195" t="s">
        <v>18</v>
      </c>
      <c r="N206" s="196" t="s">
        <v>46</v>
      </c>
      <c r="O206" s="65"/>
      <c r="P206" s="197">
        <f>O206*H206</f>
        <v>0</v>
      </c>
      <c r="Q206" s="197">
        <v>0.01954</v>
      </c>
      <c r="R206" s="197">
        <f>Q206*H206</f>
        <v>0.00011724</v>
      </c>
      <c r="S206" s="197">
        <v>0</v>
      </c>
      <c r="T206" s="198">
        <f>S206*H206</f>
        <v>0</v>
      </c>
      <c r="U206" s="35"/>
      <c r="V206" s="35"/>
      <c r="W206" s="35"/>
      <c r="X206" s="35"/>
      <c r="Y206" s="35"/>
      <c r="Z206" s="35"/>
      <c r="AA206" s="35"/>
      <c r="AB206" s="35"/>
      <c r="AC206" s="35"/>
      <c r="AD206" s="35"/>
      <c r="AE206" s="35"/>
      <c r="AR206" s="199" t="s">
        <v>142</v>
      </c>
      <c r="AT206" s="199" t="s">
        <v>137</v>
      </c>
      <c r="AU206" s="199" t="s">
        <v>85</v>
      </c>
      <c r="AY206" s="18" t="s">
        <v>135</v>
      </c>
      <c r="BE206" s="200">
        <f>IF(N206="základní",J206,0)</f>
        <v>0</v>
      </c>
      <c r="BF206" s="200">
        <f>IF(N206="snížená",J206,0)</f>
        <v>0</v>
      </c>
      <c r="BG206" s="200">
        <f>IF(N206="zákl. přenesená",J206,0)</f>
        <v>0</v>
      </c>
      <c r="BH206" s="200">
        <f>IF(N206="sníž. přenesená",J206,0)</f>
        <v>0</v>
      </c>
      <c r="BI206" s="200">
        <f>IF(N206="nulová",J206,0)</f>
        <v>0</v>
      </c>
      <c r="BJ206" s="18" t="s">
        <v>83</v>
      </c>
      <c r="BK206" s="200">
        <f>ROUND(I206*H206,2)</f>
        <v>0</v>
      </c>
      <c r="BL206" s="18" t="s">
        <v>142</v>
      </c>
      <c r="BM206" s="199" t="s">
        <v>296</v>
      </c>
    </row>
    <row r="207" spans="1:47" s="2" customFormat="1" ht="58.5">
      <c r="A207" s="35"/>
      <c r="B207" s="36"/>
      <c r="C207" s="37"/>
      <c r="D207" s="201" t="s">
        <v>144</v>
      </c>
      <c r="E207" s="37"/>
      <c r="F207" s="202" t="s">
        <v>297</v>
      </c>
      <c r="G207" s="37"/>
      <c r="H207" s="37"/>
      <c r="I207" s="109"/>
      <c r="J207" s="37"/>
      <c r="K207" s="37"/>
      <c r="L207" s="40"/>
      <c r="M207" s="203"/>
      <c r="N207" s="204"/>
      <c r="O207" s="65"/>
      <c r="P207" s="65"/>
      <c r="Q207" s="65"/>
      <c r="R207" s="65"/>
      <c r="S207" s="65"/>
      <c r="T207" s="66"/>
      <c r="U207" s="35"/>
      <c r="V207" s="35"/>
      <c r="W207" s="35"/>
      <c r="X207" s="35"/>
      <c r="Y207" s="35"/>
      <c r="Z207" s="35"/>
      <c r="AA207" s="35"/>
      <c r="AB207" s="35"/>
      <c r="AC207" s="35"/>
      <c r="AD207" s="35"/>
      <c r="AE207" s="35"/>
      <c r="AT207" s="18" t="s">
        <v>144</v>
      </c>
      <c r="AU207" s="18" t="s">
        <v>85</v>
      </c>
    </row>
    <row r="208" spans="2:51" s="14" customFormat="1" ht="11.25">
      <c r="B208" s="215"/>
      <c r="C208" s="216"/>
      <c r="D208" s="201" t="s">
        <v>146</v>
      </c>
      <c r="E208" s="217" t="s">
        <v>18</v>
      </c>
      <c r="F208" s="218" t="s">
        <v>298</v>
      </c>
      <c r="G208" s="216"/>
      <c r="H208" s="219">
        <v>0.006</v>
      </c>
      <c r="I208" s="220"/>
      <c r="J208" s="216"/>
      <c r="K208" s="216"/>
      <c r="L208" s="221"/>
      <c r="M208" s="222"/>
      <c r="N208" s="223"/>
      <c r="O208" s="223"/>
      <c r="P208" s="223"/>
      <c r="Q208" s="223"/>
      <c r="R208" s="223"/>
      <c r="S208" s="223"/>
      <c r="T208" s="224"/>
      <c r="AT208" s="225" t="s">
        <v>146</v>
      </c>
      <c r="AU208" s="225" t="s">
        <v>85</v>
      </c>
      <c r="AV208" s="14" t="s">
        <v>85</v>
      </c>
      <c r="AW208" s="14" t="s">
        <v>36</v>
      </c>
      <c r="AX208" s="14" t="s">
        <v>75</v>
      </c>
      <c r="AY208" s="225" t="s">
        <v>135</v>
      </c>
    </row>
    <row r="209" spans="2:51" s="15" customFormat="1" ht="11.25">
      <c r="B209" s="226"/>
      <c r="C209" s="227"/>
      <c r="D209" s="201" t="s">
        <v>146</v>
      </c>
      <c r="E209" s="228" t="s">
        <v>18</v>
      </c>
      <c r="F209" s="229" t="s">
        <v>149</v>
      </c>
      <c r="G209" s="227"/>
      <c r="H209" s="230">
        <v>0.006</v>
      </c>
      <c r="I209" s="231"/>
      <c r="J209" s="227"/>
      <c r="K209" s="227"/>
      <c r="L209" s="232"/>
      <c r="M209" s="233"/>
      <c r="N209" s="234"/>
      <c r="O209" s="234"/>
      <c r="P209" s="234"/>
      <c r="Q209" s="234"/>
      <c r="R209" s="234"/>
      <c r="S209" s="234"/>
      <c r="T209" s="235"/>
      <c r="AT209" s="236" t="s">
        <v>146</v>
      </c>
      <c r="AU209" s="236" t="s">
        <v>85</v>
      </c>
      <c r="AV209" s="15" t="s">
        <v>142</v>
      </c>
      <c r="AW209" s="15" t="s">
        <v>36</v>
      </c>
      <c r="AX209" s="15" t="s">
        <v>83</v>
      </c>
      <c r="AY209" s="236" t="s">
        <v>135</v>
      </c>
    </row>
    <row r="210" spans="1:65" s="2" customFormat="1" ht="16.5" customHeight="1">
      <c r="A210" s="35"/>
      <c r="B210" s="36"/>
      <c r="C210" s="237" t="s">
        <v>299</v>
      </c>
      <c r="D210" s="237" t="s">
        <v>272</v>
      </c>
      <c r="E210" s="238" t="s">
        <v>300</v>
      </c>
      <c r="F210" s="239" t="s">
        <v>301</v>
      </c>
      <c r="G210" s="240" t="s">
        <v>247</v>
      </c>
      <c r="H210" s="241">
        <v>0.006</v>
      </c>
      <c r="I210" s="242"/>
      <c r="J210" s="243">
        <f>ROUND(I210*H210,2)</f>
        <v>0</v>
      </c>
      <c r="K210" s="239" t="s">
        <v>141</v>
      </c>
      <c r="L210" s="244"/>
      <c r="M210" s="245" t="s">
        <v>18</v>
      </c>
      <c r="N210" s="246" t="s">
        <v>46</v>
      </c>
      <c r="O210" s="65"/>
      <c r="P210" s="197">
        <f>O210*H210</f>
        <v>0</v>
      </c>
      <c r="Q210" s="197">
        <v>1</v>
      </c>
      <c r="R210" s="197">
        <f>Q210*H210</f>
        <v>0.006</v>
      </c>
      <c r="S210" s="197">
        <v>0</v>
      </c>
      <c r="T210" s="198">
        <f>S210*H210</f>
        <v>0</v>
      </c>
      <c r="U210" s="35"/>
      <c r="V210" s="35"/>
      <c r="W210" s="35"/>
      <c r="X210" s="35"/>
      <c r="Y210" s="35"/>
      <c r="Z210" s="35"/>
      <c r="AA210" s="35"/>
      <c r="AB210" s="35"/>
      <c r="AC210" s="35"/>
      <c r="AD210" s="35"/>
      <c r="AE210" s="35"/>
      <c r="AR210" s="199" t="s">
        <v>186</v>
      </c>
      <c r="AT210" s="199" t="s">
        <v>272</v>
      </c>
      <c r="AU210" s="199" t="s">
        <v>85</v>
      </c>
      <c r="AY210" s="18" t="s">
        <v>135</v>
      </c>
      <c r="BE210" s="200">
        <f>IF(N210="základní",J210,0)</f>
        <v>0</v>
      </c>
      <c r="BF210" s="200">
        <f>IF(N210="snížená",J210,0)</f>
        <v>0</v>
      </c>
      <c r="BG210" s="200">
        <f>IF(N210="zákl. přenesená",J210,0)</f>
        <v>0</v>
      </c>
      <c r="BH210" s="200">
        <f>IF(N210="sníž. přenesená",J210,0)</f>
        <v>0</v>
      </c>
      <c r="BI210" s="200">
        <f>IF(N210="nulová",J210,0)</f>
        <v>0</v>
      </c>
      <c r="BJ210" s="18" t="s">
        <v>83</v>
      </c>
      <c r="BK210" s="200">
        <f>ROUND(I210*H210,2)</f>
        <v>0</v>
      </c>
      <c r="BL210" s="18" t="s">
        <v>142</v>
      </c>
      <c r="BM210" s="199" t="s">
        <v>302</v>
      </c>
    </row>
    <row r="211" spans="2:51" s="14" customFormat="1" ht="11.25">
      <c r="B211" s="215"/>
      <c r="C211" s="216"/>
      <c r="D211" s="201" t="s">
        <v>146</v>
      </c>
      <c r="E211" s="216"/>
      <c r="F211" s="218" t="s">
        <v>303</v>
      </c>
      <c r="G211" s="216"/>
      <c r="H211" s="219">
        <v>0.006</v>
      </c>
      <c r="I211" s="220"/>
      <c r="J211" s="216"/>
      <c r="K211" s="216"/>
      <c r="L211" s="221"/>
      <c r="M211" s="222"/>
      <c r="N211" s="223"/>
      <c r="O211" s="223"/>
      <c r="P211" s="223"/>
      <c r="Q211" s="223"/>
      <c r="R211" s="223"/>
      <c r="S211" s="223"/>
      <c r="T211" s="224"/>
      <c r="AT211" s="225" t="s">
        <v>146</v>
      </c>
      <c r="AU211" s="225" t="s">
        <v>85</v>
      </c>
      <c r="AV211" s="14" t="s">
        <v>85</v>
      </c>
      <c r="AW211" s="14" t="s">
        <v>4</v>
      </c>
      <c r="AX211" s="14" t="s">
        <v>83</v>
      </c>
      <c r="AY211" s="225" t="s">
        <v>135</v>
      </c>
    </row>
    <row r="212" spans="1:65" s="2" customFormat="1" ht="16.5" customHeight="1">
      <c r="A212" s="35"/>
      <c r="B212" s="36"/>
      <c r="C212" s="188" t="s">
        <v>304</v>
      </c>
      <c r="D212" s="188" t="s">
        <v>137</v>
      </c>
      <c r="E212" s="189" t="s">
        <v>305</v>
      </c>
      <c r="F212" s="190" t="s">
        <v>306</v>
      </c>
      <c r="G212" s="191" t="s">
        <v>307</v>
      </c>
      <c r="H212" s="192">
        <v>3</v>
      </c>
      <c r="I212" s="193"/>
      <c r="J212" s="194">
        <f>ROUND(I212*H212,2)</f>
        <v>0</v>
      </c>
      <c r="K212" s="190" t="s">
        <v>141</v>
      </c>
      <c r="L212" s="40"/>
      <c r="M212" s="195" t="s">
        <v>18</v>
      </c>
      <c r="N212" s="196" t="s">
        <v>46</v>
      </c>
      <c r="O212" s="65"/>
      <c r="P212" s="197">
        <f>O212*H212</f>
        <v>0</v>
      </c>
      <c r="Q212" s="197">
        <v>0.16923</v>
      </c>
      <c r="R212" s="197">
        <f>Q212*H212</f>
        <v>0.50769</v>
      </c>
      <c r="S212" s="197">
        <v>0</v>
      </c>
      <c r="T212" s="198">
        <f>S212*H212</f>
        <v>0</v>
      </c>
      <c r="U212" s="35"/>
      <c r="V212" s="35"/>
      <c r="W212" s="35"/>
      <c r="X212" s="35"/>
      <c r="Y212" s="35"/>
      <c r="Z212" s="35"/>
      <c r="AA212" s="35"/>
      <c r="AB212" s="35"/>
      <c r="AC212" s="35"/>
      <c r="AD212" s="35"/>
      <c r="AE212" s="35"/>
      <c r="AR212" s="199" t="s">
        <v>142</v>
      </c>
      <c r="AT212" s="199" t="s">
        <v>137</v>
      </c>
      <c r="AU212" s="199" t="s">
        <v>85</v>
      </c>
      <c r="AY212" s="18" t="s">
        <v>135</v>
      </c>
      <c r="BE212" s="200">
        <f>IF(N212="základní",J212,0)</f>
        <v>0</v>
      </c>
      <c r="BF212" s="200">
        <f>IF(N212="snížená",J212,0)</f>
        <v>0</v>
      </c>
      <c r="BG212" s="200">
        <f>IF(N212="zákl. přenesená",J212,0)</f>
        <v>0</v>
      </c>
      <c r="BH212" s="200">
        <f>IF(N212="sníž. přenesená",J212,0)</f>
        <v>0</v>
      </c>
      <c r="BI212" s="200">
        <f>IF(N212="nulová",J212,0)</f>
        <v>0</v>
      </c>
      <c r="BJ212" s="18" t="s">
        <v>83</v>
      </c>
      <c r="BK212" s="200">
        <f>ROUND(I212*H212,2)</f>
        <v>0</v>
      </c>
      <c r="BL212" s="18" t="s">
        <v>142</v>
      </c>
      <c r="BM212" s="199" t="s">
        <v>308</v>
      </c>
    </row>
    <row r="213" spans="1:47" s="2" customFormat="1" ht="29.25">
      <c r="A213" s="35"/>
      <c r="B213" s="36"/>
      <c r="C213" s="37"/>
      <c r="D213" s="201" t="s">
        <v>144</v>
      </c>
      <c r="E213" s="37"/>
      <c r="F213" s="202" t="s">
        <v>309</v>
      </c>
      <c r="G213" s="37"/>
      <c r="H213" s="37"/>
      <c r="I213" s="109"/>
      <c r="J213" s="37"/>
      <c r="K213" s="37"/>
      <c r="L213" s="40"/>
      <c r="M213" s="203"/>
      <c r="N213" s="204"/>
      <c r="O213" s="65"/>
      <c r="P213" s="65"/>
      <c r="Q213" s="65"/>
      <c r="R213" s="65"/>
      <c r="S213" s="65"/>
      <c r="T213" s="66"/>
      <c r="U213" s="35"/>
      <c r="V213" s="35"/>
      <c r="W213" s="35"/>
      <c r="X213" s="35"/>
      <c r="Y213" s="35"/>
      <c r="Z213" s="35"/>
      <c r="AA213" s="35"/>
      <c r="AB213" s="35"/>
      <c r="AC213" s="35"/>
      <c r="AD213" s="35"/>
      <c r="AE213" s="35"/>
      <c r="AT213" s="18" t="s">
        <v>144</v>
      </c>
      <c r="AU213" s="18" t="s">
        <v>85</v>
      </c>
    </row>
    <row r="214" spans="2:51" s="13" customFormat="1" ht="11.25">
      <c r="B214" s="205"/>
      <c r="C214" s="206"/>
      <c r="D214" s="201" t="s">
        <v>146</v>
      </c>
      <c r="E214" s="207" t="s">
        <v>18</v>
      </c>
      <c r="F214" s="208" t="s">
        <v>310</v>
      </c>
      <c r="G214" s="206"/>
      <c r="H214" s="207" t="s">
        <v>18</v>
      </c>
      <c r="I214" s="209"/>
      <c r="J214" s="206"/>
      <c r="K214" s="206"/>
      <c r="L214" s="210"/>
      <c r="M214" s="211"/>
      <c r="N214" s="212"/>
      <c r="O214" s="212"/>
      <c r="P214" s="212"/>
      <c r="Q214" s="212"/>
      <c r="R214" s="212"/>
      <c r="S214" s="212"/>
      <c r="T214" s="213"/>
      <c r="AT214" s="214" t="s">
        <v>146</v>
      </c>
      <c r="AU214" s="214" t="s">
        <v>85</v>
      </c>
      <c r="AV214" s="13" t="s">
        <v>83</v>
      </c>
      <c r="AW214" s="13" t="s">
        <v>36</v>
      </c>
      <c r="AX214" s="13" t="s">
        <v>75</v>
      </c>
      <c r="AY214" s="214" t="s">
        <v>135</v>
      </c>
    </row>
    <row r="215" spans="2:51" s="14" customFormat="1" ht="11.25">
      <c r="B215" s="215"/>
      <c r="C215" s="216"/>
      <c r="D215" s="201" t="s">
        <v>146</v>
      </c>
      <c r="E215" s="217" t="s">
        <v>18</v>
      </c>
      <c r="F215" s="218" t="s">
        <v>154</v>
      </c>
      <c r="G215" s="216"/>
      <c r="H215" s="219">
        <v>3</v>
      </c>
      <c r="I215" s="220"/>
      <c r="J215" s="216"/>
      <c r="K215" s="216"/>
      <c r="L215" s="221"/>
      <c r="M215" s="222"/>
      <c r="N215" s="223"/>
      <c r="O215" s="223"/>
      <c r="P215" s="223"/>
      <c r="Q215" s="223"/>
      <c r="R215" s="223"/>
      <c r="S215" s="223"/>
      <c r="T215" s="224"/>
      <c r="AT215" s="225" t="s">
        <v>146</v>
      </c>
      <c r="AU215" s="225" t="s">
        <v>85</v>
      </c>
      <c r="AV215" s="14" t="s">
        <v>85</v>
      </c>
      <c r="AW215" s="14" t="s">
        <v>36</v>
      </c>
      <c r="AX215" s="14" t="s">
        <v>75</v>
      </c>
      <c r="AY215" s="225" t="s">
        <v>135</v>
      </c>
    </row>
    <row r="216" spans="2:51" s="15" customFormat="1" ht="11.25">
      <c r="B216" s="226"/>
      <c r="C216" s="227"/>
      <c r="D216" s="201" t="s">
        <v>146</v>
      </c>
      <c r="E216" s="228" t="s">
        <v>18</v>
      </c>
      <c r="F216" s="229" t="s">
        <v>149</v>
      </c>
      <c r="G216" s="227"/>
      <c r="H216" s="230">
        <v>3</v>
      </c>
      <c r="I216" s="231"/>
      <c r="J216" s="227"/>
      <c r="K216" s="227"/>
      <c r="L216" s="232"/>
      <c r="M216" s="233"/>
      <c r="N216" s="234"/>
      <c r="O216" s="234"/>
      <c r="P216" s="234"/>
      <c r="Q216" s="234"/>
      <c r="R216" s="234"/>
      <c r="S216" s="234"/>
      <c r="T216" s="235"/>
      <c r="AT216" s="236" t="s">
        <v>146</v>
      </c>
      <c r="AU216" s="236" t="s">
        <v>85</v>
      </c>
      <c r="AV216" s="15" t="s">
        <v>142</v>
      </c>
      <c r="AW216" s="15" t="s">
        <v>36</v>
      </c>
      <c r="AX216" s="15" t="s">
        <v>83</v>
      </c>
      <c r="AY216" s="236" t="s">
        <v>135</v>
      </c>
    </row>
    <row r="217" spans="1:65" s="2" customFormat="1" ht="16.5" customHeight="1">
      <c r="A217" s="35"/>
      <c r="B217" s="36"/>
      <c r="C217" s="237" t="s">
        <v>311</v>
      </c>
      <c r="D217" s="237" t="s">
        <v>272</v>
      </c>
      <c r="E217" s="238" t="s">
        <v>312</v>
      </c>
      <c r="F217" s="239" t="s">
        <v>313</v>
      </c>
      <c r="G217" s="240" t="s">
        <v>307</v>
      </c>
      <c r="H217" s="241">
        <v>3</v>
      </c>
      <c r="I217" s="242"/>
      <c r="J217" s="243">
        <f>ROUND(I217*H217,2)</f>
        <v>0</v>
      </c>
      <c r="K217" s="239" t="s">
        <v>141</v>
      </c>
      <c r="L217" s="244"/>
      <c r="M217" s="245" t="s">
        <v>18</v>
      </c>
      <c r="N217" s="246" t="s">
        <v>46</v>
      </c>
      <c r="O217" s="65"/>
      <c r="P217" s="197">
        <f>O217*H217</f>
        <v>0</v>
      </c>
      <c r="Q217" s="197">
        <v>3.10333</v>
      </c>
      <c r="R217" s="197">
        <f>Q217*H217</f>
        <v>9.30999</v>
      </c>
      <c r="S217" s="197">
        <v>0</v>
      </c>
      <c r="T217" s="198">
        <f>S217*H217</f>
        <v>0</v>
      </c>
      <c r="U217" s="35"/>
      <c r="V217" s="35"/>
      <c r="W217" s="35"/>
      <c r="X217" s="35"/>
      <c r="Y217" s="35"/>
      <c r="Z217" s="35"/>
      <c r="AA217" s="35"/>
      <c r="AB217" s="35"/>
      <c r="AC217" s="35"/>
      <c r="AD217" s="35"/>
      <c r="AE217" s="35"/>
      <c r="AR217" s="199" t="s">
        <v>186</v>
      </c>
      <c r="AT217" s="199" t="s">
        <v>272</v>
      </c>
      <c r="AU217" s="199" t="s">
        <v>85</v>
      </c>
      <c r="AY217" s="18" t="s">
        <v>135</v>
      </c>
      <c r="BE217" s="200">
        <f>IF(N217="základní",J217,0)</f>
        <v>0</v>
      </c>
      <c r="BF217" s="200">
        <f>IF(N217="snížená",J217,0)</f>
        <v>0</v>
      </c>
      <c r="BG217" s="200">
        <f>IF(N217="zákl. přenesená",J217,0)</f>
        <v>0</v>
      </c>
      <c r="BH217" s="200">
        <f>IF(N217="sníž. přenesená",J217,0)</f>
        <v>0</v>
      </c>
      <c r="BI217" s="200">
        <f>IF(N217="nulová",J217,0)</f>
        <v>0</v>
      </c>
      <c r="BJ217" s="18" t="s">
        <v>83</v>
      </c>
      <c r="BK217" s="200">
        <f>ROUND(I217*H217,2)</f>
        <v>0</v>
      </c>
      <c r="BL217" s="18" t="s">
        <v>142</v>
      </c>
      <c r="BM217" s="199" t="s">
        <v>314</v>
      </c>
    </row>
    <row r="218" spans="1:65" s="2" customFormat="1" ht="16.5" customHeight="1">
      <c r="A218" s="35"/>
      <c r="B218" s="36"/>
      <c r="C218" s="188" t="s">
        <v>315</v>
      </c>
      <c r="D218" s="188" t="s">
        <v>137</v>
      </c>
      <c r="E218" s="189" t="s">
        <v>316</v>
      </c>
      <c r="F218" s="190" t="s">
        <v>317</v>
      </c>
      <c r="G218" s="191" t="s">
        <v>157</v>
      </c>
      <c r="H218" s="192">
        <v>290</v>
      </c>
      <c r="I218" s="193"/>
      <c r="J218" s="194">
        <f>ROUND(I218*H218,2)</f>
        <v>0</v>
      </c>
      <c r="K218" s="190" t="s">
        <v>141</v>
      </c>
      <c r="L218" s="40"/>
      <c r="M218" s="195" t="s">
        <v>18</v>
      </c>
      <c r="N218" s="196" t="s">
        <v>46</v>
      </c>
      <c r="O218" s="65"/>
      <c r="P218" s="197">
        <f>O218*H218</f>
        <v>0</v>
      </c>
      <c r="Q218" s="197">
        <v>0</v>
      </c>
      <c r="R218" s="197">
        <f>Q218*H218</f>
        <v>0</v>
      </c>
      <c r="S218" s="197">
        <v>0</v>
      </c>
      <c r="T218" s="198">
        <f>S218*H218</f>
        <v>0</v>
      </c>
      <c r="U218" s="35"/>
      <c r="V218" s="35"/>
      <c r="W218" s="35"/>
      <c r="X218" s="35"/>
      <c r="Y218" s="35"/>
      <c r="Z218" s="35"/>
      <c r="AA218" s="35"/>
      <c r="AB218" s="35"/>
      <c r="AC218" s="35"/>
      <c r="AD218" s="35"/>
      <c r="AE218" s="35"/>
      <c r="AR218" s="199" t="s">
        <v>142</v>
      </c>
      <c r="AT218" s="199" t="s">
        <v>137</v>
      </c>
      <c r="AU218" s="199" t="s">
        <v>85</v>
      </c>
      <c r="AY218" s="18" t="s">
        <v>135</v>
      </c>
      <c r="BE218" s="200">
        <f>IF(N218="základní",J218,0)</f>
        <v>0</v>
      </c>
      <c r="BF218" s="200">
        <f>IF(N218="snížená",J218,0)</f>
        <v>0</v>
      </c>
      <c r="BG218" s="200">
        <f>IF(N218="zákl. přenesená",J218,0)</f>
        <v>0</v>
      </c>
      <c r="BH218" s="200">
        <f>IF(N218="sníž. přenesená",J218,0)</f>
        <v>0</v>
      </c>
      <c r="BI218" s="200">
        <f>IF(N218="nulová",J218,0)</f>
        <v>0</v>
      </c>
      <c r="BJ218" s="18" t="s">
        <v>83</v>
      </c>
      <c r="BK218" s="200">
        <f>ROUND(I218*H218,2)</f>
        <v>0</v>
      </c>
      <c r="BL218" s="18" t="s">
        <v>142</v>
      </c>
      <c r="BM218" s="199" t="s">
        <v>318</v>
      </c>
    </row>
    <row r="219" spans="1:47" s="2" customFormat="1" ht="29.25">
      <c r="A219" s="35"/>
      <c r="B219" s="36"/>
      <c r="C219" s="37"/>
      <c r="D219" s="201" t="s">
        <v>144</v>
      </c>
      <c r="E219" s="37"/>
      <c r="F219" s="202" t="s">
        <v>319</v>
      </c>
      <c r="G219" s="37"/>
      <c r="H219" s="37"/>
      <c r="I219" s="109"/>
      <c r="J219" s="37"/>
      <c r="K219" s="37"/>
      <c r="L219" s="40"/>
      <c r="M219" s="203"/>
      <c r="N219" s="204"/>
      <c r="O219" s="65"/>
      <c r="P219" s="65"/>
      <c r="Q219" s="65"/>
      <c r="R219" s="65"/>
      <c r="S219" s="65"/>
      <c r="T219" s="66"/>
      <c r="U219" s="35"/>
      <c r="V219" s="35"/>
      <c r="W219" s="35"/>
      <c r="X219" s="35"/>
      <c r="Y219" s="35"/>
      <c r="Z219" s="35"/>
      <c r="AA219" s="35"/>
      <c r="AB219" s="35"/>
      <c r="AC219" s="35"/>
      <c r="AD219" s="35"/>
      <c r="AE219" s="35"/>
      <c r="AT219" s="18" t="s">
        <v>144</v>
      </c>
      <c r="AU219" s="18" t="s">
        <v>85</v>
      </c>
    </row>
    <row r="220" spans="2:51" s="14" customFormat="1" ht="11.25">
      <c r="B220" s="215"/>
      <c r="C220" s="216"/>
      <c r="D220" s="201" t="s">
        <v>146</v>
      </c>
      <c r="E220" s="217" t="s">
        <v>18</v>
      </c>
      <c r="F220" s="218" t="s">
        <v>320</v>
      </c>
      <c r="G220" s="216"/>
      <c r="H220" s="219">
        <v>290</v>
      </c>
      <c r="I220" s="220"/>
      <c r="J220" s="216"/>
      <c r="K220" s="216"/>
      <c r="L220" s="221"/>
      <c r="M220" s="222"/>
      <c r="N220" s="223"/>
      <c r="O220" s="223"/>
      <c r="P220" s="223"/>
      <c r="Q220" s="223"/>
      <c r="R220" s="223"/>
      <c r="S220" s="223"/>
      <c r="T220" s="224"/>
      <c r="AT220" s="225" t="s">
        <v>146</v>
      </c>
      <c r="AU220" s="225" t="s">
        <v>85</v>
      </c>
      <c r="AV220" s="14" t="s">
        <v>85</v>
      </c>
      <c r="AW220" s="14" t="s">
        <v>36</v>
      </c>
      <c r="AX220" s="14" t="s">
        <v>75</v>
      </c>
      <c r="AY220" s="225" t="s">
        <v>135</v>
      </c>
    </row>
    <row r="221" spans="2:51" s="15" customFormat="1" ht="11.25">
      <c r="B221" s="226"/>
      <c r="C221" s="227"/>
      <c r="D221" s="201" t="s">
        <v>146</v>
      </c>
      <c r="E221" s="228" t="s">
        <v>18</v>
      </c>
      <c r="F221" s="229" t="s">
        <v>149</v>
      </c>
      <c r="G221" s="227"/>
      <c r="H221" s="230">
        <v>290</v>
      </c>
      <c r="I221" s="231"/>
      <c r="J221" s="227"/>
      <c r="K221" s="227"/>
      <c r="L221" s="232"/>
      <c r="M221" s="233"/>
      <c r="N221" s="234"/>
      <c r="O221" s="234"/>
      <c r="P221" s="234"/>
      <c r="Q221" s="234"/>
      <c r="R221" s="234"/>
      <c r="S221" s="234"/>
      <c r="T221" s="235"/>
      <c r="AT221" s="236" t="s">
        <v>146</v>
      </c>
      <c r="AU221" s="236" t="s">
        <v>85</v>
      </c>
      <c r="AV221" s="15" t="s">
        <v>142</v>
      </c>
      <c r="AW221" s="15" t="s">
        <v>36</v>
      </c>
      <c r="AX221" s="15" t="s">
        <v>83</v>
      </c>
      <c r="AY221" s="236" t="s">
        <v>135</v>
      </c>
    </row>
    <row r="222" spans="1:65" s="2" customFormat="1" ht="16.5" customHeight="1">
      <c r="A222" s="35"/>
      <c r="B222" s="36"/>
      <c r="C222" s="188" t="s">
        <v>321</v>
      </c>
      <c r="D222" s="188" t="s">
        <v>137</v>
      </c>
      <c r="E222" s="189" t="s">
        <v>322</v>
      </c>
      <c r="F222" s="190" t="s">
        <v>323</v>
      </c>
      <c r="G222" s="191" t="s">
        <v>157</v>
      </c>
      <c r="H222" s="192">
        <v>290</v>
      </c>
      <c r="I222" s="193"/>
      <c r="J222" s="194">
        <f>ROUND(I222*H222,2)</f>
        <v>0</v>
      </c>
      <c r="K222" s="190" t="s">
        <v>141</v>
      </c>
      <c r="L222" s="40"/>
      <c r="M222" s="195" t="s">
        <v>18</v>
      </c>
      <c r="N222" s="196" t="s">
        <v>46</v>
      </c>
      <c r="O222" s="65"/>
      <c r="P222" s="197">
        <f>O222*H222</f>
        <v>0</v>
      </c>
      <c r="Q222" s="197">
        <v>0</v>
      </c>
      <c r="R222" s="197">
        <f>Q222*H222</f>
        <v>0</v>
      </c>
      <c r="S222" s="197">
        <v>0</v>
      </c>
      <c r="T222" s="198">
        <f>S222*H222</f>
        <v>0</v>
      </c>
      <c r="U222" s="35"/>
      <c r="V222" s="35"/>
      <c r="W222" s="35"/>
      <c r="X222" s="35"/>
      <c r="Y222" s="35"/>
      <c r="Z222" s="35"/>
      <c r="AA222" s="35"/>
      <c r="AB222" s="35"/>
      <c r="AC222" s="35"/>
      <c r="AD222" s="35"/>
      <c r="AE222" s="35"/>
      <c r="AR222" s="199" t="s">
        <v>142</v>
      </c>
      <c r="AT222" s="199" t="s">
        <v>137</v>
      </c>
      <c r="AU222" s="199" t="s">
        <v>85</v>
      </c>
      <c r="AY222" s="18" t="s">
        <v>135</v>
      </c>
      <c r="BE222" s="200">
        <f>IF(N222="základní",J222,0)</f>
        <v>0</v>
      </c>
      <c r="BF222" s="200">
        <f>IF(N222="snížená",J222,0)</f>
        <v>0</v>
      </c>
      <c r="BG222" s="200">
        <f>IF(N222="zákl. přenesená",J222,0)</f>
        <v>0</v>
      </c>
      <c r="BH222" s="200">
        <f>IF(N222="sníž. přenesená",J222,0)</f>
        <v>0</v>
      </c>
      <c r="BI222" s="200">
        <f>IF(N222="nulová",J222,0)</f>
        <v>0</v>
      </c>
      <c r="BJ222" s="18" t="s">
        <v>83</v>
      </c>
      <c r="BK222" s="200">
        <f>ROUND(I222*H222,2)</f>
        <v>0</v>
      </c>
      <c r="BL222" s="18" t="s">
        <v>142</v>
      </c>
      <c r="BM222" s="199" t="s">
        <v>324</v>
      </c>
    </row>
    <row r="223" spans="1:47" s="2" customFormat="1" ht="29.25">
      <c r="A223" s="35"/>
      <c r="B223" s="36"/>
      <c r="C223" s="37"/>
      <c r="D223" s="201" t="s">
        <v>144</v>
      </c>
      <c r="E223" s="37"/>
      <c r="F223" s="202" t="s">
        <v>325</v>
      </c>
      <c r="G223" s="37"/>
      <c r="H223" s="37"/>
      <c r="I223" s="109"/>
      <c r="J223" s="37"/>
      <c r="K223" s="37"/>
      <c r="L223" s="40"/>
      <c r="M223" s="203"/>
      <c r="N223" s="204"/>
      <c r="O223" s="65"/>
      <c r="P223" s="65"/>
      <c r="Q223" s="65"/>
      <c r="R223" s="65"/>
      <c r="S223" s="65"/>
      <c r="T223" s="66"/>
      <c r="U223" s="35"/>
      <c r="V223" s="35"/>
      <c r="W223" s="35"/>
      <c r="X223" s="35"/>
      <c r="Y223" s="35"/>
      <c r="Z223" s="35"/>
      <c r="AA223" s="35"/>
      <c r="AB223" s="35"/>
      <c r="AC223" s="35"/>
      <c r="AD223" s="35"/>
      <c r="AE223" s="35"/>
      <c r="AT223" s="18" t="s">
        <v>144</v>
      </c>
      <c r="AU223" s="18" t="s">
        <v>85</v>
      </c>
    </row>
    <row r="224" spans="1:65" s="2" customFormat="1" ht="21.75" customHeight="1">
      <c r="A224" s="35"/>
      <c r="B224" s="36"/>
      <c r="C224" s="188" t="s">
        <v>326</v>
      </c>
      <c r="D224" s="188" t="s">
        <v>137</v>
      </c>
      <c r="E224" s="189" t="s">
        <v>327</v>
      </c>
      <c r="F224" s="190" t="s">
        <v>328</v>
      </c>
      <c r="G224" s="191" t="s">
        <v>169</v>
      </c>
      <c r="H224" s="192">
        <v>10</v>
      </c>
      <c r="I224" s="193"/>
      <c r="J224" s="194">
        <f>ROUND(I224*H224,2)</f>
        <v>0</v>
      </c>
      <c r="K224" s="190" t="s">
        <v>141</v>
      </c>
      <c r="L224" s="40"/>
      <c r="M224" s="195" t="s">
        <v>18</v>
      </c>
      <c r="N224" s="196" t="s">
        <v>46</v>
      </c>
      <c r="O224" s="65"/>
      <c r="P224" s="197">
        <f>O224*H224</f>
        <v>0</v>
      </c>
      <c r="Q224" s="197">
        <v>1.9558</v>
      </c>
      <c r="R224" s="197">
        <f>Q224*H224</f>
        <v>19.558</v>
      </c>
      <c r="S224" s="197">
        <v>0</v>
      </c>
      <c r="T224" s="198">
        <f>S224*H224</f>
        <v>0</v>
      </c>
      <c r="U224" s="35"/>
      <c r="V224" s="35"/>
      <c r="W224" s="35"/>
      <c r="X224" s="35"/>
      <c r="Y224" s="35"/>
      <c r="Z224" s="35"/>
      <c r="AA224" s="35"/>
      <c r="AB224" s="35"/>
      <c r="AC224" s="35"/>
      <c r="AD224" s="35"/>
      <c r="AE224" s="35"/>
      <c r="AR224" s="199" t="s">
        <v>142</v>
      </c>
      <c r="AT224" s="199" t="s">
        <v>137</v>
      </c>
      <c r="AU224" s="199" t="s">
        <v>85</v>
      </c>
      <c r="AY224" s="18" t="s">
        <v>135</v>
      </c>
      <c r="BE224" s="200">
        <f>IF(N224="základní",J224,0)</f>
        <v>0</v>
      </c>
      <c r="BF224" s="200">
        <f>IF(N224="snížená",J224,0)</f>
        <v>0</v>
      </c>
      <c r="BG224" s="200">
        <f>IF(N224="zákl. přenesená",J224,0)</f>
        <v>0</v>
      </c>
      <c r="BH224" s="200">
        <f>IF(N224="sníž. přenesená",J224,0)</f>
        <v>0</v>
      </c>
      <c r="BI224" s="200">
        <f>IF(N224="nulová",J224,0)</f>
        <v>0</v>
      </c>
      <c r="BJ224" s="18" t="s">
        <v>83</v>
      </c>
      <c r="BK224" s="200">
        <f>ROUND(I224*H224,2)</f>
        <v>0</v>
      </c>
      <c r="BL224" s="18" t="s">
        <v>142</v>
      </c>
      <c r="BM224" s="199" t="s">
        <v>329</v>
      </c>
    </row>
    <row r="225" spans="1:47" s="2" customFormat="1" ht="29.25">
      <c r="A225" s="35"/>
      <c r="B225" s="36"/>
      <c r="C225" s="37"/>
      <c r="D225" s="201" t="s">
        <v>144</v>
      </c>
      <c r="E225" s="37"/>
      <c r="F225" s="202" t="s">
        <v>330</v>
      </c>
      <c r="G225" s="37"/>
      <c r="H225" s="37"/>
      <c r="I225" s="109"/>
      <c r="J225" s="37"/>
      <c r="K225" s="37"/>
      <c r="L225" s="40"/>
      <c r="M225" s="203"/>
      <c r="N225" s="204"/>
      <c r="O225" s="65"/>
      <c r="P225" s="65"/>
      <c r="Q225" s="65"/>
      <c r="R225" s="65"/>
      <c r="S225" s="65"/>
      <c r="T225" s="66"/>
      <c r="U225" s="35"/>
      <c r="V225" s="35"/>
      <c r="W225" s="35"/>
      <c r="X225" s="35"/>
      <c r="Y225" s="35"/>
      <c r="Z225" s="35"/>
      <c r="AA225" s="35"/>
      <c r="AB225" s="35"/>
      <c r="AC225" s="35"/>
      <c r="AD225" s="35"/>
      <c r="AE225" s="35"/>
      <c r="AT225" s="18" t="s">
        <v>144</v>
      </c>
      <c r="AU225" s="18" t="s">
        <v>85</v>
      </c>
    </row>
    <row r="226" spans="2:63" s="12" customFormat="1" ht="22.9" customHeight="1">
      <c r="B226" s="172"/>
      <c r="C226" s="173"/>
      <c r="D226" s="174" t="s">
        <v>74</v>
      </c>
      <c r="E226" s="186" t="s">
        <v>142</v>
      </c>
      <c r="F226" s="186" t="s">
        <v>331</v>
      </c>
      <c r="G226" s="173"/>
      <c r="H226" s="173"/>
      <c r="I226" s="176"/>
      <c r="J226" s="187">
        <f>BK226</f>
        <v>0</v>
      </c>
      <c r="K226" s="173"/>
      <c r="L226" s="178"/>
      <c r="M226" s="179"/>
      <c r="N226" s="180"/>
      <c r="O226" s="180"/>
      <c r="P226" s="181">
        <f>SUM(P227:P240)</f>
        <v>0</v>
      </c>
      <c r="Q226" s="180"/>
      <c r="R226" s="181">
        <f>SUM(R227:R240)</f>
        <v>245.65829225000002</v>
      </c>
      <c r="S226" s="180"/>
      <c r="T226" s="182">
        <f>SUM(T227:T240)</f>
        <v>0</v>
      </c>
      <c r="AR226" s="183" t="s">
        <v>83</v>
      </c>
      <c r="AT226" s="184" t="s">
        <v>74</v>
      </c>
      <c r="AU226" s="184" t="s">
        <v>83</v>
      </c>
      <c r="AY226" s="183" t="s">
        <v>135</v>
      </c>
      <c r="BK226" s="185">
        <f>SUM(BK227:BK240)</f>
        <v>0</v>
      </c>
    </row>
    <row r="227" spans="1:65" s="2" customFormat="1" ht="16.5" customHeight="1">
      <c r="A227" s="35"/>
      <c r="B227" s="36"/>
      <c r="C227" s="188" t="s">
        <v>332</v>
      </c>
      <c r="D227" s="188" t="s">
        <v>137</v>
      </c>
      <c r="E227" s="189" t="s">
        <v>333</v>
      </c>
      <c r="F227" s="190" t="s">
        <v>334</v>
      </c>
      <c r="G227" s="191" t="s">
        <v>169</v>
      </c>
      <c r="H227" s="192">
        <v>129.925</v>
      </c>
      <c r="I227" s="193"/>
      <c r="J227" s="194">
        <f>ROUND(I227*H227,2)</f>
        <v>0</v>
      </c>
      <c r="K227" s="190" t="s">
        <v>141</v>
      </c>
      <c r="L227" s="40"/>
      <c r="M227" s="195" t="s">
        <v>18</v>
      </c>
      <c r="N227" s="196" t="s">
        <v>46</v>
      </c>
      <c r="O227" s="65"/>
      <c r="P227" s="197">
        <f>O227*H227</f>
        <v>0</v>
      </c>
      <c r="Q227" s="197">
        <v>1.89077</v>
      </c>
      <c r="R227" s="197">
        <f>Q227*H227</f>
        <v>245.65829225000002</v>
      </c>
      <c r="S227" s="197">
        <v>0</v>
      </c>
      <c r="T227" s="198">
        <f>S227*H227</f>
        <v>0</v>
      </c>
      <c r="U227" s="35"/>
      <c r="V227" s="35"/>
      <c r="W227" s="35"/>
      <c r="X227" s="35"/>
      <c r="Y227" s="35"/>
      <c r="Z227" s="35"/>
      <c r="AA227" s="35"/>
      <c r="AB227" s="35"/>
      <c r="AC227" s="35"/>
      <c r="AD227" s="35"/>
      <c r="AE227" s="35"/>
      <c r="AR227" s="199" t="s">
        <v>142</v>
      </c>
      <c r="AT227" s="199" t="s">
        <v>137</v>
      </c>
      <c r="AU227" s="199" t="s">
        <v>85</v>
      </c>
      <c r="AY227" s="18" t="s">
        <v>135</v>
      </c>
      <c r="BE227" s="200">
        <f>IF(N227="základní",J227,0)</f>
        <v>0</v>
      </c>
      <c r="BF227" s="200">
        <f>IF(N227="snížená",J227,0)</f>
        <v>0</v>
      </c>
      <c r="BG227" s="200">
        <f>IF(N227="zákl. přenesená",J227,0)</f>
        <v>0</v>
      </c>
      <c r="BH227" s="200">
        <f>IF(N227="sníž. přenesená",J227,0)</f>
        <v>0</v>
      </c>
      <c r="BI227" s="200">
        <f>IF(N227="nulová",J227,0)</f>
        <v>0</v>
      </c>
      <c r="BJ227" s="18" t="s">
        <v>83</v>
      </c>
      <c r="BK227" s="200">
        <f>ROUND(I227*H227,2)</f>
        <v>0</v>
      </c>
      <c r="BL227" s="18" t="s">
        <v>142</v>
      </c>
      <c r="BM227" s="199" t="s">
        <v>335</v>
      </c>
    </row>
    <row r="228" spans="1:47" s="2" customFormat="1" ht="39">
      <c r="A228" s="35"/>
      <c r="B228" s="36"/>
      <c r="C228" s="37"/>
      <c r="D228" s="201" t="s">
        <v>144</v>
      </c>
      <c r="E228" s="37"/>
      <c r="F228" s="202" t="s">
        <v>336</v>
      </c>
      <c r="G228" s="37"/>
      <c r="H228" s="37"/>
      <c r="I228" s="109"/>
      <c r="J228" s="37"/>
      <c r="K228" s="37"/>
      <c r="L228" s="40"/>
      <c r="M228" s="203"/>
      <c r="N228" s="204"/>
      <c r="O228" s="65"/>
      <c r="P228" s="65"/>
      <c r="Q228" s="65"/>
      <c r="R228" s="65"/>
      <c r="S228" s="65"/>
      <c r="T228" s="66"/>
      <c r="U228" s="35"/>
      <c r="V228" s="35"/>
      <c r="W228" s="35"/>
      <c r="X228" s="35"/>
      <c r="Y228" s="35"/>
      <c r="Z228" s="35"/>
      <c r="AA228" s="35"/>
      <c r="AB228" s="35"/>
      <c r="AC228" s="35"/>
      <c r="AD228" s="35"/>
      <c r="AE228" s="35"/>
      <c r="AT228" s="18" t="s">
        <v>144</v>
      </c>
      <c r="AU228" s="18" t="s">
        <v>85</v>
      </c>
    </row>
    <row r="229" spans="2:51" s="13" customFormat="1" ht="11.25">
      <c r="B229" s="205"/>
      <c r="C229" s="206"/>
      <c r="D229" s="201" t="s">
        <v>146</v>
      </c>
      <c r="E229" s="207" t="s">
        <v>18</v>
      </c>
      <c r="F229" s="208" t="s">
        <v>178</v>
      </c>
      <c r="G229" s="206"/>
      <c r="H229" s="207" t="s">
        <v>18</v>
      </c>
      <c r="I229" s="209"/>
      <c r="J229" s="206"/>
      <c r="K229" s="206"/>
      <c r="L229" s="210"/>
      <c r="M229" s="211"/>
      <c r="N229" s="212"/>
      <c r="O229" s="212"/>
      <c r="P229" s="212"/>
      <c r="Q229" s="212"/>
      <c r="R229" s="212"/>
      <c r="S229" s="212"/>
      <c r="T229" s="213"/>
      <c r="AT229" s="214" t="s">
        <v>146</v>
      </c>
      <c r="AU229" s="214" t="s">
        <v>85</v>
      </c>
      <c r="AV229" s="13" t="s">
        <v>83</v>
      </c>
      <c r="AW229" s="13" t="s">
        <v>36</v>
      </c>
      <c r="AX229" s="13" t="s">
        <v>75</v>
      </c>
      <c r="AY229" s="214" t="s">
        <v>135</v>
      </c>
    </row>
    <row r="230" spans="2:51" s="14" customFormat="1" ht="11.25">
      <c r="B230" s="215"/>
      <c r="C230" s="216"/>
      <c r="D230" s="201" t="s">
        <v>146</v>
      </c>
      <c r="E230" s="217" t="s">
        <v>18</v>
      </c>
      <c r="F230" s="218" t="s">
        <v>337</v>
      </c>
      <c r="G230" s="216"/>
      <c r="H230" s="219">
        <v>2.366</v>
      </c>
      <c r="I230" s="220"/>
      <c r="J230" s="216"/>
      <c r="K230" s="216"/>
      <c r="L230" s="221"/>
      <c r="M230" s="222"/>
      <c r="N230" s="223"/>
      <c r="O230" s="223"/>
      <c r="P230" s="223"/>
      <c r="Q230" s="223"/>
      <c r="R230" s="223"/>
      <c r="S230" s="223"/>
      <c r="T230" s="224"/>
      <c r="AT230" s="225" t="s">
        <v>146</v>
      </c>
      <c r="AU230" s="225" t="s">
        <v>85</v>
      </c>
      <c r="AV230" s="14" t="s">
        <v>85</v>
      </c>
      <c r="AW230" s="14" t="s">
        <v>36</v>
      </c>
      <c r="AX230" s="14" t="s">
        <v>75</v>
      </c>
      <c r="AY230" s="225" t="s">
        <v>135</v>
      </c>
    </row>
    <row r="231" spans="2:51" s="13" customFormat="1" ht="11.25">
      <c r="B231" s="205"/>
      <c r="C231" s="206"/>
      <c r="D231" s="201" t="s">
        <v>146</v>
      </c>
      <c r="E231" s="207" t="s">
        <v>18</v>
      </c>
      <c r="F231" s="208" t="s">
        <v>225</v>
      </c>
      <c r="G231" s="206"/>
      <c r="H231" s="207" t="s">
        <v>18</v>
      </c>
      <c r="I231" s="209"/>
      <c r="J231" s="206"/>
      <c r="K231" s="206"/>
      <c r="L231" s="210"/>
      <c r="M231" s="211"/>
      <c r="N231" s="212"/>
      <c r="O231" s="212"/>
      <c r="P231" s="212"/>
      <c r="Q231" s="212"/>
      <c r="R231" s="212"/>
      <c r="S231" s="212"/>
      <c r="T231" s="213"/>
      <c r="AT231" s="214" t="s">
        <v>146</v>
      </c>
      <c r="AU231" s="214" t="s">
        <v>85</v>
      </c>
      <c r="AV231" s="13" t="s">
        <v>83</v>
      </c>
      <c r="AW231" s="13" t="s">
        <v>36</v>
      </c>
      <c r="AX231" s="13" t="s">
        <v>75</v>
      </c>
      <c r="AY231" s="214" t="s">
        <v>135</v>
      </c>
    </row>
    <row r="232" spans="2:51" s="14" customFormat="1" ht="11.25">
      <c r="B232" s="215"/>
      <c r="C232" s="216"/>
      <c r="D232" s="201" t="s">
        <v>146</v>
      </c>
      <c r="E232" s="217" t="s">
        <v>18</v>
      </c>
      <c r="F232" s="218" t="s">
        <v>226</v>
      </c>
      <c r="G232" s="216"/>
      <c r="H232" s="219">
        <v>127.917</v>
      </c>
      <c r="I232" s="220"/>
      <c r="J232" s="216"/>
      <c r="K232" s="216"/>
      <c r="L232" s="221"/>
      <c r="M232" s="222"/>
      <c r="N232" s="223"/>
      <c r="O232" s="223"/>
      <c r="P232" s="223"/>
      <c r="Q232" s="223"/>
      <c r="R232" s="223"/>
      <c r="S232" s="223"/>
      <c r="T232" s="224"/>
      <c r="AT232" s="225" t="s">
        <v>146</v>
      </c>
      <c r="AU232" s="225" t="s">
        <v>85</v>
      </c>
      <c r="AV232" s="14" t="s">
        <v>85</v>
      </c>
      <c r="AW232" s="14" t="s">
        <v>36</v>
      </c>
      <c r="AX232" s="14" t="s">
        <v>75</v>
      </c>
      <c r="AY232" s="225" t="s">
        <v>135</v>
      </c>
    </row>
    <row r="233" spans="2:51" s="13" customFormat="1" ht="11.25">
      <c r="B233" s="205"/>
      <c r="C233" s="206"/>
      <c r="D233" s="201" t="s">
        <v>146</v>
      </c>
      <c r="E233" s="207" t="s">
        <v>18</v>
      </c>
      <c r="F233" s="208" t="s">
        <v>227</v>
      </c>
      <c r="G233" s="206"/>
      <c r="H233" s="207" t="s">
        <v>18</v>
      </c>
      <c r="I233" s="209"/>
      <c r="J233" s="206"/>
      <c r="K233" s="206"/>
      <c r="L233" s="210"/>
      <c r="M233" s="211"/>
      <c r="N233" s="212"/>
      <c r="O233" s="212"/>
      <c r="P233" s="212"/>
      <c r="Q233" s="212"/>
      <c r="R233" s="212"/>
      <c r="S233" s="212"/>
      <c r="T233" s="213"/>
      <c r="AT233" s="214" t="s">
        <v>146</v>
      </c>
      <c r="AU233" s="214" t="s">
        <v>85</v>
      </c>
      <c r="AV233" s="13" t="s">
        <v>83</v>
      </c>
      <c r="AW233" s="13" t="s">
        <v>36</v>
      </c>
      <c r="AX233" s="13" t="s">
        <v>75</v>
      </c>
      <c r="AY233" s="214" t="s">
        <v>135</v>
      </c>
    </row>
    <row r="234" spans="2:51" s="14" customFormat="1" ht="11.25">
      <c r="B234" s="215"/>
      <c r="C234" s="216"/>
      <c r="D234" s="201" t="s">
        <v>146</v>
      </c>
      <c r="E234" s="217" t="s">
        <v>18</v>
      </c>
      <c r="F234" s="218" t="s">
        <v>228</v>
      </c>
      <c r="G234" s="216"/>
      <c r="H234" s="219">
        <v>4.8</v>
      </c>
      <c r="I234" s="220"/>
      <c r="J234" s="216"/>
      <c r="K234" s="216"/>
      <c r="L234" s="221"/>
      <c r="M234" s="222"/>
      <c r="N234" s="223"/>
      <c r="O234" s="223"/>
      <c r="P234" s="223"/>
      <c r="Q234" s="223"/>
      <c r="R234" s="223"/>
      <c r="S234" s="223"/>
      <c r="T234" s="224"/>
      <c r="AT234" s="225" t="s">
        <v>146</v>
      </c>
      <c r="AU234" s="225" t="s">
        <v>85</v>
      </c>
      <c r="AV234" s="14" t="s">
        <v>85</v>
      </c>
      <c r="AW234" s="14" t="s">
        <v>36</v>
      </c>
      <c r="AX234" s="14" t="s">
        <v>75</v>
      </c>
      <c r="AY234" s="225" t="s">
        <v>135</v>
      </c>
    </row>
    <row r="235" spans="2:51" s="13" customFormat="1" ht="11.25">
      <c r="B235" s="205"/>
      <c r="C235" s="206"/>
      <c r="D235" s="201" t="s">
        <v>146</v>
      </c>
      <c r="E235" s="207" t="s">
        <v>18</v>
      </c>
      <c r="F235" s="208" t="s">
        <v>338</v>
      </c>
      <c r="G235" s="206"/>
      <c r="H235" s="207" t="s">
        <v>18</v>
      </c>
      <c r="I235" s="209"/>
      <c r="J235" s="206"/>
      <c r="K235" s="206"/>
      <c r="L235" s="210"/>
      <c r="M235" s="211"/>
      <c r="N235" s="212"/>
      <c r="O235" s="212"/>
      <c r="P235" s="212"/>
      <c r="Q235" s="212"/>
      <c r="R235" s="212"/>
      <c r="S235" s="212"/>
      <c r="T235" s="213"/>
      <c r="AT235" s="214" t="s">
        <v>146</v>
      </c>
      <c r="AU235" s="214" t="s">
        <v>85</v>
      </c>
      <c r="AV235" s="13" t="s">
        <v>83</v>
      </c>
      <c r="AW235" s="13" t="s">
        <v>36</v>
      </c>
      <c r="AX235" s="13" t="s">
        <v>75</v>
      </c>
      <c r="AY235" s="214" t="s">
        <v>135</v>
      </c>
    </row>
    <row r="236" spans="2:51" s="14" customFormat="1" ht="11.25">
      <c r="B236" s="215"/>
      <c r="C236" s="216"/>
      <c r="D236" s="201" t="s">
        <v>146</v>
      </c>
      <c r="E236" s="217" t="s">
        <v>18</v>
      </c>
      <c r="F236" s="218" t="s">
        <v>339</v>
      </c>
      <c r="G236" s="216"/>
      <c r="H236" s="219">
        <v>-0.095</v>
      </c>
      <c r="I236" s="220"/>
      <c r="J236" s="216"/>
      <c r="K236" s="216"/>
      <c r="L236" s="221"/>
      <c r="M236" s="222"/>
      <c r="N236" s="223"/>
      <c r="O236" s="223"/>
      <c r="P236" s="223"/>
      <c r="Q236" s="223"/>
      <c r="R236" s="223"/>
      <c r="S236" s="223"/>
      <c r="T236" s="224"/>
      <c r="AT236" s="225" t="s">
        <v>146</v>
      </c>
      <c r="AU236" s="225" t="s">
        <v>85</v>
      </c>
      <c r="AV236" s="14" t="s">
        <v>85</v>
      </c>
      <c r="AW236" s="14" t="s">
        <v>36</v>
      </c>
      <c r="AX236" s="14" t="s">
        <v>75</v>
      </c>
      <c r="AY236" s="225" t="s">
        <v>135</v>
      </c>
    </row>
    <row r="237" spans="2:51" s="14" customFormat="1" ht="11.25">
      <c r="B237" s="215"/>
      <c r="C237" s="216"/>
      <c r="D237" s="201" t="s">
        <v>146</v>
      </c>
      <c r="E237" s="217" t="s">
        <v>18</v>
      </c>
      <c r="F237" s="218" t="s">
        <v>340</v>
      </c>
      <c r="G237" s="216"/>
      <c r="H237" s="219">
        <v>-1.154</v>
      </c>
      <c r="I237" s="220"/>
      <c r="J237" s="216"/>
      <c r="K237" s="216"/>
      <c r="L237" s="221"/>
      <c r="M237" s="222"/>
      <c r="N237" s="223"/>
      <c r="O237" s="223"/>
      <c r="P237" s="223"/>
      <c r="Q237" s="223"/>
      <c r="R237" s="223"/>
      <c r="S237" s="223"/>
      <c r="T237" s="224"/>
      <c r="AT237" s="225" t="s">
        <v>146</v>
      </c>
      <c r="AU237" s="225" t="s">
        <v>85</v>
      </c>
      <c r="AV237" s="14" t="s">
        <v>85</v>
      </c>
      <c r="AW237" s="14" t="s">
        <v>36</v>
      </c>
      <c r="AX237" s="14" t="s">
        <v>75</v>
      </c>
      <c r="AY237" s="225" t="s">
        <v>135</v>
      </c>
    </row>
    <row r="238" spans="2:51" s="14" customFormat="1" ht="11.25">
      <c r="B238" s="215"/>
      <c r="C238" s="216"/>
      <c r="D238" s="201" t="s">
        <v>146</v>
      </c>
      <c r="E238" s="217" t="s">
        <v>18</v>
      </c>
      <c r="F238" s="218" t="s">
        <v>341</v>
      </c>
      <c r="G238" s="216"/>
      <c r="H238" s="219">
        <v>-3.438</v>
      </c>
      <c r="I238" s="220"/>
      <c r="J238" s="216"/>
      <c r="K238" s="216"/>
      <c r="L238" s="221"/>
      <c r="M238" s="222"/>
      <c r="N238" s="223"/>
      <c r="O238" s="223"/>
      <c r="P238" s="223"/>
      <c r="Q238" s="223"/>
      <c r="R238" s="223"/>
      <c r="S238" s="223"/>
      <c r="T238" s="224"/>
      <c r="AT238" s="225" t="s">
        <v>146</v>
      </c>
      <c r="AU238" s="225" t="s">
        <v>85</v>
      </c>
      <c r="AV238" s="14" t="s">
        <v>85</v>
      </c>
      <c r="AW238" s="14" t="s">
        <v>36</v>
      </c>
      <c r="AX238" s="14" t="s">
        <v>75</v>
      </c>
      <c r="AY238" s="225" t="s">
        <v>135</v>
      </c>
    </row>
    <row r="239" spans="2:51" s="14" customFormat="1" ht="11.25">
      <c r="B239" s="215"/>
      <c r="C239" s="216"/>
      <c r="D239" s="201" t="s">
        <v>146</v>
      </c>
      <c r="E239" s="217" t="s">
        <v>18</v>
      </c>
      <c r="F239" s="218" t="s">
        <v>342</v>
      </c>
      <c r="G239" s="216"/>
      <c r="H239" s="219">
        <v>-0.471</v>
      </c>
      <c r="I239" s="220"/>
      <c r="J239" s="216"/>
      <c r="K239" s="216"/>
      <c r="L239" s="221"/>
      <c r="M239" s="222"/>
      <c r="N239" s="223"/>
      <c r="O239" s="223"/>
      <c r="P239" s="223"/>
      <c r="Q239" s="223"/>
      <c r="R239" s="223"/>
      <c r="S239" s="223"/>
      <c r="T239" s="224"/>
      <c r="AT239" s="225" t="s">
        <v>146</v>
      </c>
      <c r="AU239" s="225" t="s">
        <v>85</v>
      </c>
      <c r="AV239" s="14" t="s">
        <v>85</v>
      </c>
      <c r="AW239" s="14" t="s">
        <v>36</v>
      </c>
      <c r="AX239" s="14" t="s">
        <v>75</v>
      </c>
      <c r="AY239" s="225" t="s">
        <v>135</v>
      </c>
    </row>
    <row r="240" spans="2:51" s="15" customFormat="1" ht="11.25">
      <c r="B240" s="226"/>
      <c r="C240" s="227"/>
      <c r="D240" s="201" t="s">
        <v>146</v>
      </c>
      <c r="E240" s="228" t="s">
        <v>18</v>
      </c>
      <c r="F240" s="229" t="s">
        <v>149</v>
      </c>
      <c r="G240" s="227"/>
      <c r="H240" s="230">
        <v>129.925</v>
      </c>
      <c r="I240" s="231"/>
      <c r="J240" s="227"/>
      <c r="K240" s="227"/>
      <c r="L240" s="232"/>
      <c r="M240" s="233"/>
      <c r="N240" s="234"/>
      <c r="O240" s="234"/>
      <c r="P240" s="234"/>
      <c r="Q240" s="234"/>
      <c r="R240" s="234"/>
      <c r="S240" s="234"/>
      <c r="T240" s="235"/>
      <c r="AT240" s="236" t="s">
        <v>146</v>
      </c>
      <c r="AU240" s="236" t="s">
        <v>85</v>
      </c>
      <c r="AV240" s="15" t="s">
        <v>142</v>
      </c>
      <c r="AW240" s="15" t="s">
        <v>36</v>
      </c>
      <c r="AX240" s="15" t="s">
        <v>83</v>
      </c>
      <c r="AY240" s="236" t="s">
        <v>135</v>
      </c>
    </row>
    <row r="241" spans="2:63" s="12" customFormat="1" ht="22.9" customHeight="1">
      <c r="B241" s="172"/>
      <c r="C241" s="173"/>
      <c r="D241" s="174" t="s">
        <v>74</v>
      </c>
      <c r="E241" s="186" t="s">
        <v>166</v>
      </c>
      <c r="F241" s="186" t="s">
        <v>343</v>
      </c>
      <c r="G241" s="173"/>
      <c r="H241" s="173"/>
      <c r="I241" s="176"/>
      <c r="J241" s="187">
        <f>BK241</f>
        <v>0</v>
      </c>
      <c r="K241" s="173"/>
      <c r="L241" s="178"/>
      <c r="M241" s="179"/>
      <c r="N241" s="180"/>
      <c r="O241" s="180"/>
      <c r="P241" s="181">
        <f>SUM(P242:P251)</f>
        <v>0</v>
      </c>
      <c r="Q241" s="180"/>
      <c r="R241" s="181">
        <f>SUM(R242:R251)</f>
        <v>50.387480000000004</v>
      </c>
      <c r="S241" s="180"/>
      <c r="T241" s="182">
        <f>SUM(T242:T251)</f>
        <v>0</v>
      </c>
      <c r="AR241" s="183" t="s">
        <v>83</v>
      </c>
      <c r="AT241" s="184" t="s">
        <v>74</v>
      </c>
      <c r="AU241" s="184" t="s">
        <v>83</v>
      </c>
      <c r="AY241" s="183" t="s">
        <v>135</v>
      </c>
      <c r="BK241" s="185">
        <f>SUM(BK242:BK251)</f>
        <v>0</v>
      </c>
    </row>
    <row r="242" spans="1:65" s="2" customFormat="1" ht="21.75" customHeight="1">
      <c r="A242" s="35"/>
      <c r="B242" s="36"/>
      <c r="C242" s="188" t="s">
        <v>344</v>
      </c>
      <c r="D242" s="188" t="s">
        <v>137</v>
      </c>
      <c r="E242" s="189" t="s">
        <v>345</v>
      </c>
      <c r="F242" s="190" t="s">
        <v>346</v>
      </c>
      <c r="G242" s="191" t="s">
        <v>140</v>
      </c>
      <c r="H242" s="192">
        <v>52</v>
      </c>
      <c r="I242" s="193"/>
      <c r="J242" s="194">
        <f>ROUND(I242*H242,2)</f>
        <v>0</v>
      </c>
      <c r="K242" s="190" t="s">
        <v>141</v>
      </c>
      <c r="L242" s="40"/>
      <c r="M242" s="195" t="s">
        <v>18</v>
      </c>
      <c r="N242" s="196" t="s">
        <v>46</v>
      </c>
      <c r="O242" s="65"/>
      <c r="P242" s="197">
        <f>O242*H242</f>
        <v>0</v>
      </c>
      <c r="Q242" s="197">
        <v>0.387</v>
      </c>
      <c r="R242" s="197">
        <f>Q242*H242</f>
        <v>20.124000000000002</v>
      </c>
      <c r="S242" s="197">
        <v>0</v>
      </c>
      <c r="T242" s="198">
        <f>S242*H242</f>
        <v>0</v>
      </c>
      <c r="U242" s="35"/>
      <c r="V242" s="35"/>
      <c r="W242" s="35"/>
      <c r="X242" s="35"/>
      <c r="Y242" s="35"/>
      <c r="Z242" s="35"/>
      <c r="AA242" s="35"/>
      <c r="AB242" s="35"/>
      <c r="AC242" s="35"/>
      <c r="AD242" s="35"/>
      <c r="AE242" s="35"/>
      <c r="AR242" s="199" t="s">
        <v>142</v>
      </c>
      <c r="AT242" s="199" t="s">
        <v>137</v>
      </c>
      <c r="AU242" s="199" t="s">
        <v>85</v>
      </c>
      <c r="AY242" s="18" t="s">
        <v>135</v>
      </c>
      <c r="BE242" s="200">
        <f>IF(N242="základní",J242,0)</f>
        <v>0</v>
      </c>
      <c r="BF242" s="200">
        <f>IF(N242="snížená",J242,0)</f>
        <v>0</v>
      </c>
      <c r="BG242" s="200">
        <f>IF(N242="zákl. přenesená",J242,0)</f>
        <v>0</v>
      </c>
      <c r="BH242" s="200">
        <f>IF(N242="sníž. přenesená",J242,0)</f>
        <v>0</v>
      </c>
      <c r="BI242" s="200">
        <f>IF(N242="nulová",J242,0)</f>
        <v>0</v>
      </c>
      <c r="BJ242" s="18" t="s">
        <v>83</v>
      </c>
      <c r="BK242" s="200">
        <f>ROUND(I242*H242,2)</f>
        <v>0</v>
      </c>
      <c r="BL242" s="18" t="s">
        <v>142</v>
      </c>
      <c r="BM242" s="199" t="s">
        <v>347</v>
      </c>
    </row>
    <row r="243" spans="2:51" s="13" customFormat="1" ht="11.25">
      <c r="B243" s="205"/>
      <c r="C243" s="206"/>
      <c r="D243" s="201" t="s">
        <v>146</v>
      </c>
      <c r="E243" s="207" t="s">
        <v>18</v>
      </c>
      <c r="F243" s="208" t="s">
        <v>147</v>
      </c>
      <c r="G243" s="206"/>
      <c r="H243" s="207" t="s">
        <v>18</v>
      </c>
      <c r="I243" s="209"/>
      <c r="J243" s="206"/>
      <c r="K243" s="206"/>
      <c r="L243" s="210"/>
      <c r="M243" s="211"/>
      <c r="N243" s="212"/>
      <c r="O243" s="212"/>
      <c r="P243" s="212"/>
      <c r="Q243" s="212"/>
      <c r="R243" s="212"/>
      <c r="S243" s="212"/>
      <c r="T243" s="213"/>
      <c r="AT243" s="214" t="s">
        <v>146</v>
      </c>
      <c r="AU243" s="214" t="s">
        <v>85</v>
      </c>
      <c r="AV243" s="13" t="s">
        <v>83</v>
      </c>
      <c r="AW243" s="13" t="s">
        <v>36</v>
      </c>
      <c r="AX243" s="13" t="s">
        <v>75</v>
      </c>
      <c r="AY243" s="214" t="s">
        <v>135</v>
      </c>
    </row>
    <row r="244" spans="2:51" s="14" customFormat="1" ht="11.25">
      <c r="B244" s="215"/>
      <c r="C244" s="216"/>
      <c r="D244" s="201" t="s">
        <v>146</v>
      </c>
      <c r="E244" s="217" t="s">
        <v>18</v>
      </c>
      <c r="F244" s="218" t="s">
        <v>148</v>
      </c>
      <c r="G244" s="216"/>
      <c r="H244" s="219">
        <v>52</v>
      </c>
      <c r="I244" s="220"/>
      <c r="J244" s="216"/>
      <c r="K244" s="216"/>
      <c r="L244" s="221"/>
      <c r="M244" s="222"/>
      <c r="N244" s="223"/>
      <c r="O244" s="223"/>
      <c r="P244" s="223"/>
      <c r="Q244" s="223"/>
      <c r="R244" s="223"/>
      <c r="S244" s="223"/>
      <c r="T244" s="224"/>
      <c r="AT244" s="225" t="s">
        <v>146</v>
      </c>
      <c r="AU244" s="225" t="s">
        <v>85</v>
      </c>
      <c r="AV244" s="14" t="s">
        <v>85</v>
      </c>
      <c r="AW244" s="14" t="s">
        <v>36</v>
      </c>
      <c r="AX244" s="14" t="s">
        <v>75</v>
      </c>
      <c r="AY244" s="225" t="s">
        <v>135</v>
      </c>
    </row>
    <row r="245" spans="2:51" s="15" customFormat="1" ht="11.25">
      <c r="B245" s="226"/>
      <c r="C245" s="227"/>
      <c r="D245" s="201" t="s">
        <v>146</v>
      </c>
      <c r="E245" s="228" t="s">
        <v>18</v>
      </c>
      <c r="F245" s="229" t="s">
        <v>149</v>
      </c>
      <c r="G245" s="227"/>
      <c r="H245" s="230">
        <v>52</v>
      </c>
      <c r="I245" s="231"/>
      <c r="J245" s="227"/>
      <c r="K245" s="227"/>
      <c r="L245" s="232"/>
      <c r="M245" s="233"/>
      <c r="N245" s="234"/>
      <c r="O245" s="234"/>
      <c r="P245" s="234"/>
      <c r="Q245" s="234"/>
      <c r="R245" s="234"/>
      <c r="S245" s="234"/>
      <c r="T245" s="235"/>
      <c r="AT245" s="236" t="s">
        <v>146</v>
      </c>
      <c r="AU245" s="236" t="s">
        <v>85</v>
      </c>
      <c r="AV245" s="15" t="s">
        <v>142</v>
      </c>
      <c r="AW245" s="15" t="s">
        <v>36</v>
      </c>
      <c r="AX245" s="15" t="s">
        <v>83</v>
      </c>
      <c r="AY245" s="236" t="s">
        <v>135</v>
      </c>
    </row>
    <row r="246" spans="1:65" s="2" customFormat="1" ht="21.75" customHeight="1">
      <c r="A246" s="35"/>
      <c r="B246" s="36"/>
      <c r="C246" s="188" t="s">
        <v>348</v>
      </c>
      <c r="D246" s="188" t="s">
        <v>137</v>
      </c>
      <c r="E246" s="189" t="s">
        <v>349</v>
      </c>
      <c r="F246" s="190" t="s">
        <v>350</v>
      </c>
      <c r="G246" s="191" t="s">
        <v>140</v>
      </c>
      <c r="H246" s="192">
        <v>52</v>
      </c>
      <c r="I246" s="193"/>
      <c r="J246" s="194">
        <f>ROUND(I246*H246,2)</f>
        <v>0</v>
      </c>
      <c r="K246" s="190" t="s">
        <v>141</v>
      </c>
      <c r="L246" s="40"/>
      <c r="M246" s="195" t="s">
        <v>18</v>
      </c>
      <c r="N246" s="196" t="s">
        <v>46</v>
      </c>
      <c r="O246" s="65"/>
      <c r="P246" s="197">
        <f>O246*H246</f>
        <v>0</v>
      </c>
      <c r="Q246" s="197">
        <v>0.3719</v>
      </c>
      <c r="R246" s="197">
        <f>Q246*H246</f>
        <v>19.3388</v>
      </c>
      <c r="S246" s="197">
        <v>0</v>
      </c>
      <c r="T246" s="198">
        <f>S246*H246</f>
        <v>0</v>
      </c>
      <c r="U246" s="35"/>
      <c r="V246" s="35"/>
      <c r="W246" s="35"/>
      <c r="X246" s="35"/>
      <c r="Y246" s="35"/>
      <c r="Z246" s="35"/>
      <c r="AA246" s="35"/>
      <c r="AB246" s="35"/>
      <c r="AC246" s="35"/>
      <c r="AD246" s="35"/>
      <c r="AE246" s="35"/>
      <c r="AR246" s="199" t="s">
        <v>142</v>
      </c>
      <c r="AT246" s="199" t="s">
        <v>137</v>
      </c>
      <c r="AU246" s="199" t="s">
        <v>85</v>
      </c>
      <c r="AY246" s="18" t="s">
        <v>135</v>
      </c>
      <c r="BE246" s="200">
        <f>IF(N246="základní",J246,0)</f>
        <v>0</v>
      </c>
      <c r="BF246" s="200">
        <f>IF(N246="snížená",J246,0)</f>
        <v>0</v>
      </c>
      <c r="BG246" s="200">
        <f>IF(N246="zákl. přenesená",J246,0)</f>
        <v>0</v>
      </c>
      <c r="BH246" s="200">
        <f>IF(N246="sníž. přenesená",J246,0)</f>
        <v>0</v>
      </c>
      <c r="BI246" s="200">
        <f>IF(N246="nulová",J246,0)</f>
        <v>0</v>
      </c>
      <c r="BJ246" s="18" t="s">
        <v>83</v>
      </c>
      <c r="BK246" s="200">
        <f>ROUND(I246*H246,2)</f>
        <v>0</v>
      </c>
      <c r="BL246" s="18" t="s">
        <v>142</v>
      </c>
      <c r="BM246" s="199" t="s">
        <v>351</v>
      </c>
    </row>
    <row r="247" spans="1:47" s="2" customFormat="1" ht="58.5">
      <c r="A247" s="35"/>
      <c r="B247" s="36"/>
      <c r="C247" s="37"/>
      <c r="D247" s="201" t="s">
        <v>144</v>
      </c>
      <c r="E247" s="37"/>
      <c r="F247" s="202" t="s">
        <v>352</v>
      </c>
      <c r="G247" s="37"/>
      <c r="H247" s="37"/>
      <c r="I247" s="109"/>
      <c r="J247" s="37"/>
      <c r="K247" s="37"/>
      <c r="L247" s="40"/>
      <c r="M247" s="203"/>
      <c r="N247" s="204"/>
      <c r="O247" s="65"/>
      <c r="P247" s="65"/>
      <c r="Q247" s="65"/>
      <c r="R247" s="65"/>
      <c r="S247" s="65"/>
      <c r="T247" s="66"/>
      <c r="U247" s="35"/>
      <c r="V247" s="35"/>
      <c r="W247" s="35"/>
      <c r="X247" s="35"/>
      <c r="Y247" s="35"/>
      <c r="Z247" s="35"/>
      <c r="AA247" s="35"/>
      <c r="AB247" s="35"/>
      <c r="AC247" s="35"/>
      <c r="AD247" s="35"/>
      <c r="AE247" s="35"/>
      <c r="AT247" s="18" t="s">
        <v>144</v>
      </c>
      <c r="AU247" s="18" t="s">
        <v>85</v>
      </c>
    </row>
    <row r="248" spans="1:65" s="2" customFormat="1" ht="21.75" customHeight="1">
      <c r="A248" s="35"/>
      <c r="B248" s="36"/>
      <c r="C248" s="188" t="s">
        <v>353</v>
      </c>
      <c r="D248" s="188" t="s">
        <v>137</v>
      </c>
      <c r="E248" s="189" t="s">
        <v>354</v>
      </c>
      <c r="F248" s="190" t="s">
        <v>355</v>
      </c>
      <c r="G248" s="191" t="s">
        <v>140</v>
      </c>
      <c r="H248" s="192">
        <v>52</v>
      </c>
      <c r="I248" s="193"/>
      <c r="J248" s="194">
        <f>ROUND(I248*H248,2)</f>
        <v>0</v>
      </c>
      <c r="K248" s="190" t="s">
        <v>141</v>
      </c>
      <c r="L248" s="40"/>
      <c r="M248" s="195" t="s">
        <v>18</v>
      </c>
      <c r="N248" s="196" t="s">
        <v>46</v>
      </c>
      <c r="O248" s="65"/>
      <c r="P248" s="197">
        <f>O248*H248</f>
        <v>0</v>
      </c>
      <c r="Q248" s="197">
        <v>0.13188</v>
      </c>
      <c r="R248" s="197">
        <f>Q248*H248</f>
        <v>6.85776</v>
      </c>
      <c r="S248" s="197">
        <v>0</v>
      </c>
      <c r="T248" s="198">
        <f>S248*H248</f>
        <v>0</v>
      </c>
      <c r="U248" s="35"/>
      <c r="V248" s="35"/>
      <c r="W248" s="35"/>
      <c r="X248" s="35"/>
      <c r="Y248" s="35"/>
      <c r="Z248" s="35"/>
      <c r="AA248" s="35"/>
      <c r="AB248" s="35"/>
      <c r="AC248" s="35"/>
      <c r="AD248" s="35"/>
      <c r="AE248" s="35"/>
      <c r="AR248" s="199" t="s">
        <v>142</v>
      </c>
      <c r="AT248" s="199" t="s">
        <v>137</v>
      </c>
      <c r="AU248" s="199" t="s">
        <v>85</v>
      </c>
      <c r="AY248" s="18" t="s">
        <v>135</v>
      </c>
      <c r="BE248" s="200">
        <f>IF(N248="základní",J248,0)</f>
        <v>0</v>
      </c>
      <c r="BF248" s="200">
        <f>IF(N248="snížená",J248,0)</f>
        <v>0</v>
      </c>
      <c r="BG248" s="200">
        <f>IF(N248="zákl. přenesená",J248,0)</f>
        <v>0</v>
      </c>
      <c r="BH248" s="200">
        <f>IF(N248="sníž. přenesená",J248,0)</f>
        <v>0</v>
      </c>
      <c r="BI248" s="200">
        <f>IF(N248="nulová",J248,0)</f>
        <v>0</v>
      </c>
      <c r="BJ248" s="18" t="s">
        <v>83</v>
      </c>
      <c r="BK248" s="200">
        <f>ROUND(I248*H248,2)</f>
        <v>0</v>
      </c>
      <c r="BL248" s="18" t="s">
        <v>142</v>
      </c>
      <c r="BM248" s="199" t="s">
        <v>356</v>
      </c>
    </row>
    <row r="249" spans="1:47" s="2" customFormat="1" ht="29.25">
      <c r="A249" s="35"/>
      <c r="B249" s="36"/>
      <c r="C249" s="37"/>
      <c r="D249" s="201" t="s">
        <v>144</v>
      </c>
      <c r="E249" s="37"/>
      <c r="F249" s="202" t="s">
        <v>357</v>
      </c>
      <c r="G249" s="37"/>
      <c r="H249" s="37"/>
      <c r="I249" s="109"/>
      <c r="J249" s="37"/>
      <c r="K249" s="37"/>
      <c r="L249" s="40"/>
      <c r="M249" s="203"/>
      <c r="N249" s="204"/>
      <c r="O249" s="65"/>
      <c r="P249" s="65"/>
      <c r="Q249" s="65"/>
      <c r="R249" s="65"/>
      <c r="S249" s="65"/>
      <c r="T249" s="66"/>
      <c r="U249" s="35"/>
      <c r="V249" s="35"/>
      <c r="W249" s="35"/>
      <c r="X249" s="35"/>
      <c r="Y249" s="35"/>
      <c r="Z249" s="35"/>
      <c r="AA249" s="35"/>
      <c r="AB249" s="35"/>
      <c r="AC249" s="35"/>
      <c r="AD249" s="35"/>
      <c r="AE249" s="35"/>
      <c r="AT249" s="18" t="s">
        <v>144</v>
      </c>
      <c r="AU249" s="18" t="s">
        <v>85</v>
      </c>
    </row>
    <row r="250" spans="1:65" s="2" customFormat="1" ht="16.5" customHeight="1">
      <c r="A250" s="35"/>
      <c r="B250" s="36"/>
      <c r="C250" s="188" t="s">
        <v>358</v>
      </c>
      <c r="D250" s="188" t="s">
        <v>137</v>
      </c>
      <c r="E250" s="189" t="s">
        <v>359</v>
      </c>
      <c r="F250" s="190" t="s">
        <v>360</v>
      </c>
      <c r="G250" s="191" t="s">
        <v>140</v>
      </c>
      <c r="H250" s="192">
        <v>52</v>
      </c>
      <c r="I250" s="193"/>
      <c r="J250" s="194">
        <f>ROUND(I250*H250,2)</f>
        <v>0</v>
      </c>
      <c r="K250" s="190" t="s">
        <v>141</v>
      </c>
      <c r="L250" s="40"/>
      <c r="M250" s="195" t="s">
        <v>18</v>
      </c>
      <c r="N250" s="196" t="s">
        <v>46</v>
      </c>
      <c r="O250" s="65"/>
      <c r="P250" s="197">
        <f>O250*H250</f>
        <v>0</v>
      </c>
      <c r="Q250" s="197">
        <v>0.00041</v>
      </c>
      <c r="R250" s="197">
        <f>Q250*H250</f>
        <v>0.02132</v>
      </c>
      <c r="S250" s="197">
        <v>0</v>
      </c>
      <c r="T250" s="198">
        <f>S250*H250</f>
        <v>0</v>
      </c>
      <c r="U250" s="35"/>
      <c r="V250" s="35"/>
      <c r="W250" s="35"/>
      <c r="X250" s="35"/>
      <c r="Y250" s="35"/>
      <c r="Z250" s="35"/>
      <c r="AA250" s="35"/>
      <c r="AB250" s="35"/>
      <c r="AC250" s="35"/>
      <c r="AD250" s="35"/>
      <c r="AE250" s="35"/>
      <c r="AR250" s="199" t="s">
        <v>142</v>
      </c>
      <c r="AT250" s="199" t="s">
        <v>137</v>
      </c>
      <c r="AU250" s="199" t="s">
        <v>85</v>
      </c>
      <c r="AY250" s="18" t="s">
        <v>135</v>
      </c>
      <c r="BE250" s="200">
        <f>IF(N250="základní",J250,0)</f>
        <v>0</v>
      </c>
      <c r="BF250" s="200">
        <f>IF(N250="snížená",J250,0)</f>
        <v>0</v>
      </c>
      <c r="BG250" s="200">
        <f>IF(N250="zákl. přenesená",J250,0)</f>
        <v>0</v>
      </c>
      <c r="BH250" s="200">
        <f>IF(N250="sníž. přenesená",J250,0)</f>
        <v>0</v>
      </c>
      <c r="BI250" s="200">
        <f>IF(N250="nulová",J250,0)</f>
        <v>0</v>
      </c>
      <c r="BJ250" s="18" t="s">
        <v>83</v>
      </c>
      <c r="BK250" s="200">
        <f>ROUND(I250*H250,2)</f>
        <v>0</v>
      </c>
      <c r="BL250" s="18" t="s">
        <v>142</v>
      </c>
      <c r="BM250" s="199" t="s">
        <v>361</v>
      </c>
    </row>
    <row r="251" spans="1:65" s="2" customFormat="1" ht="21.75" customHeight="1">
      <c r="A251" s="35"/>
      <c r="B251" s="36"/>
      <c r="C251" s="188" t="s">
        <v>362</v>
      </c>
      <c r="D251" s="188" t="s">
        <v>137</v>
      </c>
      <c r="E251" s="189" t="s">
        <v>363</v>
      </c>
      <c r="F251" s="190" t="s">
        <v>364</v>
      </c>
      <c r="G251" s="191" t="s">
        <v>140</v>
      </c>
      <c r="H251" s="192">
        <v>52</v>
      </c>
      <c r="I251" s="193"/>
      <c r="J251" s="194">
        <f>ROUND(I251*H251,2)</f>
        <v>0</v>
      </c>
      <c r="K251" s="190" t="s">
        <v>141</v>
      </c>
      <c r="L251" s="40"/>
      <c r="M251" s="195" t="s">
        <v>18</v>
      </c>
      <c r="N251" s="196" t="s">
        <v>46</v>
      </c>
      <c r="O251" s="65"/>
      <c r="P251" s="197">
        <f>O251*H251</f>
        <v>0</v>
      </c>
      <c r="Q251" s="197">
        <v>0.0778</v>
      </c>
      <c r="R251" s="197">
        <f>Q251*H251</f>
        <v>4.045599999999999</v>
      </c>
      <c r="S251" s="197">
        <v>0</v>
      </c>
      <c r="T251" s="198">
        <f>S251*H251</f>
        <v>0</v>
      </c>
      <c r="U251" s="35"/>
      <c r="V251" s="35"/>
      <c r="W251" s="35"/>
      <c r="X251" s="35"/>
      <c r="Y251" s="35"/>
      <c r="Z251" s="35"/>
      <c r="AA251" s="35"/>
      <c r="AB251" s="35"/>
      <c r="AC251" s="35"/>
      <c r="AD251" s="35"/>
      <c r="AE251" s="35"/>
      <c r="AR251" s="199" t="s">
        <v>142</v>
      </c>
      <c r="AT251" s="199" t="s">
        <v>137</v>
      </c>
      <c r="AU251" s="199" t="s">
        <v>85</v>
      </c>
      <c r="AY251" s="18" t="s">
        <v>135</v>
      </c>
      <c r="BE251" s="200">
        <f>IF(N251="základní",J251,0)</f>
        <v>0</v>
      </c>
      <c r="BF251" s="200">
        <f>IF(N251="snížená",J251,0)</f>
        <v>0</v>
      </c>
      <c r="BG251" s="200">
        <f>IF(N251="zákl. přenesená",J251,0)</f>
        <v>0</v>
      </c>
      <c r="BH251" s="200">
        <f>IF(N251="sníž. přenesená",J251,0)</f>
        <v>0</v>
      </c>
      <c r="BI251" s="200">
        <f>IF(N251="nulová",J251,0)</f>
        <v>0</v>
      </c>
      <c r="BJ251" s="18" t="s">
        <v>83</v>
      </c>
      <c r="BK251" s="200">
        <f>ROUND(I251*H251,2)</f>
        <v>0</v>
      </c>
      <c r="BL251" s="18" t="s">
        <v>142</v>
      </c>
      <c r="BM251" s="199" t="s">
        <v>365</v>
      </c>
    </row>
    <row r="252" spans="2:63" s="12" customFormat="1" ht="22.9" customHeight="1">
      <c r="B252" s="172"/>
      <c r="C252" s="173"/>
      <c r="D252" s="174" t="s">
        <v>74</v>
      </c>
      <c r="E252" s="186" t="s">
        <v>173</v>
      </c>
      <c r="F252" s="186" t="s">
        <v>366</v>
      </c>
      <c r="G252" s="173"/>
      <c r="H252" s="173"/>
      <c r="I252" s="176"/>
      <c r="J252" s="187">
        <f>BK252</f>
        <v>0</v>
      </c>
      <c r="K252" s="173"/>
      <c r="L252" s="178"/>
      <c r="M252" s="179"/>
      <c r="N252" s="180"/>
      <c r="O252" s="180"/>
      <c r="P252" s="181">
        <f>SUM(P253:P258)</f>
        <v>0</v>
      </c>
      <c r="Q252" s="180"/>
      <c r="R252" s="181">
        <f>SUM(R253:R258)</f>
        <v>0.0052943999999999995</v>
      </c>
      <c r="S252" s="180"/>
      <c r="T252" s="182">
        <f>SUM(T253:T258)</f>
        <v>0</v>
      </c>
      <c r="AR252" s="183" t="s">
        <v>83</v>
      </c>
      <c r="AT252" s="184" t="s">
        <v>74</v>
      </c>
      <c r="AU252" s="184" t="s">
        <v>83</v>
      </c>
      <c r="AY252" s="183" t="s">
        <v>135</v>
      </c>
      <c r="BK252" s="185">
        <f>SUM(BK253:BK258)</f>
        <v>0</v>
      </c>
    </row>
    <row r="253" spans="1:65" s="2" customFormat="1" ht="16.5" customHeight="1">
      <c r="A253" s="35"/>
      <c r="B253" s="36"/>
      <c r="C253" s="188" t="s">
        <v>367</v>
      </c>
      <c r="D253" s="188" t="s">
        <v>137</v>
      </c>
      <c r="E253" s="189" t="s">
        <v>368</v>
      </c>
      <c r="F253" s="190" t="s">
        <v>369</v>
      </c>
      <c r="G253" s="191" t="s">
        <v>140</v>
      </c>
      <c r="H253" s="192">
        <v>2.206</v>
      </c>
      <c r="I253" s="193"/>
      <c r="J253" s="194">
        <f>ROUND(I253*H253,2)</f>
        <v>0</v>
      </c>
      <c r="K253" s="190" t="s">
        <v>141</v>
      </c>
      <c r="L253" s="40"/>
      <c r="M253" s="195" t="s">
        <v>18</v>
      </c>
      <c r="N253" s="196" t="s">
        <v>46</v>
      </c>
      <c r="O253" s="65"/>
      <c r="P253" s="197">
        <f>O253*H253</f>
        <v>0</v>
      </c>
      <c r="Q253" s="197">
        <v>0.0024</v>
      </c>
      <c r="R253" s="197">
        <f>Q253*H253</f>
        <v>0.0052943999999999995</v>
      </c>
      <c r="S253" s="197">
        <v>0</v>
      </c>
      <c r="T253" s="198">
        <f>S253*H253</f>
        <v>0</v>
      </c>
      <c r="U253" s="35"/>
      <c r="V253" s="35"/>
      <c r="W253" s="35"/>
      <c r="X253" s="35"/>
      <c r="Y253" s="35"/>
      <c r="Z253" s="35"/>
      <c r="AA253" s="35"/>
      <c r="AB253" s="35"/>
      <c r="AC253" s="35"/>
      <c r="AD253" s="35"/>
      <c r="AE253" s="35"/>
      <c r="AR253" s="199" t="s">
        <v>142</v>
      </c>
      <c r="AT253" s="199" t="s">
        <v>137</v>
      </c>
      <c r="AU253" s="199" t="s">
        <v>85</v>
      </c>
      <c r="AY253" s="18" t="s">
        <v>135</v>
      </c>
      <c r="BE253" s="200">
        <f>IF(N253="základní",J253,0)</f>
        <v>0</v>
      </c>
      <c r="BF253" s="200">
        <f>IF(N253="snížená",J253,0)</f>
        <v>0</v>
      </c>
      <c r="BG253" s="200">
        <f>IF(N253="zákl. přenesená",J253,0)</f>
        <v>0</v>
      </c>
      <c r="BH253" s="200">
        <f>IF(N253="sníž. přenesená",J253,0)</f>
        <v>0</v>
      </c>
      <c r="BI253" s="200">
        <f>IF(N253="nulová",J253,0)</f>
        <v>0</v>
      </c>
      <c r="BJ253" s="18" t="s">
        <v>83</v>
      </c>
      <c r="BK253" s="200">
        <f>ROUND(I253*H253,2)</f>
        <v>0</v>
      </c>
      <c r="BL253" s="18" t="s">
        <v>142</v>
      </c>
      <c r="BM253" s="199" t="s">
        <v>370</v>
      </c>
    </row>
    <row r="254" spans="2:51" s="13" customFormat="1" ht="11.25">
      <c r="B254" s="205"/>
      <c r="C254" s="206"/>
      <c r="D254" s="201" t="s">
        <v>146</v>
      </c>
      <c r="E254" s="207" t="s">
        <v>18</v>
      </c>
      <c r="F254" s="208" t="s">
        <v>290</v>
      </c>
      <c r="G254" s="206"/>
      <c r="H254" s="207" t="s">
        <v>18</v>
      </c>
      <c r="I254" s="209"/>
      <c r="J254" s="206"/>
      <c r="K254" s="206"/>
      <c r="L254" s="210"/>
      <c r="M254" s="211"/>
      <c r="N254" s="212"/>
      <c r="O254" s="212"/>
      <c r="P254" s="212"/>
      <c r="Q254" s="212"/>
      <c r="R254" s="212"/>
      <c r="S254" s="212"/>
      <c r="T254" s="213"/>
      <c r="AT254" s="214" t="s">
        <v>146</v>
      </c>
      <c r="AU254" s="214" t="s">
        <v>85</v>
      </c>
      <c r="AV254" s="13" t="s">
        <v>83</v>
      </c>
      <c r="AW254" s="13" t="s">
        <v>36</v>
      </c>
      <c r="AX254" s="13" t="s">
        <v>75</v>
      </c>
      <c r="AY254" s="214" t="s">
        <v>135</v>
      </c>
    </row>
    <row r="255" spans="2:51" s="14" customFormat="1" ht="11.25">
      <c r="B255" s="215"/>
      <c r="C255" s="216"/>
      <c r="D255" s="201" t="s">
        <v>146</v>
      </c>
      <c r="E255" s="217" t="s">
        <v>18</v>
      </c>
      <c r="F255" s="218" t="s">
        <v>371</v>
      </c>
      <c r="G255" s="216"/>
      <c r="H255" s="219">
        <v>1.5</v>
      </c>
      <c r="I255" s="220"/>
      <c r="J255" s="216"/>
      <c r="K255" s="216"/>
      <c r="L255" s="221"/>
      <c r="M255" s="222"/>
      <c r="N255" s="223"/>
      <c r="O255" s="223"/>
      <c r="P255" s="223"/>
      <c r="Q255" s="223"/>
      <c r="R255" s="223"/>
      <c r="S255" s="223"/>
      <c r="T255" s="224"/>
      <c r="AT255" s="225" t="s">
        <v>146</v>
      </c>
      <c r="AU255" s="225" t="s">
        <v>85</v>
      </c>
      <c r="AV255" s="14" t="s">
        <v>85</v>
      </c>
      <c r="AW255" s="14" t="s">
        <v>36</v>
      </c>
      <c r="AX255" s="14" t="s">
        <v>75</v>
      </c>
      <c r="AY255" s="225" t="s">
        <v>135</v>
      </c>
    </row>
    <row r="256" spans="2:51" s="14" customFormat="1" ht="11.25">
      <c r="B256" s="215"/>
      <c r="C256" s="216"/>
      <c r="D256" s="201" t="s">
        <v>146</v>
      </c>
      <c r="E256" s="217" t="s">
        <v>18</v>
      </c>
      <c r="F256" s="218" t="s">
        <v>372</v>
      </c>
      <c r="G256" s="216"/>
      <c r="H256" s="219">
        <v>0.188</v>
      </c>
      <c r="I256" s="220"/>
      <c r="J256" s="216"/>
      <c r="K256" s="216"/>
      <c r="L256" s="221"/>
      <c r="M256" s="222"/>
      <c r="N256" s="223"/>
      <c r="O256" s="223"/>
      <c r="P256" s="223"/>
      <c r="Q256" s="223"/>
      <c r="R256" s="223"/>
      <c r="S256" s="223"/>
      <c r="T256" s="224"/>
      <c r="AT256" s="225" t="s">
        <v>146</v>
      </c>
      <c r="AU256" s="225" t="s">
        <v>85</v>
      </c>
      <c r="AV256" s="14" t="s">
        <v>85</v>
      </c>
      <c r="AW256" s="14" t="s">
        <v>36</v>
      </c>
      <c r="AX256" s="14" t="s">
        <v>75</v>
      </c>
      <c r="AY256" s="225" t="s">
        <v>135</v>
      </c>
    </row>
    <row r="257" spans="2:51" s="14" customFormat="1" ht="11.25">
      <c r="B257" s="215"/>
      <c r="C257" s="216"/>
      <c r="D257" s="201" t="s">
        <v>146</v>
      </c>
      <c r="E257" s="217" t="s">
        <v>18</v>
      </c>
      <c r="F257" s="218" t="s">
        <v>373</v>
      </c>
      <c r="G257" s="216"/>
      <c r="H257" s="219">
        <v>0.518</v>
      </c>
      <c r="I257" s="220"/>
      <c r="J257" s="216"/>
      <c r="K257" s="216"/>
      <c r="L257" s="221"/>
      <c r="M257" s="222"/>
      <c r="N257" s="223"/>
      <c r="O257" s="223"/>
      <c r="P257" s="223"/>
      <c r="Q257" s="223"/>
      <c r="R257" s="223"/>
      <c r="S257" s="223"/>
      <c r="T257" s="224"/>
      <c r="AT257" s="225" t="s">
        <v>146</v>
      </c>
      <c r="AU257" s="225" t="s">
        <v>85</v>
      </c>
      <c r="AV257" s="14" t="s">
        <v>85</v>
      </c>
      <c r="AW257" s="14" t="s">
        <v>36</v>
      </c>
      <c r="AX257" s="14" t="s">
        <v>75</v>
      </c>
      <c r="AY257" s="225" t="s">
        <v>135</v>
      </c>
    </row>
    <row r="258" spans="2:51" s="15" customFormat="1" ht="11.25">
      <c r="B258" s="226"/>
      <c r="C258" s="227"/>
      <c r="D258" s="201" t="s">
        <v>146</v>
      </c>
      <c r="E258" s="228" t="s">
        <v>18</v>
      </c>
      <c r="F258" s="229" t="s">
        <v>149</v>
      </c>
      <c r="G258" s="227"/>
      <c r="H258" s="230">
        <v>2.206</v>
      </c>
      <c r="I258" s="231"/>
      <c r="J258" s="227"/>
      <c r="K258" s="227"/>
      <c r="L258" s="232"/>
      <c r="M258" s="233"/>
      <c r="N258" s="234"/>
      <c r="O258" s="234"/>
      <c r="P258" s="234"/>
      <c r="Q258" s="234"/>
      <c r="R258" s="234"/>
      <c r="S258" s="234"/>
      <c r="T258" s="235"/>
      <c r="AT258" s="236" t="s">
        <v>146</v>
      </c>
      <c r="AU258" s="236" t="s">
        <v>85</v>
      </c>
      <c r="AV258" s="15" t="s">
        <v>142</v>
      </c>
      <c r="AW258" s="15" t="s">
        <v>36</v>
      </c>
      <c r="AX258" s="15" t="s">
        <v>83</v>
      </c>
      <c r="AY258" s="236" t="s">
        <v>135</v>
      </c>
    </row>
    <row r="259" spans="2:63" s="12" customFormat="1" ht="22.9" customHeight="1">
      <c r="B259" s="172"/>
      <c r="C259" s="173"/>
      <c r="D259" s="174" t="s">
        <v>74</v>
      </c>
      <c r="E259" s="186" t="s">
        <v>186</v>
      </c>
      <c r="F259" s="186" t="s">
        <v>374</v>
      </c>
      <c r="G259" s="173"/>
      <c r="H259" s="173"/>
      <c r="I259" s="176"/>
      <c r="J259" s="187">
        <f>BK259</f>
        <v>0</v>
      </c>
      <c r="K259" s="173"/>
      <c r="L259" s="178"/>
      <c r="M259" s="179"/>
      <c r="N259" s="180"/>
      <c r="O259" s="180"/>
      <c r="P259" s="181">
        <f>SUM(P260:P343)</f>
        <v>0</v>
      </c>
      <c r="Q259" s="180"/>
      <c r="R259" s="181">
        <f>SUM(R260:R343)</f>
        <v>2.3015860000000004</v>
      </c>
      <c r="S259" s="180"/>
      <c r="T259" s="182">
        <f>SUM(T260:T343)</f>
        <v>3.516</v>
      </c>
      <c r="AR259" s="183" t="s">
        <v>83</v>
      </c>
      <c r="AT259" s="184" t="s">
        <v>74</v>
      </c>
      <c r="AU259" s="184" t="s">
        <v>83</v>
      </c>
      <c r="AY259" s="183" t="s">
        <v>135</v>
      </c>
      <c r="BK259" s="185">
        <f>SUM(BK260:BK343)</f>
        <v>0</v>
      </c>
    </row>
    <row r="260" spans="1:65" s="2" customFormat="1" ht="16.5" customHeight="1">
      <c r="A260" s="35"/>
      <c r="B260" s="36"/>
      <c r="C260" s="188" t="s">
        <v>375</v>
      </c>
      <c r="D260" s="188" t="s">
        <v>137</v>
      </c>
      <c r="E260" s="189" t="s">
        <v>376</v>
      </c>
      <c r="F260" s="190" t="s">
        <v>377</v>
      </c>
      <c r="G260" s="191" t="s">
        <v>157</v>
      </c>
      <c r="H260" s="192">
        <v>12</v>
      </c>
      <c r="I260" s="193"/>
      <c r="J260" s="194">
        <f>ROUND(I260*H260,2)</f>
        <v>0</v>
      </c>
      <c r="K260" s="190" t="s">
        <v>141</v>
      </c>
      <c r="L260" s="40"/>
      <c r="M260" s="195" t="s">
        <v>18</v>
      </c>
      <c r="N260" s="196" t="s">
        <v>46</v>
      </c>
      <c r="O260" s="65"/>
      <c r="P260" s="197">
        <f>O260*H260</f>
        <v>0</v>
      </c>
      <c r="Q260" s="197">
        <v>0</v>
      </c>
      <c r="R260" s="197">
        <f>Q260*H260</f>
        <v>0</v>
      </c>
      <c r="S260" s="197">
        <v>0.065</v>
      </c>
      <c r="T260" s="198">
        <f>S260*H260</f>
        <v>0.78</v>
      </c>
      <c r="U260" s="35"/>
      <c r="V260" s="35"/>
      <c r="W260" s="35"/>
      <c r="X260" s="35"/>
      <c r="Y260" s="35"/>
      <c r="Z260" s="35"/>
      <c r="AA260" s="35"/>
      <c r="AB260" s="35"/>
      <c r="AC260" s="35"/>
      <c r="AD260" s="35"/>
      <c r="AE260" s="35"/>
      <c r="AR260" s="199" t="s">
        <v>142</v>
      </c>
      <c r="AT260" s="199" t="s">
        <v>137</v>
      </c>
      <c r="AU260" s="199" t="s">
        <v>85</v>
      </c>
      <c r="AY260" s="18" t="s">
        <v>135</v>
      </c>
      <c r="BE260" s="200">
        <f>IF(N260="základní",J260,0)</f>
        <v>0</v>
      </c>
      <c r="BF260" s="200">
        <f>IF(N260="snížená",J260,0)</f>
        <v>0</v>
      </c>
      <c r="BG260" s="200">
        <f>IF(N260="zákl. přenesená",J260,0)</f>
        <v>0</v>
      </c>
      <c r="BH260" s="200">
        <f>IF(N260="sníž. přenesená",J260,0)</f>
        <v>0</v>
      </c>
      <c r="BI260" s="200">
        <f>IF(N260="nulová",J260,0)</f>
        <v>0</v>
      </c>
      <c r="BJ260" s="18" t="s">
        <v>83</v>
      </c>
      <c r="BK260" s="200">
        <f>ROUND(I260*H260,2)</f>
        <v>0</v>
      </c>
      <c r="BL260" s="18" t="s">
        <v>142</v>
      </c>
      <c r="BM260" s="199" t="s">
        <v>378</v>
      </c>
    </row>
    <row r="261" spans="1:47" s="2" customFormat="1" ht="39">
      <c r="A261" s="35"/>
      <c r="B261" s="36"/>
      <c r="C261" s="37"/>
      <c r="D261" s="201" t="s">
        <v>144</v>
      </c>
      <c r="E261" s="37"/>
      <c r="F261" s="202" t="s">
        <v>379</v>
      </c>
      <c r="G261" s="37"/>
      <c r="H261" s="37"/>
      <c r="I261" s="109"/>
      <c r="J261" s="37"/>
      <c r="K261" s="37"/>
      <c r="L261" s="40"/>
      <c r="M261" s="203"/>
      <c r="N261" s="204"/>
      <c r="O261" s="65"/>
      <c r="P261" s="65"/>
      <c r="Q261" s="65"/>
      <c r="R261" s="65"/>
      <c r="S261" s="65"/>
      <c r="T261" s="66"/>
      <c r="U261" s="35"/>
      <c r="V261" s="35"/>
      <c r="W261" s="35"/>
      <c r="X261" s="35"/>
      <c r="Y261" s="35"/>
      <c r="Z261" s="35"/>
      <c r="AA261" s="35"/>
      <c r="AB261" s="35"/>
      <c r="AC261" s="35"/>
      <c r="AD261" s="35"/>
      <c r="AE261" s="35"/>
      <c r="AT261" s="18" t="s">
        <v>144</v>
      </c>
      <c r="AU261" s="18" t="s">
        <v>85</v>
      </c>
    </row>
    <row r="262" spans="1:65" s="2" customFormat="1" ht="21.75" customHeight="1">
      <c r="A262" s="35"/>
      <c r="B262" s="36"/>
      <c r="C262" s="188" t="s">
        <v>380</v>
      </c>
      <c r="D262" s="188" t="s">
        <v>137</v>
      </c>
      <c r="E262" s="189" t="s">
        <v>381</v>
      </c>
      <c r="F262" s="190" t="s">
        <v>382</v>
      </c>
      <c r="G262" s="191" t="s">
        <v>157</v>
      </c>
      <c r="H262" s="192">
        <v>16</v>
      </c>
      <c r="I262" s="193"/>
      <c r="J262" s="194">
        <f>ROUND(I262*H262,2)</f>
        <v>0</v>
      </c>
      <c r="K262" s="190" t="s">
        <v>141</v>
      </c>
      <c r="L262" s="40"/>
      <c r="M262" s="195" t="s">
        <v>18</v>
      </c>
      <c r="N262" s="196" t="s">
        <v>46</v>
      </c>
      <c r="O262" s="65"/>
      <c r="P262" s="197">
        <f>O262*H262</f>
        <v>0</v>
      </c>
      <c r="Q262" s="197">
        <v>0</v>
      </c>
      <c r="R262" s="197">
        <f>Q262*H262</f>
        <v>0</v>
      </c>
      <c r="S262" s="197">
        <v>0</v>
      </c>
      <c r="T262" s="198">
        <f>S262*H262</f>
        <v>0</v>
      </c>
      <c r="U262" s="35"/>
      <c r="V262" s="35"/>
      <c r="W262" s="35"/>
      <c r="X262" s="35"/>
      <c r="Y262" s="35"/>
      <c r="Z262" s="35"/>
      <c r="AA262" s="35"/>
      <c r="AB262" s="35"/>
      <c r="AC262" s="35"/>
      <c r="AD262" s="35"/>
      <c r="AE262" s="35"/>
      <c r="AR262" s="199" t="s">
        <v>142</v>
      </c>
      <c r="AT262" s="199" t="s">
        <v>137</v>
      </c>
      <c r="AU262" s="199" t="s">
        <v>85</v>
      </c>
      <c r="AY262" s="18" t="s">
        <v>135</v>
      </c>
      <c r="BE262" s="200">
        <f>IF(N262="základní",J262,0)</f>
        <v>0</v>
      </c>
      <c r="BF262" s="200">
        <f>IF(N262="snížená",J262,0)</f>
        <v>0</v>
      </c>
      <c r="BG262" s="200">
        <f>IF(N262="zákl. přenesená",J262,0)</f>
        <v>0</v>
      </c>
      <c r="BH262" s="200">
        <f>IF(N262="sníž. přenesená",J262,0)</f>
        <v>0</v>
      </c>
      <c r="BI262" s="200">
        <f>IF(N262="nulová",J262,0)</f>
        <v>0</v>
      </c>
      <c r="BJ262" s="18" t="s">
        <v>83</v>
      </c>
      <c r="BK262" s="200">
        <f>ROUND(I262*H262,2)</f>
        <v>0</v>
      </c>
      <c r="BL262" s="18" t="s">
        <v>142</v>
      </c>
      <c r="BM262" s="199" t="s">
        <v>383</v>
      </c>
    </row>
    <row r="263" spans="1:47" s="2" customFormat="1" ht="68.25">
      <c r="A263" s="35"/>
      <c r="B263" s="36"/>
      <c r="C263" s="37"/>
      <c r="D263" s="201" t="s">
        <v>144</v>
      </c>
      <c r="E263" s="37"/>
      <c r="F263" s="202" t="s">
        <v>384</v>
      </c>
      <c r="G263" s="37"/>
      <c r="H263" s="37"/>
      <c r="I263" s="109"/>
      <c r="J263" s="37"/>
      <c r="K263" s="37"/>
      <c r="L263" s="40"/>
      <c r="M263" s="203"/>
      <c r="N263" s="204"/>
      <c r="O263" s="65"/>
      <c r="P263" s="65"/>
      <c r="Q263" s="65"/>
      <c r="R263" s="65"/>
      <c r="S263" s="65"/>
      <c r="T263" s="66"/>
      <c r="U263" s="35"/>
      <c r="V263" s="35"/>
      <c r="W263" s="35"/>
      <c r="X263" s="35"/>
      <c r="Y263" s="35"/>
      <c r="Z263" s="35"/>
      <c r="AA263" s="35"/>
      <c r="AB263" s="35"/>
      <c r="AC263" s="35"/>
      <c r="AD263" s="35"/>
      <c r="AE263" s="35"/>
      <c r="AT263" s="18" t="s">
        <v>144</v>
      </c>
      <c r="AU263" s="18" t="s">
        <v>85</v>
      </c>
    </row>
    <row r="264" spans="2:51" s="14" customFormat="1" ht="11.25">
      <c r="B264" s="215"/>
      <c r="C264" s="216"/>
      <c r="D264" s="201" t="s">
        <v>146</v>
      </c>
      <c r="E264" s="217" t="s">
        <v>18</v>
      </c>
      <c r="F264" s="218" t="s">
        <v>385</v>
      </c>
      <c r="G264" s="216"/>
      <c r="H264" s="219">
        <v>16</v>
      </c>
      <c r="I264" s="220"/>
      <c r="J264" s="216"/>
      <c r="K264" s="216"/>
      <c r="L264" s="221"/>
      <c r="M264" s="222"/>
      <c r="N264" s="223"/>
      <c r="O264" s="223"/>
      <c r="P264" s="223"/>
      <c r="Q264" s="223"/>
      <c r="R264" s="223"/>
      <c r="S264" s="223"/>
      <c r="T264" s="224"/>
      <c r="AT264" s="225" t="s">
        <v>146</v>
      </c>
      <c r="AU264" s="225" t="s">
        <v>85</v>
      </c>
      <c r="AV264" s="14" t="s">
        <v>85</v>
      </c>
      <c r="AW264" s="14" t="s">
        <v>36</v>
      </c>
      <c r="AX264" s="14" t="s">
        <v>83</v>
      </c>
      <c r="AY264" s="225" t="s">
        <v>135</v>
      </c>
    </row>
    <row r="265" spans="1:65" s="2" customFormat="1" ht="16.5" customHeight="1">
      <c r="A265" s="35"/>
      <c r="B265" s="36"/>
      <c r="C265" s="237" t="s">
        <v>386</v>
      </c>
      <c r="D265" s="237" t="s">
        <v>272</v>
      </c>
      <c r="E265" s="238" t="s">
        <v>387</v>
      </c>
      <c r="F265" s="239" t="s">
        <v>388</v>
      </c>
      <c r="G265" s="240" t="s">
        <v>157</v>
      </c>
      <c r="H265" s="241">
        <v>16.24</v>
      </c>
      <c r="I265" s="242"/>
      <c r="J265" s="243">
        <f>ROUND(I265*H265,2)</f>
        <v>0</v>
      </c>
      <c r="K265" s="239" t="s">
        <v>141</v>
      </c>
      <c r="L265" s="244"/>
      <c r="M265" s="245" t="s">
        <v>18</v>
      </c>
      <c r="N265" s="246" t="s">
        <v>46</v>
      </c>
      <c r="O265" s="65"/>
      <c r="P265" s="197">
        <f>O265*H265</f>
        <v>0</v>
      </c>
      <c r="Q265" s="197">
        <v>0.00015</v>
      </c>
      <c r="R265" s="197">
        <f>Q265*H265</f>
        <v>0.0024359999999999994</v>
      </c>
      <c r="S265" s="197">
        <v>0</v>
      </c>
      <c r="T265" s="198">
        <f>S265*H265</f>
        <v>0</v>
      </c>
      <c r="U265" s="35"/>
      <c r="V265" s="35"/>
      <c r="W265" s="35"/>
      <c r="X265" s="35"/>
      <c r="Y265" s="35"/>
      <c r="Z265" s="35"/>
      <c r="AA265" s="35"/>
      <c r="AB265" s="35"/>
      <c r="AC265" s="35"/>
      <c r="AD265" s="35"/>
      <c r="AE265" s="35"/>
      <c r="AR265" s="199" t="s">
        <v>186</v>
      </c>
      <c r="AT265" s="199" t="s">
        <v>272</v>
      </c>
      <c r="AU265" s="199" t="s">
        <v>85</v>
      </c>
      <c r="AY265" s="18" t="s">
        <v>135</v>
      </c>
      <c r="BE265" s="200">
        <f>IF(N265="základní",J265,0)</f>
        <v>0</v>
      </c>
      <c r="BF265" s="200">
        <f>IF(N265="snížená",J265,0)</f>
        <v>0</v>
      </c>
      <c r="BG265" s="200">
        <f>IF(N265="zákl. přenesená",J265,0)</f>
        <v>0</v>
      </c>
      <c r="BH265" s="200">
        <f>IF(N265="sníž. přenesená",J265,0)</f>
        <v>0</v>
      </c>
      <c r="BI265" s="200">
        <f>IF(N265="nulová",J265,0)</f>
        <v>0</v>
      </c>
      <c r="BJ265" s="18" t="s">
        <v>83</v>
      </c>
      <c r="BK265" s="200">
        <f>ROUND(I265*H265,2)</f>
        <v>0</v>
      </c>
      <c r="BL265" s="18" t="s">
        <v>142</v>
      </c>
      <c r="BM265" s="199" t="s">
        <v>389</v>
      </c>
    </row>
    <row r="266" spans="2:51" s="14" customFormat="1" ht="11.25">
      <c r="B266" s="215"/>
      <c r="C266" s="216"/>
      <c r="D266" s="201" t="s">
        <v>146</v>
      </c>
      <c r="E266" s="216"/>
      <c r="F266" s="218" t="s">
        <v>390</v>
      </c>
      <c r="G266" s="216"/>
      <c r="H266" s="219">
        <v>16.24</v>
      </c>
      <c r="I266" s="220"/>
      <c r="J266" s="216"/>
      <c r="K266" s="216"/>
      <c r="L266" s="221"/>
      <c r="M266" s="222"/>
      <c r="N266" s="223"/>
      <c r="O266" s="223"/>
      <c r="P266" s="223"/>
      <c r="Q266" s="223"/>
      <c r="R266" s="223"/>
      <c r="S266" s="223"/>
      <c r="T266" s="224"/>
      <c r="AT266" s="225" t="s">
        <v>146</v>
      </c>
      <c r="AU266" s="225" t="s">
        <v>85</v>
      </c>
      <c r="AV266" s="14" t="s">
        <v>85</v>
      </c>
      <c r="AW266" s="14" t="s">
        <v>4</v>
      </c>
      <c r="AX266" s="14" t="s">
        <v>83</v>
      </c>
      <c r="AY266" s="225" t="s">
        <v>135</v>
      </c>
    </row>
    <row r="267" spans="1:65" s="2" customFormat="1" ht="21.75" customHeight="1">
      <c r="A267" s="35"/>
      <c r="B267" s="36"/>
      <c r="C267" s="188" t="s">
        <v>391</v>
      </c>
      <c r="D267" s="188" t="s">
        <v>137</v>
      </c>
      <c r="E267" s="189" t="s">
        <v>392</v>
      </c>
      <c r="F267" s="190" t="s">
        <v>393</v>
      </c>
      <c r="G267" s="191" t="s">
        <v>157</v>
      </c>
      <c r="H267" s="192">
        <v>10</v>
      </c>
      <c r="I267" s="193"/>
      <c r="J267" s="194">
        <f>ROUND(I267*H267,2)</f>
        <v>0</v>
      </c>
      <c r="K267" s="190" t="s">
        <v>141</v>
      </c>
      <c r="L267" s="40"/>
      <c r="M267" s="195" t="s">
        <v>18</v>
      </c>
      <c r="N267" s="196" t="s">
        <v>46</v>
      </c>
      <c r="O267" s="65"/>
      <c r="P267" s="197">
        <f>O267*H267</f>
        <v>0</v>
      </c>
      <c r="Q267" s="197">
        <v>0.00128</v>
      </c>
      <c r="R267" s="197">
        <f>Q267*H267</f>
        <v>0.0128</v>
      </c>
      <c r="S267" s="197">
        <v>0</v>
      </c>
      <c r="T267" s="198">
        <f>S267*H267</f>
        <v>0</v>
      </c>
      <c r="U267" s="35"/>
      <c r="V267" s="35"/>
      <c r="W267" s="35"/>
      <c r="X267" s="35"/>
      <c r="Y267" s="35"/>
      <c r="Z267" s="35"/>
      <c r="AA267" s="35"/>
      <c r="AB267" s="35"/>
      <c r="AC267" s="35"/>
      <c r="AD267" s="35"/>
      <c r="AE267" s="35"/>
      <c r="AR267" s="199" t="s">
        <v>142</v>
      </c>
      <c r="AT267" s="199" t="s">
        <v>137</v>
      </c>
      <c r="AU267" s="199" t="s">
        <v>85</v>
      </c>
      <c r="AY267" s="18" t="s">
        <v>135</v>
      </c>
      <c r="BE267" s="200">
        <f>IF(N267="základní",J267,0)</f>
        <v>0</v>
      </c>
      <c r="BF267" s="200">
        <f>IF(N267="snížená",J267,0)</f>
        <v>0</v>
      </c>
      <c r="BG267" s="200">
        <f>IF(N267="zákl. přenesená",J267,0)</f>
        <v>0</v>
      </c>
      <c r="BH267" s="200">
        <f>IF(N267="sníž. přenesená",J267,0)</f>
        <v>0</v>
      </c>
      <c r="BI267" s="200">
        <f>IF(N267="nulová",J267,0)</f>
        <v>0</v>
      </c>
      <c r="BJ267" s="18" t="s">
        <v>83</v>
      </c>
      <c r="BK267" s="200">
        <f>ROUND(I267*H267,2)</f>
        <v>0</v>
      </c>
      <c r="BL267" s="18" t="s">
        <v>142</v>
      </c>
      <c r="BM267" s="199" t="s">
        <v>394</v>
      </c>
    </row>
    <row r="268" spans="1:47" s="2" customFormat="1" ht="87.75">
      <c r="A268" s="35"/>
      <c r="B268" s="36"/>
      <c r="C268" s="37"/>
      <c r="D268" s="201" t="s">
        <v>144</v>
      </c>
      <c r="E268" s="37"/>
      <c r="F268" s="202" t="s">
        <v>395</v>
      </c>
      <c r="G268" s="37"/>
      <c r="H268" s="37"/>
      <c r="I268" s="109"/>
      <c r="J268" s="37"/>
      <c r="K268" s="37"/>
      <c r="L268" s="40"/>
      <c r="M268" s="203"/>
      <c r="N268" s="204"/>
      <c r="O268" s="65"/>
      <c r="P268" s="65"/>
      <c r="Q268" s="65"/>
      <c r="R268" s="65"/>
      <c r="S268" s="65"/>
      <c r="T268" s="66"/>
      <c r="U268" s="35"/>
      <c r="V268" s="35"/>
      <c r="W268" s="35"/>
      <c r="X268" s="35"/>
      <c r="Y268" s="35"/>
      <c r="Z268" s="35"/>
      <c r="AA268" s="35"/>
      <c r="AB268" s="35"/>
      <c r="AC268" s="35"/>
      <c r="AD268" s="35"/>
      <c r="AE268" s="35"/>
      <c r="AT268" s="18" t="s">
        <v>144</v>
      </c>
      <c r="AU268" s="18" t="s">
        <v>85</v>
      </c>
    </row>
    <row r="269" spans="1:65" s="2" customFormat="1" ht="21.75" customHeight="1">
      <c r="A269" s="35"/>
      <c r="B269" s="36"/>
      <c r="C269" s="188" t="s">
        <v>396</v>
      </c>
      <c r="D269" s="188" t="s">
        <v>137</v>
      </c>
      <c r="E269" s="189" t="s">
        <v>397</v>
      </c>
      <c r="F269" s="190" t="s">
        <v>398</v>
      </c>
      <c r="G269" s="191" t="s">
        <v>157</v>
      </c>
      <c r="H269" s="192">
        <v>94</v>
      </c>
      <c r="I269" s="193"/>
      <c r="J269" s="194">
        <f>ROUND(I269*H269,2)</f>
        <v>0</v>
      </c>
      <c r="K269" s="190" t="s">
        <v>141</v>
      </c>
      <c r="L269" s="40"/>
      <c r="M269" s="195" t="s">
        <v>18</v>
      </c>
      <c r="N269" s="196" t="s">
        <v>46</v>
      </c>
      <c r="O269" s="65"/>
      <c r="P269" s="197">
        <f>O269*H269</f>
        <v>0</v>
      </c>
      <c r="Q269" s="197">
        <v>0.00178</v>
      </c>
      <c r="R269" s="197">
        <f>Q269*H269</f>
        <v>0.16732</v>
      </c>
      <c r="S269" s="197">
        <v>0</v>
      </c>
      <c r="T269" s="198">
        <f>S269*H269</f>
        <v>0</v>
      </c>
      <c r="U269" s="35"/>
      <c r="V269" s="35"/>
      <c r="W269" s="35"/>
      <c r="X269" s="35"/>
      <c r="Y269" s="35"/>
      <c r="Z269" s="35"/>
      <c r="AA269" s="35"/>
      <c r="AB269" s="35"/>
      <c r="AC269" s="35"/>
      <c r="AD269" s="35"/>
      <c r="AE269" s="35"/>
      <c r="AR269" s="199" t="s">
        <v>142</v>
      </c>
      <c r="AT269" s="199" t="s">
        <v>137</v>
      </c>
      <c r="AU269" s="199" t="s">
        <v>85</v>
      </c>
      <c r="AY269" s="18" t="s">
        <v>135</v>
      </c>
      <c r="BE269" s="200">
        <f>IF(N269="základní",J269,0)</f>
        <v>0</v>
      </c>
      <c r="BF269" s="200">
        <f>IF(N269="snížená",J269,0)</f>
        <v>0</v>
      </c>
      <c r="BG269" s="200">
        <f>IF(N269="zákl. přenesená",J269,0)</f>
        <v>0</v>
      </c>
      <c r="BH269" s="200">
        <f>IF(N269="sníž. přenesená",J269,0)</f>
        <v>0</v>
      </c>
      <c r="BI269" s="200">
        <f>IF(N269="nulová",J269,0)</f>
        <v>0</v>
      </c>
      <c r="BJ269" s="18" t="s">
        <v>83</v>
      </c>
      <c r="BK269" s="200">
        <f>ROUND(I269*H269,2)</f>
        <v>0</v>
      </c>
      <c r="BL269" s="18" t="s">
        <v>142</v>
      </c>
      <c r="BM269" s="199" t="s">
        <v>399</v>
      </c>
    </row>
    <row r="270" spans="1:47" s="2" customFormat="1" ht="87.75">
      <c r="A270" s="35"/>
      <c r="B270" s="36"/>
      <c r="C270" s="37"/>
      <c r="D270" s="201" t="s">
        <v>144</v>
      </c>
      <c r="E270" s="37"/>
      <c r="F270" s="202" t="s">
        <v>395</v>
      </c>
      <c r="G270" s="37"/>
      <c r="H270" s="37"/>
      <c r="I270" s="109"/>
      <c r="J270" s="37"/>
      <c r="K270" s="37"/>
      <c r="L270" s="40"/>
      <c r="M270" s="203"/>
      <c r="N270" s="204"/>
      <c r="O270" s="65"/>
      <c r="P270" s="65"/>
      <c r="Q270" s="65"/>
      <c r="R270" s="65"/>
      <c r="S270" s="65"/>
      <c r="T270" s="66"/>
      <c r="U270" s="35"/>
      <c r="V270" s="35"/>
      <c r="W270" s="35"/>
      <c r="X270" s="35"/>
      <c r="Y270" s="35"/>
      <c r="Z270" s="35"/>
      <c r="AA270" s="35"/>
      <c r="AB270" s="35"/>
      <c r="AC270" s="35"/>
      <c r="AD270" s="35"/>
      <c r="AE270" s="35"/>
      <c r="AT270" s="18" t="s">
        <v>144</v>
      </c>
      <c r="AU270" s="18" t="s">
        <v>85</v>
      </c>
    </row>
    <row r="271" spans="1:65" s="2" customFormat="1" ht="21.75" customHeight="1">
      <c r="A271" s="35"/>
      <c r="B271" s="36"/>
      <c r="C271" s="188" t="s">
        <v>400</v>
      </c>
      <c r="D271" s="188" t="s">
        <v>137</v>
      </c>
      <c r="E271" s="189" t="s">
        <v>401</v>
      </c>
      <c r="F271" s="190" t="s">
        <v>402</v>
      </c>
      <c r="G271" s="191" t="s">
        <v>157</v>
      </c>
      <c r="H271" s="192">
        <v>171</v>
      </c>
      <c r="I271" s="193"/>
      <c r="J271" s="194">
        <f>ROUND(I271*H271,2)</f>
        <v>0</v>
      </c>
      <c r="K271" s="190" t="s">
        <v>141</v>
      </c>
      <c r="L271" s="40"/>
      <c r="M271" s="195" t="s">
        <v>18</v>
      </c>
      <c r="N271" s="196" t="s">
        <v>46</v>
      </c>
      <c r="O271" s="65"/>
      <c r="P271" s="197">
        <f>O271*H271</f>
        <v>0</v>
      </c>
      <c r="Q271" s="197">
        <v>0.00274</v>
      </c>
      <c r="R271" s="197">
        <f>Q271*H271</f>
        <v>0.46853999999999996</v>
      </c>
      <c r="S271" s="197">
        <v>0</v>
      </c>
      <c r="T271" s="198">
        <f>S271*H271</f>
        <v>0</v>
      </c>
      <c r="U271" s="35"/>
      <c r="V271" s="35"/>
      <c r="W271" s="35"/>
      <c r="X271" s="35"/>
      <c r="Y271" s="35"/>
      <c r="Z271" s="35"/>
      <c r="AA271" s="35"/>
      <c r="AB271" s="35"/>
      <c r="AC271" s="35"/>
      <c r="AD271" s="35"/>
      <c r="AE271" s="35"/>
      <c r="AR271" s="199" t="s">
        <v>142</v>
      </c>
      <c r="AT271" s="199" t="s">
        <v>137</v>
      </c>
      <c r="AU271" s="199" t="s">
        <v>85</v>
      </c>
      <c r="AY271" s="18" t="s">
        <v>135</v>
      </c>
      <c r="BE271" s="200">
        <f>IF(N271="základní",J271,0)</f>
        <v>0</v>
      </c>
      <c r="BF271" s="200">
        <f>IF(N271="snížená",J271,0)</f>
        <v>0</v>
      </c>
      <c r="BG271" s="200">
        <f>IF(N271="zákl. přenesená",J271,0)</f>
        <v>0</v>
      </c>
      <c r="BH271" s="200">
        <f>IF(N271="sníž. přenesená",J271,0)</f>
        <v>0</v>
      </c>
      <c r="BI271" s="200">
        <f>IF(N271="nulová",J271,0)</f>
        <v>0</v>
      </c>
      <c r="BJ271" s="18" t="s">
        <v>83</v>
      </c>
      <c r="BK271" s="200">
        <f>ROUND(I271*H271,2)</f>
        <v>0</v>
      </c>
      <c r="BL271" s="18" t="s">
        <v>142</v>
      </c>
      <c r="BM271" s="199" t="s">
        <v>403</v>
      </c>
    </row>
    <row r="272" spans="1:47" s="2" customFormat="1" ht="87.75">
      <c r="A272" s="35"/>
      <c r="B272" s="36"/>
      <c r="C272" s="37"/>
      <c r="D272" s="201" t="s">
        <v>144</v>
      </c>
      <c r="E272" s="37"/>
      <c r="F272" s="202" t="s">
        <v>395</v>
      </c>
      <c r="G272" s="37"/>
      <c r="H272" s="37"/>
      <c r="I272" s="109"/>
      <c r="J272" s="37"/>
      <c r="K272" s="37"/>
      <c r="L272" s="40"/>
      <c r="M272" s="203"/>
      <c r="N272" s="204"/>
      <c r="O272" s="65"/>
      <c r="P272" s="65"/>
      <c r="Q272" s="65"/>
      <c r="R272" s="65"/>
      <c r="S272" s="65"/>
      <c r="T272" s="66"/>
      <c r="U272" s="35"/>
      <c r="V272" s="35"/>
      <c r="W272" s="35"/>
      <c r="X272" s="35"/>
      <c r="Y272" s="35"/>
      <c r="Z272" s="35"/>
      <c r="AA272" s="35"/>
      <c r="AB272" s="35"/>
      <c r="AC272" s="35"/>
      <c r="AD272" s="35"/>
      <c r="AE272" s="35"/>
      <c r="AT272" s="18" t="s">
        <v>144</v>
      </c>
      <c r="AU272" s="18" t="s">
        <v>85</v>
      </c>
    </row>
    <row r="273" spans="1:65" s="2" customFormat="1" ht="21.75" customHeight="1">
      <c r="A273" s="35"/>
      <c r="B273" s="36"/>
      <c r="C273" s="188" t="s">
        <v>404</v>
      </c>
      <c r="D273" s="188" t="s">
        <v>137</v>
      </c>
      <c r="E273" s="189" t="s">
        <v>405</v>
      </c>
      <c r="F273" s="190" t="s">
        <v>406</v>
      </c>
      <c r="G273" s="191" t="s">
        <v>157</v>
      </c>
      <c r="H273" s="192">
        <v>15</v>
      </c>
      <c r="I273" s="193"/>
      <c r="J273" s="194">
        <f>ROUND(I273*H273,2)</f>
        <v>0</v>
      </c>
      <c r="K273" s="190" t="s">
        <v>141</v>
      </c>
      <c r="L273" s="40"/>
      <c r="M273" s="195" t="s">
        <v>18</v>
      </c>
      <c r="N273" s="196" t="s">
        <v>46</v>
      </c>
      <c r="O273" s="65"/>
      <c r="P273" s="197">
        <f>O273*H273</f>
        <v>0</v>
      </c>
      <c r="Q273" s="197">
        <v>0.00428</v>
      </c>
      <c r="R273" s="197">
        <f>Q273*H273</f>
        <v>0.0642</v>
      </c>
      <c r="S273" s="197">
        <v>0</v>
      </c>
      <c r="T273" s="198">
        <f>S273*H273</f>
        <v>0</v>
      </c>
      <c r="U273" s="35"/>
      <c r="V273" s="35"/>
      <c r="W273" s="35"/>
      <c r="X273" s="35"/>
      <c r="Y273" s="35"/>
      <c r="Z273" s="35"/>
      <c r="AA273" s="35"/>
      <c r="AB273" s="35"/>
      <c r="AC273" s="35"/>
      <c r="AD273" s="35"/>
      <c r="AE273" s="35"/>
      <c r="AR273" s="199" t="s">
        <v>142</v>
      </c>
      <c r="AT273" s="199" t="s">
        <v>137</v>
      </c>
      <c r="AU273" s="199" t="s">
        <v>85</v>
      </c>
      <c r="AY273" s="18" t="s">
        <v>135</v>
      </c>
      <c r="BE273" s="200">
        <f>IF(N273="základní",J273,0)</f>
        <v>0</v>
      </c>
      <c r="BF273" s="200">
        <f>IF(N273="snížená",J273,0)</f>
        <v>0</v>
      </c>
      <c r="BG273" s="200">
        <f>IF(N273="zákl. přenesená",J273,0)</f>
        <v>0</v>
      </c>
      <c r="BH273" s="200">
        <f>IF(N273="sníž. přenesená",J273,0)</f>
        <v>0</v>
      </c>
      <c r="BI273" s="200">
        <f>IF(N273="nulová",J273,0)</f>
        <v>0</v>
      </c>
      <c r="BJ273" s="18" t="s">
        <v>83</v>
      </c>
      <c r="BK273" s="200">
        <f>ROUND(I273*H273,2)</f>
        <v>0</v>
      </c>
      <c r="BL273" s="18" t="s">
        <v>142</v>
      </c>
      <c r="BM273" s="199" t="s">
        <v>407</v>
      </c>
    </row>
    <row r="274" spans="1:47" s="2" customFormat="1" ht="87.75">
      <c r="A274" s="35"/>
      <c r="B274" s="36"/>
      <c r="C274" s="37"/>
      <c r="D274" s="201" t="s">
        <v>144</v>
      </c>
      <c r="E274" s="37"/>
      <c r="F274" s="202" t="s">
        <v>395</v>
      </c>
      <c r="G274" s="37"/>
      <c r="H274" s="37"/>
      <c r="I274" s="109"/>
      <c r="J274" s="37"/>
      <c r="K274" s="37"/>
      <c r="L274" s="40"/>
      <c r="M274" s="203"/>
      <c r="N274" s="204"/>
      <c r="O274" s="65"/>
      <c r="P274" s="65"/>
      <c r="Q274" s="65"/>
      <c r="R274" s="65"/>
      <c r="S274" s="65"/>
      <c r="T274" s="66"/>
      <c r="U274" s="35"/>
      <c r="V274" s="35"/>
      <c r="W274" s="35"/>
      <c r="X274" s="35"/>
      <c r="Y274" s="35"/>
      <c r="Z274" s="35"/>
      <c r="AA274" s="35"/>
      <c r="AB274" s="35"/>
      <c r="AC274" s="35"/>
      <c r="AD274" s="35"/>
      <c r="AE274" s="35"/>
      <c r="AT274" s="18" t="s">
        <v>144</v>
      </c>
      <c r="AU274" s="18" t="s">
        <v>85</v>
      </c>
    </row>
    <row r="275" spans="1:65" s="2" customFormat="1" ht="21.75" customHeight="1">
      <c r="A275" s="35"/>
      <c r="B275" s="36"/>
      <c r="C275" s="188" t="s">
        <v>408</v>
      </c>
      <c r="D275" s="188" t="s">
        <v>137</v>
      </c>
      <c r="E275" s="189" t="s">
        <v>409</v>
      </c>
      <c r="F275" s="190" t="s">
        <v>410</v>
      </c>
      <c r="G275" s="191" t="s">
        <v>307</v>
      </c>
      <c r="H275" s="192">
        <v>1</v>
      </c>
      <c r="I275" s="193"/>
      <c r="J275" s="194">
        <f>ROUND(I275*H275,2)</f>
        <v>0</v>
      </c>
      <c r="K275" s="190" t="s">
        <v>141</v>
      </c>
      <c r="L275" s="40"/>
      <c r="M275" s="195" t="s">
        <v>18</v>
      </c>
      <c r="N275" s="196" t="s">
        <v>46</v>
      </c>
      <c r="O275" s="65"/>
      <c r="P275" s="197">
        <f>O275*H275</f>
        <v>0</v>
      </c>
      <c r="Q275" s="197">
        <v>0</v>
      </c>
      <c r="R275" s="197">
        <f>Q275*H275</f>
        <v>0</v>
      </c>
      <c r="S275" s="197">
        <v>0</v>
      </c>
      <c r="T275" s="198">
        <f>S275*H275</f>
        <v>0</v>
      </c>
      <c r="U275" s="35"/>
      <c r="V275" s="35"/>
      <c r="W275" s="35"/>
      <c r="X275" s="35"/>
      <c r="Y275" s="35"/>
      <c r="Z275" s="35"/>
      <c r="AA275" s="35"/>
      <c r="AB275" s="35"/>
      <c r="AC275" s="35"/>
      <c r="AD275" s="35"/>
      <c r="AE275" s="35"/>
      <c r="AR275" s="199" t="s">
        <v>142</v>
      </c>
      <c r="AT275" s="199" t="s">
        <v>137</v>
      </c>
      <c r="AU275" s="199" t="s">
        <v>85</v>
      </c>
      <c r="AY275" s="18" t="s">
        <v>135</v>
      </c>
      <c r="BE275" s="200">
        <f>IF(N275="základní",J275,0)</f>
        <v>0</v>
      </c>
      <c r="BF275" s="200">
        <f>IF(N275="snížená",J275,0)</f>
        <v>0</v>
      </c>
      <c r="BG275" s="200">
        <f>IF(N275="zákl. přenesená",J275,0)</f>
        <v>0</v>
      </c>
      <c r="BH275" s="200">
        <f>IF(N275="sníž. přenesená",J275,0)</f>
        <v>0</v>
      </c>
      <c r="BI275" s="200">
        <f>IF(N275="nulová",J275,0)</f>
        <v>0</v>
      </c>
      <c r="BJ275" s="18" t="s">
        <v>83</v>
      </c>
      <c r="BK275" s="200">
        <f>ROUND(I275*H275,2)</f>
        <v>0</v>
      </c>
      <c r="BL275" s="18" t="s">
        <v>142</v>
      </c>
      <c r="BM275" s="199" t="s">
        <v>411</v>
      </c>
    </row>
    <row r="276" spans="1:47" s="2" customFormat="1" ht="29.25">
      <c r="A276" s="35"/>
      <c r="B276" s="36"/>
      <c r="C276" s="37"/>
      <c r="D276" s="201" t="s">
        <v>144</v>
      </c>
      <c r="E276" s="37"/>
      <c r="F276" s="202" t="s">
        <v>412</v>
      </c>
      <c r="G276" s="37"/>
      <c r="H276" s="37"/>
      <c r="I276" s="109"/>
      <c r="J276" s="37"/>
      <c r="K276" s="37"/>
      <c r="L276" s="40"/>
      <c r="M276" s="203"/>
      <c r="N276" s="204"/>
      <c r="O276" s="65"/>
      <c r="P276" s="65"/>
      <c r="Q276" s="65"/>
      <c r="R276" s="65"/>
      <c r="S276" s="65"/>
      <c r="T276" s="66"/>
      <c r="U276" s="35"/>
      <c r="V276" s="35"/>
      <c r="W276" s="35"/>
      <c r="X276" s="35"/>
      <c r="Y276" s="35"/>
      <c r="Z276" s="35"/>
      <c r="AA276" s="35"/>
      <c r="AB276" s="35"/>
      <c r="AC276" s="35"/>
      <c r="AD276" s="35"/>
      <c r="AE276" s="35"/>
      <c r="AT276" s="18" t="s">
        <v>144</v>
      </c>
      <c r="AU276" s="18" t="s">
        <v>85</v>
      </c>
    </row>
    <row r="277" spans="1:65" s="2" customFormat="1" ht="16.5" customHeight="1">
      <c r="A277" s="35"/>
      <c r="B277" s="36"/>
      <c r="C277" s="237" t="s">
        <v>413</v>
      </c>
      <c r="D277" s="237" t="s">
        <v>272</v>
      </c>
      <c r="E277" s="238" t="s">
        <v>414</v>
      </c>
      <c r="F277" s="239" t="s">
        <v>415</v>
      </c>
      <c r="G277" s="240" t="s">
        <v>307</v>
      </c>
      <c r="H277" s="241">
        <v>1</v>
      </c>
      <c r="I277" s="242"/>
      <c r="J277" s="243">
        <f>ROUND(I277*H277,2)</f>
        <v>0</v>
      </c>
      <c r="K277" s="239" t="s">
        <v>141</v>
      </c>
      <c r="L277" s="244"/>
      <c r="M277" s="245" t="s">
        <v>18</v>
      </c>
      <c r="N277" s="246" t="s">
        <v>46</v>
      </c>
      <c r="O277" s="65"/>
      <c r="P277" s="197">
        <f>O277*H277</f>
        <v>0</v>
      </c>
      <c r="Q277" s="197">
        <v>0.00028</v>
      </c>
      <c r="R277" s="197">
        <f>Q277*H277</f>
        <v>0.00028</v>
      </c>
      <c r="S277" s="197">
        <v>0</v>
      </c>
      <c r="T277" s="198">
        <f>S277*H277</f>
        <v>0</v>
      </c>
      <c r="U277" s="35"/>
      <c r="V277" s="35"/>
      <c r="W277" s="35"/>
      <c r="X277" s="35"/>
      <c r="Y277" s="35"/>
      <c r="Z277" s="35"/>
      <c r="AA277" s="35"/>
      <c r="AB277" s="35"/>
      <c r="AC277" s="35"/>
      <c r="AD277" s="35"/>
      <c r="AE277" s="35"/>
      <c r="AR277" s="199" t="s">
        <v>186</v>
      </c>
      <c r="AT277" s="199" t="s">
        <v>272</v>
      </c>
      <c r="AU277" s="199" t="s">
        <v>85</v>
      </c>
      <c r="AY277" s="18" t="s">
        <v>135</v>
      </c>
      <c r="BE277" s="200">
        <f>IF(N277="základní",J277,0)</f>
        <v>0</v>
      </c>
      <c r="BF277" s="200">
        <f>IF(N277="snížená",J277,0)</f>
        <v>0</v>
      </c>
      <c r="BG277" s="200">
        <f>IF(N277="zákl. přenesená",J277,0)</f>
        <v>0</v>
      </c>
      <c r="BH277" s="200">
        <f>IF(N277="sníž. přenesená",J277,0)</f>
        <v>0</v>
      </c>
      <c r="BI277" s="200">
        <f>IF(N277="nulová",J277,0)</f>
        <v>0</v>
      </c>
      <c r="BJ277" s="18" t="s">
        <v>83</v>
      </c>
      <c r="BK277" s="200">
        <f>ROUND(I277*H277,2)</f>
        <v>0</v>
      </c>
      <c r="BL277" s="18" t="s">
        <v>142</v>
      </c>
      <c r="BM277" s="199" t="s">
        <v>416</v>
      </c>
    </row>
    <row r="278" spans="1:65" s="2" customFormat="1" ht="21.75" customHeight="1">
      <c r="A278" s="35"/>
      <c r="B278" s="36"/>
      <c r="C278" s="188" t="s">
        <v>417</v>
      </c>
      <c r="D278" s="188" t="s">
        <v>137</v>
      </c>
      <c r="E278" s="189" t="s">
        <v>418</v>
      </c>
      <c r="F278" s="190" t="s">
        <v>419</v>
      </c>
      <c r="G278" s="191" t="s">
        <v>307</v>
      </c>
      <c r="H278" s="192">
        <v>23</v>
      </c>
      <c r="I278" s="193"/>
      <c r="J278" s="194">
        <f>ROUND(I278*H278,2)</f>
        <v>0</v>
      </c>
      <c r="K278" s="190" t="s">
        <v>141</v>
      </c>
      <c r="L278" s="40"/>
      <c r="M278" s="195" t="s">
        <v>18</v>
      </c>
      <c r="N278" s="196" t="s">
        <v>46</v>
      </c>
      <c r="O278" s="65"/>
      <c r="P278" s="197">
        <f>O278*H278</f>
        <v>0</v>
      </c>
      <c r="Q278" s="197">
        <v>0</v>
      </c>
      <c r="R278" s="197">
        <f>Q278*H278</f>
        <v>0</v>
      </c>
      <c r="S278" s="197">
        <v>0</v>
      </c>
      <c r="T278" s="198">
        <f>S278*H278</f>
        <v>0</v>
      </c>
      <c r="U278" s="35"/>
      <c r="V278" s="35"/>
      <c r="W278" s="35"/>
      <c r="X278" s="35"/>
      <c r="Y278" s="35"/>
      <c r="Z278" s="35"/>
      <c r="AA278" s="35"/>
      <c r="AB278" s="35"/>
      <c r="AC278" s="35"/>
      <c r="AD278" s="35"/>
      <c r="AE278" s="35"/>
      <c r="AR278" s="199" t="s">
        <v>142</v>
      </c>
      <c r="AT278" s="199" t="s">
        <v>137</v>
      </c>
      <c r="AU278" s="199" t="s">
        <v>85</v>
      </c>
      <c r="AY278" s="18" t="s">
        <v>135</v>
      </c>
      <c r="BE278" s="200">
        <f>IF(N278="základní",J278,0)</f>
        <v>0</v>
      </c>
      <c r="BF278" s="200">
        <f>IF(N278="snížená",J278,0)</f>
        <v>0</v>
      </c>
      <c r="BG278" s="200">
        <f>IF(N278="zákl. přenesená",J278,0)</f>
        <v>0</v>
      </c>
      <c r="BH278" s="200">
        <f>IF(N278="sníž. přenesená",J278,0)</f>
        <v>0</v>
      </c>
      <c r="BI278" s="200">
        <f>IF(N278="nulová",J278,0)</f>
        <v>0</v>
      </c>
      <c r="BJ278" s="18" t="s">
        <v>83</v>
      </c>
      <c r="BK278" s="200">
        <f>ROUND(I278*H278,2)</f>
        <v>0</v>
      </c>
      <c r="BL278" s="18" t="s">
        <v>142</v>
      </c>
      <c r="BM278" s="199" t="s">
        <v>420</v>
      </c>
    </row>
    <row r="279" spans="1:47" s="2" customFormat="1" ht="29.25">
      <c r="A279" s="35"/>
      <c r="B279" s="36"/>
      <c r="C279" s="37"/>
      <c r="D279" s="201" t="s">
        <v>144</v>
      </c>
      <c r="E279" s="37"/>
      <c r="F279" s="202" t="s">
        <v>412</v>
      </c>
      <c r="G279" s="37"/>
      <c r="H279" s="37"/>
      <c r="I279" s="109"/>
      <c r="J279" s="37"/>
      <c r="K279" s="37"/>
      <c r="L279" s="40"/>
      <c r="M279" s="203"/>
      <c r="N279" s="204"/>
      <c r="O279" s="65"/>
      <c r="P279" s="65"/>
      <c r="Q279" s="65"/>
      <c r="R279" s="65"/>
      <c r="S279" s="65"/>
      <c r="T279" s="66"/>
      <c r="U279" s="35"/>
      <c r="V279" s="35"/>
      <c r="W279" s="35"/>
      <c r="X279" s="35"/>
      <c r="Y279" s="35"/>
      <c r="Z279" s="35"/>
      <c r="AA279" s="35"/>
      <c r="AB279" s="35"/>
      <c r="AC279" s="35"/>
      <c r="AD279" s="35"/>
      <c r="AE279" s="35"/>
      <c r="AT279" s="18" t="s">
        <v>144</v>
      </c>
      <c r="AU279" s="18" t="s">
        <v>85</v>
      </c>
    </row>
    <row r="280" spans="2:51" s="14" customFormat="1" ht="11.25">
      <c r="B280" s="215"/>
      <c r="C280" s="216"/>
      <c r="D280" s="201" t="s">
        <v>146</v>
      </c>
      <c r="E280" s="217" t="s">
        <v>18</v>
      </c>
      <c r="F280" s="218" t="s">
        <v>421</v>
      </c>
      <c r="G280" s="216"/>
      <c r="H280" s="219">
        <v>23</v>
      </c>
      <c r="I280" s="220"/>
      <c r="J280" s="216"/>
      <c r="K280" s="216"/>
      <c r="L280" s="221"/>
      <c r="M280" s="222"/>
      <c r="N280" s="223"/>
      <c r="O280" s="223"/>
      <c r="P280" s="223"/>
      <c r="Q280" s="223"/>
      <c r="R280" s="223"/>
      <c r="S280" s="223"/>
      <c r="T280" s="224"/>
      <c r="AT280" s="225" t="s">
        <v>146</v>
      </c>
      <c r="AU280" s="225" t="s">
        <v>85</v>
      </c>
      <c r="AV280" s="14" t="s">
        <v>85</v>
      </c>
      <c r="AW280" s="14" t="s">
        <v>36</v>
      </c>
      <c r="AX280" s="14" t="s">
        <v>83</v>
      </c>
      <c r="AY280" s="225" t="s">
        <v>135</v>
      </c>
    </row>
    <row r="281" spans="1:65" s="2" customFormat="1" ht="16.5" customHeight="1">
      <c r="A281" s="35"/>
      <c r="B281" s="36"/>
      <c r="C281" s="237" t="s">
        <v>422</v>
      </c>
      <c r="D281" s="237" t="s">
        <v>272</v>
      </c>
      <c r="E281" s="238" t="s">
        <v>423</v>
      </c>
      <c r="F281" s="239" t="s">
        <v>424</v>
      </c>
      <c r="G281" s="240" t="s">
        <v>307</v>
      </c>
      <c r="H281" s="241">
        <v>3</v>
      </c>
      <c r="I281" s="242"/>
      <c r="J281" s="243">
        <f>ROUND(I281*H281,2)</f>
        <v>0</v>
      </c>
      <c r="K281" s="239" t="s">
        <v>141</v>
      </c>
      <c r="L281" s="244"/>
      <c r="M281" s="245" t="s">
        <v>18</v>
      </c>
      <c r="N281" s="246" t="s">
        <v>46</v>
      </c>
      <c r="O281" s="65"/>
      <c r="P281" s="197">
        <f>O281*H281</f>
        <v>0</v>
      </c>
      <c r="Q281" s="197">
        <v>0.00026</v>
      </c>
      <c r="R281" s="197">
        <f>Q281*H281</f>
        <v>0.0007799999999999999</v>
      </c>
      <c r="S281" s="197">
        <v>0</v>
      </c>
      <c r="T281" s="198">
        <f>S281*H281</f>
        <v>0</v>
      </c>
      <c r="U281" s="35"/>
      <c r="V281" s="35"/>
      <c r="W281" s="35"/>
      <c r="X281" s="35"/>
      <c r="Y281" s="35"/>
      <c r="Z281" s="35"/>
      <c r="AA281" s="35"/>
      <c r="AB281" s="35"/>
      <c r="AC281" s="35"/>
      <c r="AD281" s="35"/>
      <c r="AE281" s="35"/>
      <c r="AR281" s="199" t="s">
        <v>186</v>
      </c>
      <c r="AT281" s="199" t="s">
        <v>272</v>
      </c>
      <c r="AU281" s="199" t="s">
        <v>85</v>
      </c>
      <c r="AY281" s="18" t="s">
        <v>135</v>
      </c>
      <c r="BE281" s="200">
        <f>IF(N281="základní",J281,0)</f>
        <v>0</v>
      </c>
      <c r="BF281" s="200">
        <f>IF(N281="snížená",J281,0)</f>
        <v>0</v>
      </c>
      <c r="BG281" s="200">
        <f>IF(N281="zákl. přenesená",J281,0)</f>
        <v>0</v>
      </c>
      <c r="BH281" s="200">
        <f>IF(N281="sníž. přenesená",J281,0)</f>
        <v>0</v>
      </c>
      <c r="BI281" s="200">
        <f>IF(N281="nulová",J281,0)</f>
        <v>0</v>
      </c>
      <c r="BJ281" s="18" t="s">
        <v>83</v>
      </c>
      <c r="BK281" s="200">
        <f>ROUND(I281*H281,2)</f>
        <v>0</v>
      </c>
      <c r="BL281" s="18" t="s">
        <v>142</v>
      </c>
      <c r="BM281" s="199" t="s">
        <v>425</v>
      </c>
    </row>
    <row r="282" spans="1:65" s="2" customFormat="1" ht="16.5" customHeight="1">
      <c r="A282" s="35"/>
      <c r="B282" s="36"/>
      <c r="C282" s="237" t="s">
        <v>426</v>
      </c>
      <c r="D282" s="237" t="s">
        <v>272</v>
      </c>
      <c r="E282" s="238" t="s">
        <v>427</v>
      </c>
      <c r="F282" s="239" t="s">
        <v>428</v>
      </c>
      <c r="G282" s="240" t="s">
        <v>307</v>
      </c>
      <c r="H282" s="241">
        <v>5</v>
      </c>
      <c r="I282" s="242"/>
      <c r="J282" s="243">
        <f>ROUND(I282*H282,2)</f>
        <v>0</v>
      </c>
      <c r="K282" s="239" t="s">
        <v>141</v>
      </c>
      <c r="L282" s="244"/>
      <c r="M282" s="245" t="s">
        <v>18</v>
      </c>
      <c r="N282" s="246" t="s">
        <v>46</v>
      </c>
      <c r="O282" s="65"/>
      <c r="P282" s="197">
        <f>O282*H282</f>
        <v>0</v>
      </c>
      <c r="Q282" s="197">
        <v>0.00029</v>
      </c>
      <c r="R282" s="197">
        <f>Q282*H282</f>
        <v>0.00145</v>
      </c>
      <c r="S282" s="197">
        <v>0</v>
      </c>
      <c r="T282" s="198">
        <f>S282*H282</f>
        <v>0</v>
      </c>
      <c r="U282" s="35"/>
      <c r="V282" s="35"/>
      <c r="W282" s="35"/>
      <c r="X282" s="35"/>
      <c r="Y282" s="35"/>
      <c r="Z282" s="35"/>
      <c r="AA282" s="35"/>
      <c r="AB282" s="35"/>
      <c r="AC282" s="35"/>
      <c r="AD282" s="35"/>
      <c r="AE282" s="35"/>
      <c r="AR282" s="199" t="s">
        <v>186</v>
      </c>
      <c r="AT282" s="199" t="s">
        <v>272</v>
      </c>
      <c r="AU282" s="199" t="s">
        <v>85</v>
      </c>
      <c r="AY282" s="18" t="s">
        <v>135</v>
      </c>
      <c r="BE282" s="200">
        <f>IF(N282="základní",J282,0)</f>
        <v>0</v>
      </c>
      <c r="BF282" s="200">
        <f>IF(N282="snížená",J282,0)</f>
        <v>0</v>
      </c>
      <c r="BG282" s="200">
        <f>IF(N282="zákl. přenesená",J282,0)</f>
        <v>0</v>
      </c>
      <c r="BH282" s="200">
        <f>IF(N282="sníž. přenesená",J282,0)</f>
        <v>0</v>
      </c>
      <c r="BI282" s="200">
        <f>IF(N282="nulová",J282,0)</f>
        <v>0</v>
      </c>
      <c r="BJ282" s="18" t="s">
        <v>83</v>
      </c>
      <c r="BK282" s="200">
        <f>ROUND(I282*H282,2)</f>
        <v>0</v>
      </c>
      <c r="BL282" s="18" t="s">
        <v>142</v>
      </c>
      <c r="BM282" s="199" t="s">
        <v>429</v>
      </c>
    </row>
    <row r="283" spans="1:65" s="2" customFormat="1" ht="16.5" customHeight="1">
      <c r="A283" s="35"/>
      <c r="B283" s="36"/>
      <c r="C283" s="237" t="s">
        <v>430</v>
      </c>
      <c r="D283" s="237" t="s">
        <v>272</v>
      </c>
      <c r="E283" s="238" t="s">
        <v>431</v>
      </c>
      <c r="F283" s="239" t="s">
        <v>432</v>
      </c>
      <c r="G283" s="240" t="s">
        <v>307</v>
      </c>
      <c r="H283" s="241">
        <v>5</v>
      </c>
      <c r="I283" s="242"/>
      <c r="J283" s="243">
        <f>ROUND(I283*H283,2)</f>
        <v>0</v>
      </c>
      <c r="K283" s="239" t="s">
        <v>141</v>
      </c>
      <c r="L283" s="244"/>
      <c r="M283" s="245" t="s">
        <v>18</v>
      </c>
      <c r="N283" s="246" t="s">
        <v>46</v>
      </c>
      <c r="O283" s="65"/>
      <c r="P283" s="197">
        <f>O283*H283</f>
        <v>0</v>
      </c>
      <c r="Q283" s="197">
        <v>0.00034</v>
      </c>
      <c r="R283" s="197">
        <f>Q283*H283</f>
        <v>0.0017000000000000001</v>
      </c>
      <c r="S283" s="197">
        <v>0</v>
      </c>
      <c r="T283" s="198">
        <f>S283*H283</f>
        <v>0</v>
      </c>
      <c r="U283" s="35"/>
      <c r="V283" s="35"/>
      <c r="W283" s="35"/>
      <c r="X283" s="35"/>
      <c r="Y283" s="35"/>
      <c r="Z283" s="35"/>
      <c r="AA283" s="35"/>
      <c r="AB283" s="35"/>
      <c r="AC283" s="35"/>
      <c r="AD283" s="35"/>
      <c r="AE283" s="35"/>
      <c r="AR283" s="199" t="s">
        <v>186</v>
      </c>
      <c r="AT283" s="199" t="s">
        <v>272</v>
      </c>
      <c r="AU283" s="199" t="s">
        <v>85</v>
      </c>
      <c r="AY283" s="18" t="s">
        <v>135</v>
      </c>
      <c r="BE283" s="200">
        <f>IF(N283="základní",J283,0)</f>
        <v>0</v>
      </c>
      <c r="BF283" s="200">
        <f>IF(N283="snížená",J283,0)</f>
        <v>0</v>
      </c>
      <c r="BG283" s="200">
        <f>IF(N283="zákl. přenesená",J283,0)</f>
        <v>0</v>
      </c>
      <c r="BH283" s="200">
        <f>IF(N283="sníž. přenesená",J283,0)</f>
        <v>0</v>
      </c>
      <c r="BI283" s="200">
        <f>IF(N283="nulová",J283,0)</f>
        <v>0</v>
      </c>
      <c r="BJ283" s="18" t="s">
        <v>83</v>
      </c>
      <c r="BK283" s="200">
        <f>ROUND(I283*H283,2)</f>
        <v>0</v>
      </c>
      <c r="BL283" s="18" t="s">
        <v>142</v>
      </c>
      <c r="BM283" s="199" t="s">
        <v>433</v>
      </c>
    </row>
    <row r="284" spans="1:65" s="2" customFormat="1" ht="16.5" customHeight="1">
      <c r="A284" s="35"/>
      <c r="B284" s="36"/>
      <c r="C284" s="237" t="s">
        <v>434</v>
      </c>
      <c r="D284" s="237" t="s">
        <v>272</v>
      </c>
      <c r="E284" s="238" t="s">
        <v>435</v>
      </c>
      <c r="F284" s="239" t="s">
        <v>436</v>
      </c>
      <c r="G284" s="240" t="s">
        <v>307</v>
      </c>
      <c r="H284" s="241">
        <v>10</v>
      </c>
      <c r="I284" s="242"/>
      <c r="J284" s="243">
        <f>ROUND(I284*H284,2)</f>
        <v>0</v>
      </c>
      <c r="K284" s="239" t="s">
        <v>141</v>
      </c>
      <c r="L284" s="244"/>
      <c r="M284" s="245" t="s">
        <v>18</v>
      </c>
      <c r="N284" s="246" t="s">
        <v>46</v>
      </c>
      <c r="O284" s="65"/>
      <c r="P284" s="197">
        <f>O284*H284</f>
        <v>0</v>
      </c>
      <c r="Q284" s="197">
        <v>0.00035</v>
      </c>
      <c r="R284" s="197">
        <f>Q284*H284</f>
        <v>0.0035</v>
      </c>
      <c r="S284" s="197">
        <v>0</v>
      </c>
      <c r="T284" s="198">
        <f>S284*H284</f>
        <v>0</v>
      </c>
      <c r="U284" s="35"/>
      <c r="V284" s="35"/>
      <c r="W284" s="35"/>
      <c r="X284" s="35"/>
      <c r="Y284" s="35"/>
      <c r="Z284" s="35"/>
      <c r="AA284" s="35"/>
      <c r="AB284" s="35"/>
      <c r="AC284" s="35"/>
      <c r="AD284" s="35"/>
      <c r="AE284" s="35"/>
      <c r="AR284" s="199" t="s">
        <v>186</v>
      </c>
      <c r="AT284" s="199" t="s">
        <v>272</v>
      </c>
      <c r="AU284" s="199" t="s">
        <v>85</v>
      </c>
      <c r="AY284" s="18" t="s">
        <v>135</v>
      </c>
      <c r="BE284" s="200">
        <f>IF(N284="základní",J284,0)</f>
        <v>0</v>
      </c>
      <c r="BF284" s="200">
        <f>IF(N284="snížená",J284,0)</f>
        <v>0</v>
      </c>
      <c r="BG284" s="200">
        <f>IF(N284="zákl. přenesená",J284,0)</f>
        <v>0</v>
      </c>
      <c r="BH284" s="200">
        <f>IF(N284="sníž. přenesená",J284,0)</f>
        <v>0</v>
      </c>
      <c r="BI284" s="200">
        <f>IF(N284="nulová",J284,0)</f>
        <v>0</v>
      </c>
      <c r="BJ284" s="18" t="s">
        <v>83</v>
      </c>
      <c r="BK284" s="200">
        <f>ROUND(I284*H284,2)</f>
        <v>0</v>
      </c>
      <c r="BL284" s="18" t="s">
        <v>142</v>
      </c>
      <c r="BM284" s="199" t="s">
        <v>437</v>
      </c>
    </row>
    <row r="285" spans="1:65" s="2" customFormat="1" ht="21.75" customHeight="1">
      <c r="A285" s="35"/>
      <c r="B285" s="36"/>
      <c r="C285" s="188" t="s">
        <v>438</v>
      </c>
      <c r="D285" s="188" t="s">
        <v>137</v>
      </c>
      <c r="E285" s="189" t="s">
        <v>439</v>
      </c>
      <c r="F285" s="190" t="s">
        <v>440</v>
      </c>
      <c r="G285" s="191" t="s">
        <v>307</v>
      </c>
      <c r="H285" s="192">
        <v>13</v>
      </c>
      <c r="I285" s="193"/>
      <c r="J285" s="194">
        <f>ROUND(I285*H285,2)</f>
        <v>0</v>
      </c>
      <c r="K285" s="190" t="s">
        <v>141</v>
      </c>
      <c r="L285" s="40"/>
      <c r="M285" s="195" t="s">
        <v>18</v>
      </c>
      <c r="N285" s="196" t="s">
        <v>46</v>
      </c>
      <c r="O285" s="65"/>
      <c r="P285" s="197">
        <f>O285*H285</f>
        <v>0</v>
      </c>
      <c r="Q285" s="197">
        <v>1E-05</v>
      </c>
      <c r="R285" s="197">
        <f>Q285*H285</f>
        <v>0.00013000000000000002</v>
      </c>
      <c r="S285" s="197">
        <v>0</v>
      </c>
      <c r="T285" s="198">
        <f>S285*H285</f>
        <v>0</v>
      </c>
      <c r="U285" s="35"/>
      <c r="V285" s="35"/>
      <c r="W285" s="35"/>
      <c r="X285" s="35"/>
      <c r="Y285" s="35"/>
      <c r="Z285" s="35"/>
      <c r="AA285" s="35"/>
      <c r="AB285" s="35"/>
      <c r="AC285" s="35"/>
      <c r="AD285" s="35"/>
      <c r="AE285" s="35"/>
      <c r="AR285" s="199" t="s">
        <v>142</v>
      </c>
      <c r="AT285" s="199" t="s">
        <v>137</v>
      </c>
      <c r="AU285" s="199" t="s">
        <v>85</v>
      </c>
      <c r="AY285" s="18" t="s">
        <v>135</v>
      </c>
      <c r="BE285" s="200">
        <f>IF(N285="základní",J285,0)</f>
        <v>0</v>
      </c>
      <c r="BF285" s="200">
        <f>IF(N285="snížená",J285,0)</f>
        <v>0</v>
      </c>
      <c r="BG285" s="200">
        <f>IF(N285="zákl. přenesená",J285,0)</f>
        <v>0</v>
      </c>
      <c r="BH285" s="200">
        <f>IF(N285="sníž. přenesená",J285,0)</f>
        <v>0</v>
      </c>
      <c r="BI285" s="200">
        <f>IF(N285="nulová",J285,0)</f>
        <v>0</v>
      </c>
      <c r="BJ285" s="18" t="s">
        <v>83</v>
      </c>
      <c r="BK285" s="200">
        <f>ROUND(I285*H285,2)</f>
        <v>0</v>
      </c>
      <c r="BL285" s="18" t="s">
        <v>142</v>
      </c>
      <c r="BM285" s="199" t="s">
        <v>441</v>
      </c>
    </row>
    <row r="286" spans="1:47" s="2" customFormat="1" ht="29.25">
      <c r="A286" s="35"/>
      <c r="B286" s="36"/>
      <c r="C286" s="37"/>
      <c r="D286" s="201" t="s">
        <v>144</v>
      </c>
      <c r="E286" s="37"/>
      <c r="F286" s="202" t="s">
        <v>412</v>
      </c>
      <c r="G286" s="37"/>
      <c r="H286" s="37"/>
      <c r="I286" s="109"/>
      <c r="J286" s="37"/>
      <c r="K286" s="37"/>
      <c r="L286" s="40"/>
      <c r="M286" s="203"/>
      <c r="N286" s="204"/>
      <c r="O286" s="65"/>
      <c r="P286" s="65"/>
      <c r="Q286" s="65"/>
      <c r="R286" s="65"/>
      <c r="S286" s="65"/>
      <c r="T286" s="66"/>
      <c r="U286" s="35"/>
      <c r="V286" s="35"/>
      <c r="W286" s="35"/>
      <c r="X286" s="35"/>
      <c r="Y286" s="35"/>
      <c r="Z286" s="35"/>
      <c r="AA286" s="35"/>
      <c r="AB286" s="35"/>
      <c r="AC286" s="35"/>
      <c r="AD286" s="35"/>
      <c r="AE286" s="35"/>
      <c r="AT286" s="18" t="s">
        <v>144</v>
      </c>
      <c r="AU286" s="18" t="s">
        <v>85</v>
      </c>
    </row>
    <row r="287" spans="2:51" s="14" customFormat="1" ht="11.25">
      <c r="B287" s="215"/>
      <c r="C287" s="216"/>
      <c r="D287" s="201" t="s">
        <v>146</v>
      </c>
      <c r="E287" s="217" t="s">
        <v>18</v>
      </c>
      <c r="F287" s="218" t="s">
        <v>442</v>
      </c>
      <c r="G287" s="216"/>
      <c r="H287" s="219">
        <v>13</v>
      </c>
      <c r="I287" s="220"/>
      <c r="J287" s="216"/>
      <c r="K287" s="216"/>
      <c r="L287" s="221"/>
      <c r="M287" s="222"/>
      <c r="N287" s="223"/>
      <c r="O287" s="223"/>
      <c r="P287" s="223"/>
      <c r="Q287" s="223"/>
      <c r="R287" s="223"/>
      <c r="S287" s="223"/>
      <c r="T287" s="224"/>
      <c r="AT287" s="225" t="s">
        <v>146</v>
      </c>
      <c r="AU287" s="225" t="s">
        <v>85</v>
      </c>
      <c r="AV287" s="14" t="s">
        <v>85</v>
      </c>
      <c r="AW287" s="14" t="s">
        <v>36</v>
      </c>
      <c r="AX287" s="14" t="s">
        <v>83</v>
      </c>
      <c r="AY287" s="225" t="s">
        <v>135</v>
      </c>
    </row>
    <row r="288" spans="1:65" s="2" customFormat="1" ht="16.5" customHeight="1">
      <c r="A288" s="35"/>
      <c r="B288" s="36"/>
      <c r="C288" s="237" t="s">
        <v>443</v>
      </c>
      <c r="D288" s="237" t="s">
        <v>272</v>
      </c>
      <c r="E288" s="238" t="s">
        <v>444</v>
      </c>
      <c r="F288" s="239" t="s">
        <v>445</v>
      </c>
      <c r="G288" s="240" t="s">
        <v>307</v>
      </c>
      <c r="H288" s="241">
        <v>3</v>
      </c>
      <c r="I288" s="242"/>
      <c r="J288" s="243">
        <f>ROUND(I288*H288,2)</f>
        <v>0</v>
      </c>
      <c r="K288" s="239" t="s">
        <v>141</v>
      </c>
      <c r="L288" s="244"/>
      <c r="M288" s="245" t="s">
        <v>18</v>
      </c>
      <c r="N288" s="246" t="s">
        <v>46</v>
      </c>
      <c r="O288" s="65"/>
      <c r="P288" s="197">
        <f>O288*H288</f>
        <v>0</v>
      </c>
      <c r="Q288" s="197">
        <v>0.0007</v>
      </c>
      <c r="R288" s="197">
        <f>Q288*H288</f>
        <v>0.0021</v>
      </c>
      <c r="S288" s="197">
        <v>0</v>
      </c>
      <c r="T288" s="198">
        <f>S288*H288</f>
        <v>0</v>
      </c>
      <c r="U288" s="35"/>
      <c r="V288" s="35"/>
      <c r="W288" s="35"/>
      <c r="X288" s="35"/>
      <c r="Y288" s="35"/>
      <c r="Z288" s="35"/>
      <c r="AA288" s="35"/>
      <c r="AB288" s="35"/>
      <c r="AC288" s="35"/>
      <c r="AD288" s="35"/>
      <c r="AE288" s="35"/>
      <c r="AR288" s="199" t="s">
        <v>186</v>
      </c>
      <c r="AT288" s="199" t="s">
        <v>272</v>
      </c>
      <c r="AU288" s="199" t="s">
        <v>85</v>
      </c>
      <c r="AY288" s="18" t="s">
        <v>135</v>
      </c>
      <c r="BE288" s="200">
        <f>IF(N288="základní",J288,0)</f>
        <v>0</v>
      </c>
      <c r="BF288" s="200">
        <f>IF(N288="snížená",J288,0)</f>
        <v>0</v>
      </c>
      <c r="BG288" s="200">
        <f>IF(N288="zákl. přenesená",J288,0)</f>
        <v>0</v>
      </c>
      <c r="BH288" s="200">
        <f>IF(N288="sníž. přenesená",J288,0)</f>
        <v>0</v>
      </c>
      <c r="BI288" s="200">
        <f>IF(N288="nulová",J288,0)</f>
        <v>0</v>
      </c>
      <c r="BJ288" s="18" t="s">
        <v>83</v>
      </c>
      <c r="BK288" s="200">
        <f>ROUND(I288*H288,2)</f>
        <v>0</v>
      </c>
      <c r="BL288" s="18" t="s">
        <v>142</v>
      </c>
      <c r="BM288" s="199" t="s">
        <v>446</v>
      </c>
    </row>
    <row r="289" spans="1:65" s="2" customFormat="1" ht="16.5" customHeight="1">
      <c r="A289" s="35"/>
      <c r="B289" s="36"/>
      <c r="C289" s="237" t="s">
        <v>447</v>
      </c>
      <c r="D289" s="237" t="s">
        <v>272</v>
      </c>
      <c r="E289" s="238" t="s">
        <v>448</v>
      </c>
      <c r="F289" s="239" t="s">
        <v>449</v>
      </c>
      <c r="G289" s="240" t="s">
        <v>307</v>
      </c>
      <c r="H289" s="241">
        <v>10</v>
      </c>
      <c r="I289" s="242"/>
      <c r="J289" s="243">
        <f>ROUND(I289*H289,2)</f>
        <v>0</v>
      </c>
      <c r="K289" s="239" t="s">
        <v>141</v>
      </c>
      <c r="L289" s="244"/>
      <c r="M289" s="245" t="s">
        <v>18</v>
      </c>
      <c r="N289" s="246" t="s">
        <v>46</v>
      </c>
      <c r="O289" s="65"/>
      <c r="P289" s="197">
        <f>O289*H289</f>
        <v>0</v>
      </c>
      <c r="Q289" s="197">
        <v>0.00088</v>
      </c>
      <c r="R289" s="197">
        <f>Q289*H289</f>
        <v>0.0088</v>
      </c>
      <c r="S289" s="197">
        <v>0</v>
      </c>
      <c r="T289" s="198">
        <f>S289*H289</f>
        <v>0</v>
      </c>
      <c r="U289" s="35"/>
      <c r="V289" s="35"/>
      <c r="W289" s="35"/>
      <c r="X289" s="35"/>
      <c r="Y289" s="35"/>
      <c r="Z289" s="35"/>
      <c r="AA289" s="35"/>
      <c r="AB289" s="35"/>
      <c r="AC289" s="35"/>
      <c r="AD289" s="35"/>
      <c r="AE289" s="35"/>
      <c r="AR289" s="199" t="s">
        <v>186</v>
      </c>
      <c r="AT289" s="199" t="s">
        <v>272</v>
      </c>
      <c r="AU289" s="199" t="s">
        <v>85</v>
      </c>
      <c r="AY289" s="18" t="s">
        <v>135</v>
      </c>
      <c r="BE289" s="200">
        <f>IF(N289="základní",J289,0)</f>
        <v>0</v>
      </c>
      <c r="BF289" s="200">
        <f>IF(N289="snížená",J289,0)</f>
        <v>0</v>
      </c>
      <c r="BG289" s="200">
        <f>IF(N289="zákl. přenesená",J289,0)</f>
        <v>0</v>
      </c>
      <c r="BH289" s="200">
        <f>IF(N289="sníž. přenesená",J289,0)</f>
        <v>0</v>
      </c>
      <c r="BI289" s="200">
        <f>IF(N289="nulová",J289,0)</f>
        <v>0</v>
      </c>
      <c r="BJ289" s="18" t="s">
        <v>83</v>
      </c>
      <c r="BK289" s="200">
        <f>ROUND(I289*H289,2)</f>
        <v>0</v>
      </c>
      <c r="BL289" s="18" t="s">
        <v>142</v>
      </c>
      <c r="BM289" s="199" t="s">
        <v>450</v>
      </c>
    </row>
    <row r="290" spans="1:65" s="2" customFormat="1" ht="21.75" customHeight="1">
      <c r="A290" s="35"/>
      <c r="B290" s="36"/>
      <c r="C290" s="188" t="s">
        <v>451</v>
      </c>
      <c r="D290" s="188" t="s">
        <v>137</v>
      </c>
      <c r="E290" s="189" t="s">
        <v>452</v>
      </c>
      <c r="F290" s="190" t="s">
        <v>453</v>
      </c>
      <c r="G290" s="191" t="s">
        <v>307</v>
      </c>
      <c r="H290" s="192">
        <v>10</v>
      </c>
      <c r="I290" s="193"/>
      <c r="J290" s="194">
        <f>ROUND(I290*H290,2)</f>
        <v>0</v>
      </c>
      <c r="K290" s="190" t="s">
        <v>141</v>
      </c>
      <c r="L290" s="40"/>
      <c r="M290" s="195" t="s">
        <v>18</v>
      </c>
      <c r="N290" s="196" t="s">
        <v>46</v>
      </c>
      <c r="O290" s="65"/>
      <c r="P290" s="197">
        <f>O290*H290</f>
        <v>0</v>
      </c>
      <c r="Q290" s="197">
        <v>0</v>
      </c>
      <c r="R290" s="197">
        <f>Q290*H290</f>
        <v>0</v>
      </c>
      <c r="S290" s="197">
        <v>0</v>
      </c>
      <c r="T290" s="198">
        <f>S290*H290</f>
        <v>0</v>
      </c>
      <c r="U290" s="35"/>
      <c r="V290" s="35"/>
      <c r="W290" s="35"/>
      <c r="X290" s="35"/>
      <c r="Y290" s="35"/>
      <c r="Z290" s="35"/>
      <c r="AA290" s="35"/>
      <c r="AB290" s="35"/>
      <c r="AC290" s="35"/>
      <c r="AD290" s="35"/>
      <c r="AE290" s="35"/>
      <c r="AR290" s="199" t="s">
        <v>142</v>
      </c>
      <c r="AT290" s="199" t="s">
        <v>137</v>
      </c>
      <c r="AU290" s="199" t="s">
        <v>85</v>
      </c>
      <c r="AY290" s="18" t="s">
        <v>135</v>
      </c>
      <c r="BE290" s="200">
        <f>IF(N290="základní",J290,0)</f>
        <v>0</v>
      </c>
      <c r="BF290" s="200">
        <f>IF(N290="snížená",J290,0)</f>
        <v>0</v>
      </c>
      <c r="BG290" s="200">
        <f>IF(N290="zákl. přenesená",J290,0)</f>
        <v>0</v>
      </c>
      <c r="BH290" s="200">
        <f>IF(N290="sníž. přenesená",J290,0)</f>
        <v>0</v>
      </c>
      <c r="BI290" s="200">
        <f>IF(N290="nulová",J290,0)</f>
        <v>0</v>
      </c>
      <c r="BJ290" s="18" t="s">
        <v>83</v>
      </c>
      <c r="BK290" s="200">
        <f>ROUND(I290*H290,2)</f>
        <v>0</v>
      </c>
      <c r="BL290" s="18" t="s">
        <v>142</v>
      </c>
      <c r="BM290" s="199" t="s">
        <v>454</v>
      </c>
    </row>
    <row r="291" spans="1:47" s="2" customFormat="1" ht="29.25">
      <c r="A291" s="35"/>
      <c r="B291" s="36"/>
      <c r="C291" s="37"/>
      <c r="D291" s="201" t="s">
        <v>144</v>
      </c>
      <c r="E291" s="37"/>
      <c r="F291" s="202" t="s">
        <v>412</v>
      </c>
      <c r="G291" s="37"/>
      <c r="H291" s="37"/>
      <c r="I291" s="109"/>
      <c r="J291" s="37"/>
      <c r="K291" s="37"/>
      <c r="L291" s="40"/>
      <c r="M291" s="203"/>
      <c r="N291" s="204"/>
      <c r="O291" s="65"/>
      <c r="P291" s="65"/>
      <c r="Q291" s="65"/>
      <c r="R291" s="65"/>
      <c r="S291" s="65"/>
      <c r="T291" s="66"/>
      <c r="U291" s="35"/>
      <c r="V291" s="35"/>
      <c r="W291" s="35"/>
      <c r="X291" s="35"/>
      <c r="Y291" s="35"/>
      <c r="Z291" s="35"/>
      <c r="AA291" s="35"/>
      <c r="AB291" s="35"/>
      <c r="AC291" s="35"/>
      <c r="AD291" s="35"/>
      <c r="AE291" s="35"/>
      <c r="AT291" s="18" t="s">
        <v>144</v>
      </c>
      <c r="AU291" s="18" t="s">
        <v>85</v>
      </c>
    </row>
    <row r="292" spans="2:51" s="14" customFormat="1" ht="11.25">
      <c r="B292" s="215"/>
      <c r="C292" s="216"/>
      <c r="D292" s="201" t="s">
        <v>146</v>
      </c>
      <c r="E292" s="217" t="s">
        <v>18</v>
      </c>
      <c r="F292" s="218" t="s">
        <v>455</v>
      </c>
      <c r="G292" s="216"/>
      <c r="H292" s="219">
        <v>10</v>
      </c>
      <c r="I292" s="220"/>
      <c r="J292" s="216"/>
      <c r="K292" s="216"/>
      <c r="L292" s="221"/>
      <c r="M292" s="222"/>
      <c r="N292" s="223"/>
      <c r="O292" s="223"/>
      <c r="P292" s="223"/>
      <c r="Q292" s="223"/>
      <c r="R292" s="223"/>
      <c r="S292" s="223"/>
      <c r="T292" s="224"/>
      <c r="AT292" s="225" t="s">
        <v>146</v>
      </c>
      <c r="AU292" s="225" t="s">
        <v>85</v>
      </c>
      <c r="AV292" s="14" t="s">
        <v>85</v>
      </c>
      <c r="AW292" s="14" t="s">
        <v>36</v>
      </c>
      <c r="AX292" s="14" t="s">
        <v>83</v>
      </c>
      <c r="AY292" s="225" t="s">
        <v>135</v>
      </c>
    </row>
    <row r="293" spans="1:65" s="2" customFormat="1" ht="16.5" customHeight="1">
      <c r="A293" s="35"/>
      <c r="B293" s="36"/>
      <c r="C293" s="237" t="s">
        <v>456</v>
      </c>
      <c r="D293" s="237" t="s">
        <v>272</v>
      </c>
      <c r="E293" s="238" t="s">
        <v>457</v>
      </c>
      <c r="F293" s="239" t="s">
        <v>458</v>
      </c>
      <c r="G293" s="240" t="s">
        <v>307</v>
      </c>
      <c r="H293" s="241">
        <v>1</v>
      </c>
      <c r="I293" s="242"/>
      <c r="J293" s="243">
        <f>ROUND(I293*H293,2)</f>
        <v>0</v>
      </c>
      <c r="K293" s="239" t="s">
        <v>141</v>
      </c>
      <c r="L293" s="244"/>
      <c r="M293" s="245" t="s">
        <v>18</v>
      </c>
      <c r="N293" s="246" t="s">
        <v>46</v>
      </c>
      <c r="O293" s="65"/>
      <c r="P293" s="197">
        <f>O293*H293</f>
        <v>0</v>
      </c>
      <c r="Q293" s="197">
        <v>0.00041</v>
      </c>
      <c r="R293" s="197">
        <f>Q293*H293</f>
        <v>0.00041</v>
      </c>
      <c r="S293" s="197">
        <v>0</v>
      </c>
      <c r="T293" s="198">
        <f>S293*H293</f>
        <v>0</v>
      </c>
      <c r="U293" s="35"/>
      <c r="V293" s="35"/>
      <c r="W293" s="35"/>
      <c r="X293" s="35"/>
      <c r="Y293" s="35"/>
      <c r="Z293" s="35"/>
      <c r="AA293" s="35"/>
      <c r="AB293" s="35"/>
      <c r="AC293" s="35"/>
      <c r="AD293" s="35"/>
      <c r="AE293" s="35"/>
      <c r="AR293" s="199" t="s">
        <v>186</v>
      </c>
      <c r="AT293" s="199" t="s">
        <v>272</v>
      </c>
      <c r="AU293" s="199" t="s">
        <v>85</v>
      </c>
      <c r="AY293" s="18" t="s">
        <v>135</v>
      </c>
      <c r="BE293" s="200">
        <f>IF(N293="základní",J293,0)</f>
        <v>0</v>
      </c>
      <c r="BF293" s="200">
        <f>IF(N293="snížená",J293,0)</f>
        <v>0</v>
      </c>
      <c r="BG293" s="200">
        <f>IF(N293="zákl. přenesená",J293,0)</f>
        <v>0</v>
      </c>
      <c r="BH293" s="200">
        <f>IF(N293="sníž. přenesená",J293,0)</f>
        <v>0</v>
      </c>
      <c r="BI293" s="200">
        <f>IF(N293="nulová",J293,0)</f>
        <v>0</v>
      </c>
      <c r="BJ293" s="18" t="s">
        <v>83</v>
      </c>
      <c r="BK293" s="200">
        <f>ROUND(I293*H293,2)</f>
        <v>0</v>
      </c>
      <c r="BL293" s="18" t="s">
        <v>142</v>
      </c>
      <c r="BM293" s="199" t="s">
        <v>459</v>
      </c>
    </row>
    <row r="294" spans="1:65" s="2" customFormat="1" ht="16.5" customHeight="1">
      <c r="A294" s="35"/>
      <c r="B294" s="36"/>
      <c r="C294" s="237" t="s">
        <v>460</v>
      </c>
      <c r="D294" s="237" t="s">
        <v>272</v>
      </c>
      <c r="E294" s="238" t="s">
        <v>461</v>
      </c>
      <c r="F294" s="239" t="s">
        <v>462</v>
      </c>
      <c r="G294" s="240" t="s">
        <v>307</v>
      </c>
      <c r="H294" s="241">
        <v>3</v>
      </c>
      <c r="I294" s="242"/>
      <c r="J294" s="243">
        <f>ROUND(I294*H294,2)</f>
        <v>0</v>
      </c>
      <c r="K294" s="239" t="s">
        <v>141</v>
      </c>
      <c r="L294" s="244"/>
      <c r="M294" s="245" t="s">
        <v>18</v>
      </c>
      <c r="N294" s="246" t="s">
        <v>46</v>
      </c>
      <c r="O294" s="65"/>
      <c r="P294" s="197">
        <f>O294*H294</f>
        <v>0</v>
      </c>
      <c r="Q294" s="197">
        <v>0.00054</v>
      </c>
      <c r="R294" s="197">
        <f>Q294*H294</f>
        <v>0.00162</v>
      </c>
      <c r="S294" s="197">
        <v>0</v>
      </c>
      <c r="T294" s="198">
        <f>S294*H294</f>
        <v>0</v>
      </c>
      <c r="U294" s="35"/>
      <c r="V294" s="35"/>
      <c r="W294" s="35"/>
      <c r="X294" s="35"/>
      <c r="Y294" s="35"/>
      <c r="Z294" s="35"/>
      <c r="AA294" s="35"/>
      <c r="AB294" s="35"/>
      <c r="AC294" s="35"/>
      <c r="AD294" s="35"/>
      <c r="AE294" s="35"/>
      <c r="AR294" s="199" t="s">
        <v>186</v>
      </c>
      <c r="AT294" s="199" t="s">
        <v>272</v>
      </c>
      <c r="AU294" s="199" t="s">
        <v>85</v>
      </c>
      <c r="AY294" s="18" t="s">
        <v>135</v>
      </c>
      <c r="BE294" s="200">
        <f>IF(N294="základní",J294,0)</f>
        <v>0</v>
      </c>
      <c r="BF294" s="200">
        <f>IF(N294="snížená",J294,0)</f>
        <v>0</v>
      </c>
      <c r="BG294" s="200">
        <f>IF(N294="zákl. přenesená",J294,0)</f>
        <v>0</v>
      </c>
      <c r="BH294" s="200">
        <f>IF(N294="sníž. přenesená",J294,0)</f>
        <v>0</v>
      </c>
      <c r="BI294" s="200">
        <f>IF(N294="nulová",J294,0)</f>
        <v>0</v>
      </c>
      <c r="BJ294" s="18" t="s">
        <v>83</v>
      </c>
      <c r="BK294" s="200">
        <f>ROUND(I294*H294,2)</f>
        <v>0</v>
      </c>
      <c r="BL294" s="18" t="s">
        <v>142</v>
      </c>
      <c r="BM294" s="199" t="s">
        <v>463</v>
      </c>
    </row>
    <row r="295" spans="1:65" s="2" customFormat="1" ht="16.5" customHeight="1">
      <c r="A295" s="35"/>
      <c r="B295" s="36"/>
      <c r="C295" s="237" t="s">
        <v>464</v>
      </c>
      <c r="D295" s="237" t="s">
        <v>272</v>
      </c>
      <c r="E295" s="238" t="s">
        <v>465</v>
      </c>
      <c r="F295" s="239" t="s">
        <v>466</v>
      </c>
      <c r="G295" s="240" t="s">
        <v>307</v>
      </c>
      <c r="H295" s="241">
        <v>6</v>
      </c>
      <c r="I295" s="242"/>
      <c r="J295" s="243">
        <f>ROUND(I295*H295,2)</f>
        <v>0</v>
      </c>
      <c r="K295" s="239" t="s">
        <v>141</v>
      </c>
      <c r="L295" s="244"/>
      <c r="M295" s="245" t="s">
        <v>18</v>
      </c>
      <c r="N295" s="246" t="s">
        <v>46</v>
      </c>
      <c r="O295" s="65"/>
      <c r="P295" s="197">
        <f>O295*H295</f>
        <v>0</v>
      </c>
      <c r="Q295" s="197">
        <v>0.00065</v>
      </c>
      <c r="R295" s="197">
        <f>Q295*H295</f>
        <v>0.0039</v>
      </c>
      <c r="S295" s="197">
        <v>0</v>
      </c>
      <c r="T295" s="198">
        <f>S295*H295</f>
        <v>0</v>
      </c>
      <c r="U295" s="35"/>
      <c r="V295" s="35"/>
      <c r="W295" s="35"/>
      <c r="X295" s="35"/>
      <c r="Y295" s="35"/>
      <c r="Z295" s="35"/>
      <c r="AA295" s="35"/>
      <c r="AB295" s="35"/>
      <c r="AC295" s="35"/>
      <c r="AD295" s="35"/>
      <c r="AE295" s="35"/>
      <c r="AR295" s="199" t="s">
        <v>186</v>
      </c>
      <c r="AT295" s="199" t="s">
        <v>272</v>
      </c>
      <c r="AU295" s="199" t="s">
        <v>85</v>
      </c>
      <c r="AY295" s="18" t="s">
        <v>135</v>
      </c>
      <c r="BE295" s="200">
        <f>IF(N295="základní",J295,0)</f>
        <v>0</v>
      </c>
      <c r="BF295" s="200">
        <f>IF(N295="snížená",J295,0)</f>
        <v>0</v>
      </c>
      <c r="BG295" s="200">
        <f>IF(N295="zákl. přenesená",J295,0)</f>
        <v>0</v>
      </c>
      <c r="BH295" s="200">
        <f>IF(N295="sníž. přenesená",J295,0)</f>
        <v>0</v>
      </c>
      <c r="BI295" s="200">
        <f>IF(N295="nulová",J295,0)</f>
        <v>0</v>
      </c>
      <c r="BJ295" s="18" t="s">
        <v>83</v>
      </c>
      <c r="BK295" s="200">
        <f>ROUND(I295*H295,2)</f>
        <v>0</v>
      </c>
      <c r="BL295" s="18" t="s">
        <v>142</v>
      </c>
      <c r="BM295" s="199" t="s">
        <v>467</v>
      </c>
    </row>
    <row r="296" spans="1:65" s="2" customFormat="1" ht="21.75" customHeight="1">
      <c r="A296" s="35"/>
      <c r="B296" s="36"/>
      <c r="C296" s="188" t="s">
        <v>468</v>
      </c>
      <c r="D296" s="188" t="s">
        <v>137</v>
      </c>
      <c r="E296" s="189" t="s">
        <v>469</v>
      </c>
      <c r="F296" s="190" t="s">
        <v>470</v>
      </c>
      <c r="G296" s="191" t="s">
        <v>307</v>
      </c>
      <c r="H296" s="192">
        <v>6</v>
      </c>
      <c r="I296" s="193"/>
      <c r="J296" s="194">
        <f>ROUND(I296*H296,2)</f>
        <v>0</v>
      </c>
      <c r="K296" s="190" t="s">
        <v>141</v>
      </c>
      <c r="L296" s="40"/>
      <c r="M296" s="195" t="s">
        <v>18</v>
      </c>
      <c r="N296" s="196" t="s">
        <v>46</v>
      </c>
      <c r="O296" s="65"/>
      <c r="P296" s="197">
        <f>O296*H296</f>
        <v>0</v>
      </c>
      <c r="Q296" s="197">
        <v>1E-05</v>
      </c>
      <c r="R296" s="197">
        <f>Q296*H296</f>
        <v>6.000000000000001E-05</v>
      </c>
      <c r="S296" s="197">
        <v>0</v>
      </c>
      <c r="T296" s="198">
        <f>S296*H296</f>
        <v>0</v>
      </c>
      <c r="U296" s="35"/>
      <c r="V296" s="35"/>
      <c r="W296" s="35"/>
      <c r="X296" s="35"/>
      <c r="Y296" s="35"/>
      <c r="Z296" s="35"/>
      <c r="AA296" s="35"/>
      <c r="AB296" s="35"/>
      <c r="AC296" s="35"/>
      <c r="AD296" s="35"/>
      <c r="AE296" s="35"/>
      <c r="AR296" s="199" t="s">
        <v>142</v>
      </c>
      <c r="AT296" s="199" t="s">
        <v>137</v>
      </c>
      <c r="AU296" s="199" t="s">
        <v>85</v>
      </c>
      <c r="AY296" s="18" t="s">
        <v>135</v>
      </c>
      <c r="BE296" s="200">
        <f>IF(N296="základní",J296,0)</f>
        <v>0</v>
      </c>
      <c r="BF296" s="200">
        <f>IF(N296="snížená",J296,0)</f>
        <v>0</v>
      </c>
      <c r="BG296" s="200">
        <f>IF(N296="zákl. přenesená",J296,0)</f>
        <v>0</v>
      </c>
      <c r="BH296" s="200">
        <f>IF(N296="sníž. přenesená",J296,0)</f>
        <v>0</v>
      </c>
      <c r="BI296" s="200">
        <f>IF(N296="nulová",J296,0)</f>
        <v>0</v>
      </c>
      <c r="BJ296" s="18" t="s">
        <v>83</v>
      </c>
      <c r="BK296" s="200">
        <f>ROUND(I296*H296,2)</f>
        <v>0</v>
      </c>
      <c r="BL296" s="18" t="s">
        <v>142</v>
      </c>
      <c r="BM296" s="199" t="s">
        <v>471</v>
      </c>
    </row>
    <row r="297" spans="1:47" s="2" customFormat="1" ht="29.25">
      <c r="A297" s="35"/>
      <c r="B297" s="36"/>
      <c r="C297" s="37"/>
      <c r="D297" s="201" t="s">
        <v>144</v>
      </c>
      <c r="E297" s="37"/>
      <c r="F297" s="202" t="s">
        <v>412</v>
      </c>
      <c r="G297" s="37"/>
      <c r="H297" s="37"/>
      <c r="I297" s="109"/>
      <c r="J297" s="37"/>
      <c r="K297" s="37"/>
      <c r="L297" s="40"/>
      <c r="M297" s="203"/>
      <c r="N297" s="204"/>
      <c r="O297" s="65"/>
      <c r="P297" s="65"/>
      <c r="Q297" s="65"/>
      <c r="R297" s="65"/>
      <c r="S297" s="65"/>
      <c r="T297" s="66"/>
      <c r="U297" s="35"/>
      <c r="V297" s="35"/>
      <c r="W297" s="35"/>
      <c r="X297" s="35"/>
      <c r="Y297" s="35"/>
      <c r="Z297" s="35"/>
      <c r="AA297" s="35"/>
      <c r="AB297" s="35"/>
      <c r="AC297" s="35"/>
      <c r="AD297" s="35"/>
      <c r="AE297" s="35"/>
      <c r="AT297" s="18" t="s">
        <v>144</v>
      </c>
      <c r="AU297" s="18" t="s">
        <v>85</v>
      </c>
    </row>
    <row r="298" spans="2:51" s="14" customFormat="1" ht="11.25">
      <c r="B298" s="215"/>
      <c r="C298" s="216"/>
      <c r="D298" s="201" t="s">
        <v>146</v>
      </c>
      <c r="E298" s="217" t="s">
        <v>18</v>
      </c>
      <c r="F298" s="218" t="s">
        <v>472</v>
      </c>
      <c r="G298" s="216"/>
      <c r="H298" s="219">
        <v>6</v>
      </c>
      <c r="I298" s="220"/>
      <c r="J298" s="216"/>
      <c r="K298" s="216"/>
      <c r="L298" s="221"/>
      <c r="M298" s="222"/>
      <c r="N298" s="223"/>
      <c r="O298" s="223"/>
      <c r="P298" s="223"/>
      <c r="Q298" s="223"/>
      <c r="R298" s="223"/>
      <c r="S298" s="223"/>
      <c r="T298" s="224"/>
      <c r="AT298" s="225" t="s">
        <v>146</v>
      </c>
      <c r="AU298" s="225" t="s">
        <v>85</v>
      </c>
      <c r="AV298" s="14" t="s">
        <v>85</v>
      </c>
      <c r="AW298" s="14" t="s">
        <v>36</v>
      </c>
      <c r="AX298" s="14" t="s">
        <v>83</v>
      </c>
      <c r="AY298" s="225" t="s">
        <v>135</v>
      </c>
    </row>
    <row r="299" spans="1:65" s="2" customFormat="1" ht="16.5" customHeight="1">
      <c r="A299" s="35"/>
      <c r="B299" s="36"/>
      <c r="C299" s="237" t="s">
        <v>473</v>
      </c>
      <c r="D299" s="237" t="s">
        <v>272</v>
      </c>
      <c r="E299" s="238" t="s">
        <v>474</v>
      </c>
      <c r="F299" s="239" t="s">
        <v>475</v>
      </c>
      <c r="G299" s="240" t="s">
        <v>307</v>
      </c>
      <c r="H299" s="241">
        <v>5</v>
      </c>
      <c r="I299" s="242"/>
      <c r="J299" s="243">
        <f>ROUND(I299*H299,2)</f>
        <v>0</v>
      </c>
      <c r="K299" s="239" t="s">
        <v>141</v>
      </c>
      <c r="L299" s="244"/>
      <c r="M299" s="245" t="s">
        <v>18</v>
      </c>
      <c r="N299" s="246" t="s">
        <v>46</v>
      </c>
      <c r="O299" s="65"/>
      <c r="P299" s="197">
        <f>O299*H299</f>
        <v>0</v>
      </c>
      <c r="Q299" s="197">
        <v>0.00121</v>
      </c>
      <c r="R299" s="197">
        <f>Q299*H299</f>
        <v>0.00605</v>
      </c>
      <c r="S299" s="197">
        <v>0</v>
      </c>
      <c r="T299" s="198">
        <f>S299*H299</f>
        <v>0</v>
      </c>
      <c r="U299" s="35"/>
      <c r="V299" s="35"/>
      <c r="W299" s="35"/>
      <c r="X299" s="35"/>
      <c r="Y299" s="35"/>
      <c r="Z299" s="35"/>
      <c r="AA299" s="35"/>
      <c r="AB299" s="35"/>
      <c r="AC299" s="35"/>
      <c r="AD299" s="35"/>
      <c r="AE299" s="35"/>
      <c r="AR299" s="199" t="s">
        <v>186</v>
      </c>
      <c r="AT299" s="199" t="s">
        <v>272</v>
      </c>
      <c r="AU299" s="199" t="s">
        <v>85</v>
      </c>
      <c r="AY299" s="18" t="s">
        <v>135</v>
      </c>
      <c r="BE299" s="200">
        <f>IF(N299="základní",J299,0)</f>
        <v>0</v>
      </c>
      <c r="BF299" s="200">
        <f>IF(N299="snížená",J299,0)</f>
        <v>0</v>
      </c>
      <c r="BG299" s="200">
        <f>IF(N299="zákl. přenesená",J299,0)</f>
        <v>0</v>
      </c>
      <c r="BH299" s="200">
        <f>IF(N299="sníž. přenesená",J299,0)</f>
        <v>0</v>
      </c>
      <c r="BI299" s="200">
        <f>IF(N299="nulová",J299,0)</f>
        <v>0</v>
      </c>
      <c r="BJ299" s="18" t="s">
        <v>83</v>
      </c>
      <c r="BK299" s="200">
        <f>ROUND(I299*H299,2)</f>
        <v>0</v>
      </c>
      <c r="BL299" s="18" t="s">
        <v>142</v>
      </c>
      <c r="BM299" s="199" t="s">
        <v>476</v>
      </c>
    </row>
    <row r="300" spans="1:65" s="2" customFormat="1" ht="16.5" customHeight="1">
      <c r="A300" s="35"/>
      <c r="B300" s="36"/>
      <c r="C300" s="237" t="s">
        <v>477</v>
      </c>
      <c r="D300" s="237" t="s">
        <v>272</v>
      </c>
      <c r="E300" s="238" t="s">
        <v>478</v>
      </c>
      <c r="F300" s="239" t="s">
        <v>479</v>
      </c>
      <c r="G300" s="240" t="s">
        <v>307</v>
      </c>
      <c r="H300" s="241">
        <v>1</v>
      </c>
      <c r="I300" s="242"/>
      <c r="J300" s="243">
        <f>ROUND(I300*H300,2)</f>
        <v>0</v>
      </c>
      <c r="K300" s="239" t="s">
        <v>141</v>
      </c>
      <c r="L300" s="244"/>
      <c r="M300" s="245" t="s">
        <v>18</v>
      </c>
      <c r="N300" s="246" t="s">
        <v>46</v>
      </c>
      <c r="O300" s="65"/>
      <c r="P300" s="197">
        <f>O300*H300</f>
        <v>0</v>
      </c>
      <c r="Q300" s="197">
        <v>0.00154</v>
      </c>
      <c r="R300" s="197">
        <f>Q300*H300</f>
        <v>0.00154</v>
      </c>
      <c r="S300" s="197">
        <v>0</v>
      </c>
      <c r="T300" s="198">
        <f>S300*H300</f>
        <v>0</v>
      </c>
      <c r="U300" s="35"/>
      <c r="V300" s="35"/>
      <c r="W300" s="35"/>
      <c r="X300" s="35"/>
      <c r="Y300" s="35"/>
      <c r="Z300" s="35"/>
      <c r="AA300" s="35"/>
      <c r="AB300" s="35"/>
      <c r="AC300" s="35"/>
      <c r="AD300" s="35"/>
      <c r="AE300" s="35"/>
      <c r="AR300" s="199" t="s">
        <v>186</v>
      </c>
      <c r="AT300" s="199" t="s">
        <v>272</v>
      </c>
      <c r="AU300" s="199" t="s">
        <v>85</v>
      </c>
      <c r="AY300" s="18" t="s">
        <v>135</v>
      </c>
      <c r="BE300" s="200">
        <f>IF(N300="základní",J300,0)</f>
        <v>0</v>
      </c>
      <c r="BF300" s="200">
        <f>IF(N300="snížená",J300,0)</f>
        <v>0</v>
      </c>
      <c r="BG300" s="200">
        <f>IF(N300="zákl. přenesená",J300,0)</f>
        <v>0</v>
      </c>
      <c r="BH300" s="200">
        <f>IF(N300="sníž. přenesená",J300,0)</f>
        <v>0</v>
      </c>
      <c r="BI300" s="200">
        <f>IF(N300="nulová",J300,0)</f>
        <v>0</v>
      </c>
      <c r="BJ300" s="18" t="s">
        <v>83</v>
      </c>
      <c r="BK300" s="200">
        <f>ROUND(I300*H300,2)</f>
        <v>0</v>
      </c>
      <c r="BL300" s="18" t="s">
        <v>142</v>
      </c>
      <c r="BM300" s="199" t="s">
        <v>480</v>
      </c>
    </row>
    <row r="301" spans="1:65" s="2" customFormat="1" ht="21.75" customHeight="1">
      <c r="A301" s="35"/>
      <c r="B301" s="36"/>
      <c r="C301" s="188" t="s">
        <v>481</v>
      </c>
      <c r="D301" s="188" t="s">
        <v>137</v>
      </c>
      <c r="E301" s="189" t="s">
        <v>482</v>
      </c>
      <c r="F301" s="190" t="s">
        <v>483</v>
      </c>
      <c r="G301" s="191" t="s">
        <v>307</v>
      </c>
      <c r="H301" s="192">
        <v>3</v>
      </c>
      <c r="I301" s="193"/>
      <c r="J301" s="194">
        <f>ROUND(I301*H301,2)</f>
        <v>0</v>
      </c>
      <c r="K301" s="190" t="s">
        <v>141</v>
      </c>
      <c r="L301" s="40"/>
      <c r="M301" s="195" t="s">
        <v>18</v>
      </c>
      <c r="N301" s="196" t="s">
        <v>46</v>
      </c>
      <c r="O301" s="65"/>
      <c r="P301" s="197">
        <f>O301*H301</f>
        <v>0</v>
      </c>
      <c r="Q301" s="197">
        <v>1E-05</v>
      </c>
      <c r="R301" s="197">
        <f>Q301*H301</f>
        <v>3.0000000000000004E-05</v>
      </c>
      <c r="S301" s="197">
        <v>0</v>
      </c>
      <c r="T301" s="198">
        <f>S301*H301</f>
        <v>0</v>
      </c>
      <c r="U301" s="35"/>
      <c r="V301" s="35"/>
      <c r="W301" s="35"/>
      <c r="X301" s="35"/>
      <c r="Y301" s="35"/>
      <c r="Z301" s="35"/>
      <c r="AA301" s="35"/>
      <c r="AB301" s="35"/>
      <c r="AC301" s="35"/>
      <c r="AD301" s="35"/>
      <c r="AE301" s="35"/>
      <c r="AR301" s="199" t="s">
        <v>142</v>
      </c>
      <c r="AT301" s="199" t="s">
        <v>137</v>
      </c>
      <c r="AU301" s="199" t="s">
        <v>85</v>
      </c>
      <c r="AY301" s="18" t="s">
        <v>135</v>
      </c>
      <c r="BE301" s="200">
        <f>IF(N301="základní",J301,0)</f>
        <v>0</v>
      </c>
      <c r="BF301" s="200">
        <f>IF(N301="snížená",J301,0)</f>
        <v>0</v>
      </c>
      <c r="BG301" s="200">
        <f>IF(N301="zákl. přenesená",J301,0)</f>
        <v>0</v>
      </c>
      <c r="BH301" s="200">
        <f>IF(N301="sníž. přenesená",J301,0)</f>
        <v>0</v>
      </c>
      <c r="BI301" s="200">
        <f>IF(N301="nulová",J301,0)</f>
        <v>0</v>
      </c>
      <c r="BJ301" s="18" t="s">
        <v>83</v>
      </c>
      <c r="BK301" s="200">
        <f>ROUND(I301*H301,2)</f>
        <v>0</v>
      </c>
      <c r="BL301" s="18" t="s">
        <v>142</v>
      </c>
      <c r="BM301" s="199" t="s">
        <v>484</v>
      </c>
    </row>
    <row r="302" spans="1:47" s="2" customFormat="1" ht="29.25">
      <c r="A302" s="35"/>
      <c r="B302" s="36"/>
      <c r="C302" s="37"/>
      <c r="D302" s="201" t="s">
        <v>144</v>
      </c>
      <c r="E302" s="37"/>
      <c r="F302" s="202" t="s">
        <v>412</v>
      </c>
      <c r="G302" s="37"/>
      <c r="H302" s="37"/>
      <c r="I302" s="109"/>
      <c r="J302" s="37"/>
      <c r="K302" s="37"/>
      <c r="L302" s="40"/>
      <c r="M302" s="203"/>
      <c r="N302" s="204"/>
      <c r="O302" s="65"/>
      <c r="P302" s="65"/>
      <c r="Q302" s="65"/>
      <c r="R302" s="65"/>
      <c r="S302" s="65"/>
      <c r="T302" s="66"/>
      <c r="U302" s="35"/>
      <c r="V302" s="35"/>
      <c r="W302" s="35"/>
      <c r="X302" s="35"/>
      <c r="Y302" s="35"/>
      <c r="Z302" s="35"/>
      <c r="AA302" s="35"/>
      <c r="AB302" s="35"/>
      <c r="AC302" s="35"/>
      <c r="AD302" s="35"/>
      <c r="AE302" s="35"/>
      <c r="AT302" s="18" t="s">
        <v>144</v>
      </c>
      <c r="AU302" s="18" t="s">
        <v>85</v>
      </c>
    </row>
    <row r="303" spans="2:51" s="14" customFormat="1" ht="11.25">
      <c r="B303" s="215"/>
      <c r="C303" s="216"/>
      <c r="D303" s="201" t="s">
        <v>146</v>
      </c>
      <c r="E303" s="217" t="s">
        <v>18</v>
      </c>
      <c r="F303" s="218" t="s">
        <v>485</v>
      </c>
      <c r="G303" s="216"/>
      <c r="H303" s="219">
        <v>3</v>
      </c>
      <c r="I303" s="220"/>
      <c r="J303" s="216"/>
      <c r="K303" s="216"/>
      <c r="L303" s="221"/>
      <c r="M303" s="222"/>
      <c r="N303" s="223"/>
      <c r="O303" s="223"/>
      <c r="P303" s="223"/>
      <c r="Q303" s="223"/>
      <c r="R303" s="223"/>
      <c r="S303" s="223"/>
      <c r="T303" s="224"/>
      <c r="AT303" s="225" t="s">
        <v>146</v>
      </c>
      <c r="AU303" s="225" t="s">
        <v>85</v>
      </c>
      <c r="AV303" s="14" t="s">
        <v>85</v>
      </c>
      <c r="AW303" s="14" t="s">
        <v>36</v>
      </c>
      <c r="AX303" s="14" t="s">
        <v>83</v>
      </c>
      <c r="AY303" s="225" t="s">
        <v>135</v>
      </c>
    </row>
    <row r="304" spans="1:65" s="2" customFormat="1" ht="16.5" customHeight="1">
      <c r="A304" s="35"/>
      <c r="B304" s="36"/>
      <c r="C304" s="237" t="s">
        <v>486</v>
      </c>
      <c r="D304" s="237" t="s">
        <v>272</v>
      </c>
      <c r="E304" s="238" t="s">
        <v>487</v>
      </c>
      <c r="F304" s="239" t="s">
        <v>488</v>
      </c>
      <c r="G304" s="240" t="s">
        <v>307</v>
      </c>
      <c r="H304" s="241">
        <v>1</v>
      </c>
      <c r="I304" s="242"/>
      <c r="J304" s="243">
        <f>ROUND(I304*H304,2)</f>
        <v>0</v>
      </c>
      <c r="K304" s="239" t="s">
        <v>141</v>
      </c>
      <c r="L304" s="244"/>
      <c r="M304" s="245" t="s">
        <v>18</v>
      </c>
      <c r="N304" s="246" t="s">
        <v>46</v>
      </c>
      <c r="O304" s="65"/>
      <c r="P304" s="197">
        <f>O304*H304</f>
        <v>0</v>
      </c>
      <c r="Q304" s="197">
        <v>0.0011</v>
      </c>
      <c r="R304" s="197">
        <f>Q304*H304</f>
        <v>0.0011</v>
      </c>
      <c r="S304" s="197">
        <v>0</v>
      </c>
      <c r="T304" s="198">
        <f>S304*H304</f>
        <v>0</v>
      </c>
      <c r="U304" s="35"/>
      <c r="V304" s="35"/>
      <c r="W304" s="35"/>
      <c r="X304" s="35"/>
      <c r="Y304" s="35"/>
      <c r="Z304" s="35"/>
      <c r="AA304" s="35"/>
      <c r="AB304" s="35"/>
      <c r="AC304" s="35"/>
      <c r="AD304" s="35"/>
      <c r="AE304" s="35"/>
      <c r="AR304" s="199" t="s">
        <v>186</v>
      </c>
      <c r="AT304" s="199" t="s">
        <v>272</v>
      </c>
      <c r="AU304" s="199" t="s">
        <v>85</v>
      </c>
      <c r="AY304" s="18" t="s">
        <v>135</v>
      </c>
      <c r="BE304" s="200">
        <f>IF(N304="základní",J304,0)</f>
        <v>0</v>
      </c>
      <c r="BF304" s="200">
        <f>IF(N304="snížená",J304,0)</f>
        <v>0</v>
      </c>
      <c r="BG304" s="200">
        <f>IF(N304="zákl. přenesená",J304,0)</f>
        <v>0</v>
      </c>
      <c r="BH304" s="200">
        <f>IF(N304="sníž. přenesená",J304,0)</f>
        <v>0</v>
      </c>
      <c r="BI304" s="200">
        <f>IF(N304="nulová",J304,0)</f>
        <v>0</v>
      </c>
      <c r="BJ304" s="18" t="s">
        <v>83</v>
      </c>
      <c r="BK304" s="200">
        <f>ROUND(I304*H304,2)</f>
        <v>0</v>
      </c>
      <c r="BL304" s="18" t="s">
        <v>142</v>
      </c>
      <c r="BM304" s="199" t="s">
        <v>489</v>
      </c>
    </row>
    <row r="305" spans="1:65" s="2" customFormat="1" ht="16.5" customHeight="1">
      <c r="A305" s="35"/>
      <c r="B305" s="36"/>
      <c r="C305" s="237" t="s">
        <v>490</v>
      </c>
      <c r="D305" s="237" t="s">
        <v>272</v>
      </c>
      <c r="E305" s="238" t="s">
        <v>491</v>
      </c>
      <c r="F305" s="239" t="s">
        <v>492</v>
      </c>
      <c r="G305" s="240" t="s">
        <v>307</v>
      </c>
      <c r="H305" s="241">
        <v>1</v>
      </c>
      <c r="I305" s="242"/>
      <c r="J305" s="243">
        <f>ROUND(I305*H305,2)</f>
        <v>0</v>
      </c>
      <c r="K305" s="239" t="s">
        <v>141</v>
      </c>
      <c r="L305" s="244"/>
      <c r="M305" s="245" t="s">
        <v>18</v>
      </c>
      <c r="N305" s="246" t="s">
        <v>46</v>
      </c>
      <c r="O305" s="65"/>
      <c r="P305" s="197">
        <f>O305*H305</f>
        <v>0</v>
      </c>
      <c r="Q305" s="197">
        <v>0.00125</v>
      </c>
      <c r="R305" s="197">
        <f>Q305*H305</f>
        <v>0.00125</v>
      </c>
      <c r="S305" s="197">
        <v>0</v>
      </c>
      <c r="T305" s="198">
        <f>S305*H305</f>
        <v>0</v>
      </c>
      <c r="U305" s="35"/>
      <c r="V305" s="35"/>
      <c r="W305" s="35"/>
      <c r="X305" s="35"/>
      <c r="Y305" s="35"/>
      <c r="Z305" s="35"/>
      <c r="AA305" s="35"/>
      <c r="AB305" s="35"/>
      <c r="AC305" s="35"/>
      <c r="AD305" s="35"/>
      <c r="AE305" s="35"/>
      <c r="AR305" s="199" t="s">
        <v>186</v>
      </c>
      <c r="AT305" s="199" t="s">
        <v>272</v>
      </c>
      <c r="AU305" s="199" t="s">
        <v>85</v>
      </c>
      <c r="AY305" s="18" t="s">
        <v>135</v>
      </c>
      <c r="BE305" s="200">
        <f>IF(N305="základní",J305,0)</f>
        <v>0</v>
      </c>
      <c r="BF305" s="200">
        <f>IF(N305="snížená",J305,0)</f>
        <v>0</v>
      </c>
      <c r="BG305" s="200">
        <f>IF(N305="zákl. přenesená",J305,0)</f>
        <v>0</v>
      </c>
      <c r="BH305" s="200">
        <f>IF(N305="sníž. přenesená",J305,0)</f>
        <v>0</v>
      </c>
      <c r="BI305" s="200">
        <f>IF(N305="nulová",J305,0)</f>
        <v>0</v>
      </c>
      <c r="BJ305" s="18" t="s">
        <v>83</v>
      </c>
      <c r="BK305" s="200">
        <f>ROUND(I305*H305,2)</f>
        <v>0</v>
      </c>
      <c r="BL305" s="18" t="s">
        <v>142</v>
      </c>
      <c r="BM305" s="199" t="s">
        <v>493</v>
      </c>
    </row>
    <row r="306" spans="1:65" s="2" customFormat="1" ht="16.5" customHeight="1">
      <c r="A306" s="35"/>
      <c r="B306" s="36"/>
      <c r="C306" s="237" t="s">
        <v>494</v>
      </c>
      <c r="D306" s="237" t="s">
        <v>272</v>
      </c>
      <c r="E306" s="238" t="s">
        <v>495</v>
      </c>
      <c r="F306" s="239" t="s">
        <v>496</v>
      </c>
      <c r="G306" s="240" t="s">
        <v>307</v>
      </c>
      <c r="H306" s="241">
        <v>1</v>
      </c>
      <c r="I306" s="242"/>
      <c r="J306" s="243">
        <f>ROUND(I306*H306,2)</f>
        <v>0</v>
      </c>
      <c r="K306" s="239" t="s">
        <v>141</v>
      </c>
      <c r="L306" s="244"/>
      <c r="M306" s="245" t="s">
        <v>18</v>
      </c>
      <c r="N306" s="246" t="s">
        <v>46</v>
      </c>
      <c r="O306" s="65"/>
      <c r="P306" s="197">
        <f>O306*H306</f>
        <v>0</v>
      </c>
      <c r="Q306" s="197">
        <v>0.00079</v>
      </c>
      <c r="R306" s="197">
        <f>Q306*H306</f>
        <v>0.00079</v>
      </c>
      <c r="S306" s="197">
        <v>0</v>
      </c>
      <c r="T306" s="198">
        <f>S306*H306</f>
        <v>0</v>
      </c>
      <c r="U306" s="35"/>
      <c r="V306" s="35"/>
      <c r="W306" s="35"/>
      <c r="X306" s="35"/>
      <c r="Y306" s="35"/>
      <c r="Z306" s="35"/>
      <c r="AA306" s="35"/>
      <c r="AB306" s="35"/>
      <c r="AC306" s="35"/>
      <c r="AD306" s="35"/>
      <c r="AE306" s="35"/>
      <c r="AR306" s="199" t="s">
        <v>186</v>
      </c>
      <c r="AT306" s="199" t="s">
        <v>272</v>
      </c>
      <c r="AU306" s="199" t="s">
        <v>85</v>
      </c>
      <c r="AY306" s="18" t="s">
        <v>135</v>
      </c>
      <c r="BE306" s="200">
        <f>IF(N306="základní",J306,0)</f>
        <v>0</v>
      </c>
      <c r="BF306" s="200">
        <f>IF(N306="snížená",J306,0)</f>
        <v>0</v>
      </c>
      <c r="BG306" s="200">
        <f>IF(N306="zákl. přenesená",J306,0)</f>
        <v>0</v>
      </c>
      <c r="BH306" s="200">
        <f>IF(N306="sníž. přenesená",J306,0)</f>
        <v>0</v>
      </c>
      <c r="BI306" s="200">
        <f>IF(N306="nulová",J306,0)</f>
        <v>0</v>
      </c>
      <c r="BJ306" s="18" t="s">
        <v>83</v>
      </c>
      <c r="BK306" s="200">
        <f>ROUND(I306*H306,2)</f>
        <v>0</v>
      </c>
      <c r="BL306" s="18" t="s">
        <v>142</v>
      </c>
      <c r="BM306" s="199" t="s">
        <v>497</v>
      </c>
    </row>
    <row r="307" spans="1:65" s="2" customFormat="1" ht="21.75" customHeight="1">
      <c r="A307" s="35"/>
      <c r="B307" s="36"/>
      <c r="C307" s="188" t="s">
        <v>498</v>
      </c>
      <c r="D307" s="188" t="s">
        <v>137</v>
      </c>
      <c r="E307" s="189" t="s">
        <v>499</v>
      </c>
      <c r="F307" s="190" t="s">
        <v>500</v>
      </c>
      <c r="G307" s="191" t="s">
        <v>307</v>
      </c>
      <c r="H307" s="192">
        <v>1</v>
      </c>
      <c r="I307" s="193"/>
      <c r="J307" s="194">
        <f>ROUND(I307*H307,2)</f>
        <v>0</v>
      </c>
      <c r="K307" s="190" t="s">
        <v>141</v>
      </c>
      <c r="L307" s="40"/>
      <c r="M307" s="195" t="s">
        <v>18</v>
      </c>
      <c r="N307" s="196" t="s">
        <v>46</v>
      </c>
      <c r="O307" s="65"/>
      <c r="P307" s="197">
        <f>O307*H307</f>
        <v>0</v>
      </c>
      <c r="Q307" s="197">
        <v>2E-05</v>
      </c>
      <c r="R307" s="197">
        <f>Q307*H307</f>
        <v>2E-05</v>
      </c>
      <c r="S307" s="197">
        <v>0</v>
      </c>
      <c r="T307" s="198">
        <f>S307*H307</f>
        <v>0</v>
      </c>
      <c r="U307" s="35"/>
      <c r="V307" s="35"/>
      <c r="W307" s="35"/>
      <c r="X307" s="35"/>
      <c r="Y307" s="35"/>
      <c r="Z307" s="35"/>
      <c r="AA307" s="35"/>
      <c r="AB307" s="35"/>
      <c r="AC307" s="35"/>
      <c r="AD307" s="35"/>
      <c r="AE307" s="35"/>
      <c r="AR307" s="199" t="s">
        <v>142</v>
      </c>
      <c r="AT307" s="199" t="s">
        <v>137</v>
      </c>
      <c r="AU307" s="199" t="s">
        <v>85</v>
      </c>
      <c r="AY307" s="18" t="s">
        <v>135</v>
      </c>
      <c r="BE307" s="200">
        <f>IF(N307="základní",J307,0)</f>
        <v>0</v>
      </c>
      <c r="BF307" s="200">
        <f>IF(N307="snížená",J307,0)</f>
        <v>0</v>
      </c>
      <c r="BG307" s="200">
        <f>IF(N307="zákl. přenesená",J307,0)</f>
        <v>0</v>
      </c>
      <c r="BH307" s="200">
        <f>IF(N307="sníž. přenesená",J307,0)</f>
        <v>0</v>
      </c>
      <c r="BI307" s="200">
        <f>IF(N307="nulová",J307,0)</f>
        <v>0</v>
      </c>
      <c r="BJ307" s="18" t="s">
        <v>83</v>
      </c>
      <c r="BK307" s="200">
        <f>ROUND(I307*H307,2)</f>
        <v>0</v>
      </c>
      <c r="BL307" s="18" t="s">
        <v>142</v>
      </c>
      <c r="BM307" s="199" t="s">
        <v>501</v>
      </c>
    </row>
    <row r="308" spans="1:47" s="2" customFormat="1" ht="29.25">
      <c r="A308" s="35"/>
      <c r="B308" s="36"/>
      <c r="C308" s="37"/>
      <c r="D308" s="201" t="s">
        <v>144</v>
      </c>
      <c r="E308" s="37"/>
      <c r="F308" s="202" t="s">
        <v>412</v>
      </c>
      <c r="G308" s="37"/>
      <c r="H308" s="37"/>
      <c r="I308" s="109"/>
      <c r="J308" s="37"/>
      <c r="K308" s="37"/>
      <c r="L308" s="40"/>
      <c r="M308" s="203"/>
      <c r="N308" s="204"/>
      <c r="O308" s="65"/>
      <c r="P308" s="65"/>
      <c r="Q308" s="65"/>
      <c r="R308" s="65"/>
      <c r="S308" s="65"/>
      <c r="T308" s="66"/>
      <c r="U308" s="35"/>
      <c r="V308" s="35"/>
      <c r="W308" s="35"/>
      <c r="X308" s="35"/>
      <c r="Y308" s="35"/>
      <c r="Z308" s="35"/>
      <c r="AA308" s="35"/>
      <c r="AB308" s="35"/>
      <c r="AC308" s="35"/>
      <c r="AD308" s="35"/>
      <c r="AE308" s="35"/>
      <c r="AT308" s="18" t="s">
        <v>144</v>
      </c>
      <c r="AU308" s="18" t="s">
        <v>85</v>
      </c>
    </row>
    <row r="309" spans="1:65" s="2" customFormat="1" ht="16.5" customHeight="1">
      <c r="A309" s="35"/>
      <c r="B309" s="36"/>
      <c r="C309" s="237" t="s">
        <v>502</v>
      </c>
      <c r="D309" s="237" t="s">
        <v>272</v>
      </c>
      <c r="E309" s="238" t="s">
        <v>503</v>
      </c>
      <c r="F309" s="239" t="s">
        <v>504</v>
      </c>
      <c r="G309" s="240" t="s">
        <v>307</v>
      </c>
      <c r="H309" s="241">
        <v>1</v>
      </c>
      <c r="I309" s="242"/>
      <c r="J309" s="243">
        <f>ROUND(I309*H309,2)</f>
        <v>0</v>
      </c>
      <c r="K309" s="239" t="s">
        <v>141</v>
      </c>
      <c r="L309" s="244"/>
      <c r="M309" s="245" t="s">
        <v>18</v>
      </c>
      <c r="N309" s="246" t="s">
        <v>46</v>
      </c>
      <c r="O309" s="65"/>
      <c r="P309" s="197">
        <f>O309*H309</f>
        <v>0</v>
      </c>
      <c r="Q309" s="197">
        <v>0.0083</v>
      </c>
      <c r="R309" s="197">
        <f>Q309*H309</f>
        <v>0.0083</v>
      </c>
      <c r="S309" s="197">
        <v>0</v>
      </c>
      <c r="T309" s="198">
        <f>S309*H309</f>
        <v>0</v>
      </c>
      <c r="U309" s="35"/>
      <c r="V309" s="35"/>
      <c r="W309" s="35"/>
      <c r="X309" s="35"/>
      <c r="Y309" s="35"/>
      <c r="Z309" s="35"/>
      <c r="AA309" s="35"/>
      <c r="AB309" s="35"/>
      <c r="AC309" s="35"/>
      <c r="AD309" s="35"/>
      <c r="AE309" s="35"/>
      <c r="AR309" s="199" t="s">
        <v>186</v>
      </c>
      <c r="AT309" s="199" t="s">
        <v>272</v>
      </c>
      <c r="AU309" s="199" t="s">
        <v>85</v>
      </c>
      <c r="AY309" s="18" t="s">
        <v>135</v>
      </c>
      <c r="BE309" s="200">
        <f>IF(N309="základní",J309,0)</f>
        <v>0</v>
      </c>
      <c r="BF309" s="200">
        <f>IF(N309="snížená",J309,0)</f>
        <v>0</v>
      </c>
      <c r="BG309" s="200">
        <f>IF(N309="zákl. přenesená",J309,0)</f>
        <v>0</v>
      </c>
      <c r="BH309" s="200">
        <f>IF(N309="sníž. přenesená",J309,0)</f>
        <v>0</v>
      </c>
      <c r="BI309" s="200">
        <f>IF(N309="nulová",J309,0)</f>
        <v>0</v>
      </c>
      <c r="BJ309" s="18" t="s">
        <v>83</v>
      </c>
      <c r="BK309" s="200">
        <f>ROUND(I309*H309,2)</f>
        <v>0</v>
      </c>
      <c r="BL309" s="18" t="s">
        <v>142</v>
      </c>
      <c r="BM309" s="199" t="s">
        <v>505</v>
      </c>
    </row>
    <row r="310" spans="1:65" s="2" customFormat="1" ht="16.5" customHeight="1">
      <c r="A310" s="35"/>
      <c r="B310" s="36"/>
      <c r="C310" s="188" t="s">
        <v>506</v>
      </c>
      <c r="D310" s="188" t="s">
        <v>137</v>
      </c>
      <c r="E310" s="189" t="s">
        <v>507</v>
      </c>
      <c r="F310" s="190" t="s">
        <v>508</v>
      </c>
      <c r="G310" s="191" t="s">
        <v>169</v>
      </c>
      <c r="H310" s="192">
        <v>1.425</v>
      </c>
      <c r="I310" s="193"/>
      <c r="J310" s="194">
        <f>ROUND(I310*H310,2)</f>
        <v>0</v>
      </c>
      <c r="K310" s="190" t="s">
        <v>141</v>
      </c>
      <c r="L310" s="40"/>
      <c r="M310" s="195" t="s">
        <v>18</v>
      </c>
      <c r="N310" s="196" t="s">
        <v>46</v>
      </c>
      <c r="O310" s="65"/>
      <c r="P310" s="197">
        <f>O310*H310</f>
        <v>0</v>
      </c>
      <c r="Q310" s="197">
        <v>0</v>
      </c>
      <c r="R310" s="197">
        <f>Q310*H310</f>
        <v>0</v>
      </c>
      <c r="S310" s="197">
        <v>1.92</v>
      </c>
      <c r="T310" s="198">
        <f>S310*H310</f>
        <v>2.7359999999999998</v>
      </c>
      <c r="U310" s="35"/>
      <c r="V310" s="35"/>
      <c r="W310" s="35"/>
      <c r="X310" s="35"/>
      <c r="Y310" s="35"/>
      <c r="Z310" s="35"/>
      <c r="AA310" s="35"/>
      <c r="AB310" s="35"/>
      <c r="AC310" s="35"/>
      <c r="AD310" s="35"/>
      <c r="AE310" s="35"/>
      <c r="AR310" s="199" t="s">
        <v>142</v>
      </c>
      <c r="AT310" s="199" t="s">
        <v>137</v>
      </c>
      <c r="AU310" s="199" t="s">
        <v>85</v>
      </c>
      <c r="AY310" s="18" t="s">
        <v>135</v>
      </c>
      <c r="BE310" s="200">
        <f>IF(N310="základní",J310,0)</f>
        <v>0</v>
      </c>
      <c r="BF310" s="200">
        <f>IF(N310="snížená",J310,0)</f>
        <v>0</v>
      </c>
      <c r="BG310" s="200">
        <f>IF(N310="zákl. přenesená",J310,0)</f>
        <v>0</v>
      </c>
      <c r="BH310" s="200">
        <f>IF(N310="sníž. přenesená",J310,0)</f>
        <v>0</v>
      </c>
      <c r="BI310" s="200">
        <f>IF(N310="nulová",J310,0)</f>
        <v>0</v>
      </c>
      <c r="BJ310" s="18" t="s">
        <v>83</v>
      </c>
      <c r="BK310" s="200">
        <f>ROUND(I310*H310,2)</f>
        <v>0</v>
      </c>
      <c r="BL310" s="18" t="s">
        <v>142</v>
      </c>
      <c r="BM310" s="199" t="s">
        <v>509</v>
      </c>
    </row>
    <row r="311" spans="1:47" s="2" customFormat="1" ht="39">
      <c r="A311" s="35"/>
      <c r="B311" s="36"/>
      <c r="C311" s="37"/>
      <c r="D311" s="201" t="s">
        <v>144</v>
      </c>
      <c r="E311" s="37"/>
      <c r="F311" s="202" t="s">
        <v>510</v>
      </c>
      <c r="G311" s="37"/>
      <c r="H311" s="37"/>
      <c r="I311" s="109"/>
      <c r="J311" s="37"/>
      <c r="K311" s="37"/>
      <c r="L311" s="40"/>
      <c r="M311" s="203"/>
      <c r="N311" s="204"/>
      <c r="O311" s="65"/>
      <c r="P311" s="65"/>
      <c r="Q311" s="65"/>
      <c r="R311" s="65"/>
      <c r="S311" s="65"/>
      <c r="T311" s="66"/>
      <c r="U311" s="35"/>
      <c r="V311" s="35"/>
      <c r="W311" s="35"/>
      <c r="X311" s="35"/>
      <c r="Y311" s="35"/>
      <c r="Z311" s="35"/>
      <c r="AA311" s="35"/>
      <c r="AB311" s="35"/>
      <c r="AC311" s="35"/>
      <c r="AD311" s="35"/>
      <c r="AE311" s="35"/>
      <c r="AT311" s="18" t="s">
        <v>144</v>
      </c>
      <c r="AU311" s="18" t="s">
        <v>85</v>
      </c>
    </row>
    <row r="312" spans="1:65" s="2" customFormat="1" ht="16.5" customHeight="1">
      <c r="A312" s="35"/>
      <c r="B312" s="36"/>
      <c r="C312" s="188" t="s">
        <v>511</v>
      </c>
      <c r="D312" s="188" t="s">
        <v>137</v>
      </c>
      <c r="E312" s="189" t="s">
        <v>512</v>
      </c>
      <c r="F312" s="190" t="s">
        <v>513</v>
      </c>
      <c r="G312" s="191" t="s">
        <v>157</v>
      </c>
      <c r="H312" s="192">
        <v>16</v>
      </c>
      <c r="I312" s="193"/>
      <c r="J312" s="194">
        <f>ROUND(I312*H312,2)</f>
        <v>0</v>
      </c>
      <c r="K312" s="190" t="s">
        <v>141</v>
      </c>
      <c r="L312" s="40"/>
      <c r="M312" s="195" t="s">
        <v>18</v>
      </c>
      <c r="N312" s="196" t="s">
        <v>46</v>
      </c>
      <c r="O312" s="65"/>
      <c r="P312" s="197">
        <f>O312*H312</f>
        <v>0</v>
      </c>
      <c r="Q312" s="197">
        <v>0</v>
      </c>
      <c r="R312" s="197">
        <f>Q312*H312</f>
        <v>0</v>
      </c>
      <c r="S312" s="197">
        <v>0</v>
      </c>
      <c r="T312" s="198">
        <f>S312*H312</f>
        <v>0</v>
      </c>
      <c r="U312" s="35"/>
      <c r="V312" s="35"/>
      <c r="W312" s="35"/>
      <c r="X312" s="35"/>
      <c r="Y312" s="35"/>
      <c r="Z312" s="35"/>
      <c r="AA312" s="35"/>
      <c r="AB312" s="35"/>
      <c r="AC312" s="35"/>
      <c r="AD312" s="35"/>
      <c r="AE312" s="35"/>
      <c r="AR312" s="199" t="s">
        <v>142</v>
      </c>
      <c r="AT312" s="199" t="s">
        <v>137</v>
      </c>
      <c r="AU312" s="199" t="s">
        <v>85</v>
      </c>
      <c r="AY312" s="18" t="s">
        <v>135</v>
      </c>
      <c r="BE312" s="200">
        <f>IF(N312="základní",J312,0)</f>
        <v>0</v>
      </c>
      <c r="BF312" s="200">
        <f>IF(N312="snížená",J312,0)</f>
        <v>0</v>
      </c>
      <c r="BG312" s="200">
        <f>IF(N312="zákl. přenesená",J312,0)</f>
        <v>0</v>
      </c>
      <c r="BH312" s="200">
        <f>IF(N312="sníž. přenesená",J312,0)</f>
        <v>0</v>
      </c>
      <c r="BI312" s="200">
        <f>IF(N312="nulová",J312,0)</f>
        <v>0</v>
      </c>
      <c r="BJ312" s="18" t="s">
        <v>83</v>
      </c>
      <c r="BK312" s="200">
        <f>ROUND(I312*H312,2)</f>
        <v>0</v>
      </c>
      <c r="BL312" s="18" t="s">
        <v>142</v>
      </c>
      <c r="BM312" s="199" t="s">
        <v>514</v>
      </c>
    </row>
    <row r="313" spans="1:47" s="2" customFormat="1" ht="29.25">
      <c r="A313" s="35"/>
      <c r="B313" s="36"/>
      <c r="C313" s="37"/>
      <c r="D313" s="201" t="s">
        <v>144</v>
      </c>
      <c r="E313" s="37"/>
      <c r="F313" s="202" t="s">
        <v>515</v>
      </c>
      <c r="G313" s="37"/>
      <c r="H313" s="37"/>
      <c r="I313" s="109"/>
      <c r="J313" s="37"/>
      <c r="K313" s="37"/>
      <c r="L313" s="40"/>
      <c r="M313" s="203"/>
      <c r="N313" s="204"/>
      <c r="O313" s="65"/>
      <c r="P313" s="65"/>
      <c r="Q313" s="65"/>
      <c r="R313" s="65"/>
      <c r="S313" s="65"/>
      <c r="T313" s="66"/>
      <c r="U313" s="35"/>
      <c r="V313" s="35"/>
      <c r="W313" s="35"/>
      <c r="X313" s="35"/>
      <c r="Y313" s="35"/>
      <c r="Z313" s="35"/>
      <c r="AA313" s="35"/>
      <c r="AB313" s="35"/>
      <c r="AC313" s="35"/>
      <c r="AD313" s="35"/>
      <c r="AE313" s="35"/>
      <c r="AT313" s="18" t="s">
        <v>144</v>
      </c>
      <c r="AU313" s="18" t="s">
        <v>85</v>
      </c>
    </row>
    <row r="314" spans="1:65" s="2" customFormat="1" ht="16.5" customHeight="1">
      <c r="A314" s="35"/>
      <c r="B314" s="36"/>
      <c r="C314" s="188" t="s">
        <v>516</v>
      </c>
      <c r="D314" s="188" t="s">
        <v>137</v>
      </c>
      <c r="E314" s="189" t="s">
        <v>517</v>
      </c>
      <c r="F314" s="190" t="s">
        <v>518</v>
      </c>
      <c r="G314" s="191" t="s">
        <v>157</v>
      </c>
      <c r="H314" s="192">
        <v>16</v>
      </c>
      <c r="I314" s="193"/>
      <c r="J314" s="194">
        <f>ROUND(I314*H314,2)</f>
        <v>0</v>
      </c>
      <c r="K314" s="190" t="s">
        <v>141</v>
      </c>
      <c r="L314" s="40"/>
      <c r="M314" s="195" t="s">
        <v>18</v>
      </c>
      <c r="N314" s="196" t="s">
        <v>46</v>
      </c>
      <c r="O314" s="65"/>
      <c r="P314" s="197">
        <f>O314*H314</f>
        <v>0</v>
      </c>
      <c r="Q314" s="197">
        <v>0</v>
      </c>
      <c r="R314" s="197">
        <f>Q314*H314</f>
        <v>0</v>
      </c>
      <c r="S314" s="197">
        <v>0</v>
      </c>
      <c r="T314" s="198">
        <f>S314*H314</f>
        <v>0</v>
      </c>
      <c r="U314" s="35"/>
      <c r="V314" s="35"/>
      <c r="W314" s="35"/>
      <c r="X314" s="35"/>
      <c r="Y314" s="35"/>
      <c r="Z314" s="35"/>
      <c r="AA314" s="35"/>
      <c r="AB314" s="35"/>
      <c r="AC314" s="35"/>
      <c r="AD314" s="35"/>
      <c r="AE314" s="35"/>
      <c r="AR314" s="199" t="s">
        <v>142</v>
      </c>
      <c r="AT314" s="199" t="s">
        <v>137</v>
      </c>
      <c r="AU314" s="199" t="s">
        <v>85</v>
      </c>
      <c r="AY314" s="18" t="s">
        <v>135</v>
      </c>
      <c r="BE314" s="200">
        <f>IF(N314="základní",J314,0)</f>
        <v>0</v>
      </c>
      <c r="BF314" s="200">
        <f>IF(N314="snížená",J314,0)</f>
        <v>0</v>
      </c>
      <c r="BG314" s="200">
        <f>IF(N314="zákl. přenesená",J314,0)</f>
        <v>0</v>
      </c>
      <c r="BH314" s="200">
        <f>IF(N314="sníž. přenesená",J314,0)</f>
        <v>0</v>
      </c>
      <c r="BI314" s="200">
        <f>IF(N314="nulová",J314,0)</f>
        <v>0</v>
      </c>
      <c r="BJ314" s="18" t="s">
        <v>83</v>
      </c>
      <c r="BK314" s="200">
        <f>ROUND(I314*H314,2)</f>
        <v>0</v>
      </c>
      <c r="BL314" s="18" t="s">
        <v>142</v>
      </c>
      <c r="BM314" s="199" t="s">
        <v>519</v>
      </c>
    </row>
    <row r="315" spans="1:47" s="2" customFormat="1" ht="87.75">
      <c r="A315" s="35"/>
      <c r="B315" s="36"/>
      <c r="C315" s="37"/>
      <c r="D315" s="201" t="s">
        <v>144</v>
      </c>
      <c r="E315" s="37"/>
      <c r="F315" s="202" t="s">
        <v>520</v>
      </c>
      <c r="G315" s="37"/>
      <c r="H315" s="37"/>
      <c r="I315" s="109"/>
      <c r="J315" s="37"/>
      <c r="K315" s="37"/>
      <c r="L315" s="40"/>
      <c r="M315" s="203"/>
      <c r="N315" s="204"/>
      <c r="O315" s="65"/>
      <c r="P315" s="65"/>
      <c r="Q315" s="65"/>
      <c r="R315" s="65"/>
      <c r="S315" s="65"/>
      <c r="T315" s="66"/>
      <c r="U315" s="35"/>
      <c r="V315" s="35"/>
      <c r="W315" s="35"/>
      <c r="X315" s="35"/>
      <c r="Y315" s="35"/>
      <c r="Z315" s="35"/>
      <c r="AA315" s="35"/>
      <c r="AB315" s="35"/>
      <c r="AC315" s="35"/>
      <c r="AD315" s="35"/>
      <c r="AE315" s="35"/>
      <c r="AT315" s="18" t="s">
        <v>144</v>
      </c>
      <c r="AU315" s="18" t="s">
        <v>85</v>
      </c>
    </row>
    <row r="316" spans="2:51" s="14" customFormat="1" ht="11.25">
      <c r="B316" s="215"/>
      <c r="C316" s="216"/>
      <c r="D316" s="201" t="s">
        <v>146</v>
      </c>
      <c r="E316" s="217" t="s">
        <v>18</v>
      </c>
      <c r="F316" s="218" t="s">
        <v>385</v>
      </c>
      <c r="G316" s="216"/>
      <c r="H316" s="219">
        <v>16</v>
      </c>
      <c r="I316" s="220"/>
      <c r="J316" s="216"/>
      <c r="K316" s="216"/>
      <c r="L316" s="221"/>
      <c r="M316" s="222"/>
      <c r="N316" s="223"/>
      <c r="O316" s="223"/>
      <c r="P316" s="223"/>
      <c r="Q316" s="223"/>
      <c r="R316" s="223"/>
      <c r="S316" s="223"/>
      <c r="T316" s="224"/>
      <c r="AT316" s="225" t="s">
        <v>146</v>
      </c>
      <c r="AU316" s="225" t="s">
        <v>85</v>
      </c>
      <c r="AV316" s="14" t="s">
        <v>85</v>
      </c>
      <c r="AW316" s="14" t="s">
        <v>36</v>
      </c>
      <c r="AX316" s="14" t="s">
        <v>83</v>
      </c>
      <c r="AY316" s="225" t="s">
        <v>135</v>
      </c>
    </row>
    <row r="317" spans="1:65" s="2" customFormat="1" ht="21.75" customHeight="1">
      <c r="A317" s="35"/>
      <c r="B317" s="36"/>
      <c r="C317" s="188" t="s">
        <v>521</v>
      </c>
      <c r="D317" s="188" t="s">
        <v>137</v>
      </c>
      <c r="E317" s="189" t="s">
        <v>522</v>
      </c>
      <c r="F317" s="190" t="s">
        <v>523</v>
      </c>
      <c r="G317" s="191" t="s">
        <v>307</v>
      </c>
      <c r="H317" s="192">
        <v>6</v>
      </c>
      <c r="I317" s="193"/>
      <c r="J317" s="194">
        <f>ROUND(I317*H317,2)</f>
        <v>0</v>
      </c>
      <c r="K317" s="190" t="s">
        <v>141</v>
      </c>
      <c r="L317" s="40"/>
      <c r="M317" s="195" t="s">
        <v>18</v>
      </c>
      <c r="N317" s="196" t="s">
        <v>46</v>
      </c>
      <c r="O317" s="65"/>
      <c r="P317" s="197">
        <f>O317*H317</f>
        <v>0</v>
      </c>
      <c r="Q317" s="197">
        <v>0.06405</v>
      </c>
      <c r="R317" s="197">
        <f>Q317*H317</f>
        <v>0.3843</v>
      </c>
      <c r="S317" s="197">
        <v>0</v>
      </c>
      <c r="T317" s="198">
        <f>S317*H317</f>
        <v>0</v>
      </c>
      <c r="U317" s="35"/>
      <c r="V317" s="35"/>
      <c r="W317" s="35"/>
      <c r="X317" s="35"/>
      <c r="Y317" s="35"/>
      <c r="Z317" s="35"/>
      <c r="AA317" s="35"/>
      <c r="AB317" s="35"/>
      <c r="AC317" s="35"/>
      <c r="AD317" s="35"/>
      <c r="AE317" s="35"/>
      <c r="AR317" s="199" t="s">
        <v>142</v>
      </c>
      <c r="AT317" s="199" t="s">
        <v>137</v>
      </c>
      <c r="AU317" s="199" t="s">
        <v>85</v>
      </c>
      <c r="AY317" s="18" t="s">
        <v>135</v>
      </c>
      <c r="BE317" s="200">
        <f>IF(N317="základní",J317,0)</f>
        <v>0</v>
      </c>
      <c r="BF317" s="200">
        <f>IF(N317="snížená",J317,0)</f>
        <v>0</v>
      </c>
      <c r="BG317" s="200">
        <f>IF(N317="zákl. přenesená",J317,0)</f>
        <v>0</v>
      </c>
      <c r="BH317" s="200">
        <f>IF(N317="sníž. přenesená",J317,0)</f>
        <v>0</v>
      </c>
      <c r="BI317" s="200">
        <f>IF(N317="nulová",J317,0)</f>
        <v>0</v>
      </c>
      <c r="BJ317" s="18" t="s">
        <v>83</v>
      </c>
      <c r="BK317" s="200">
        <f>ROUND(I317*H317,2)</f>
        <v>0</v>
      </c>
      <c r="BL317" s="18" t="s">
        <v>142</v>
      </c>
      <c r="BM317" s="199" t="s">
        <v>524</v>
      </c>
    </row>
    <row r="318" spans="1:47" s="2" customFormat="1" ht="87.75">
      <c r="A318" s="35"/>
      <c r="B318" s="36"/>
      <c r="C318" s="37"/>
      <c r="D318" s="201" t="s">
        <v>144</v>
      </c>
      <c r="E318" s="37"/>
      <c r="F318" s="202" t="s">
        <v>525</v>
      </c>
      <c r="G318" s="37"/>
      <c r="H318" s="37"/>
      <c r="I318" s="109"/>
      <c r="J318" s="37"/>
      <c r="K318" s="37"/>
      <c r="L318" s="40"/>
      <c r="M318" s="203"/>
      <c r="N318" s="204"/>
      <c r="O318" s="65"/>
      <c r="P318" s="65"/>
      <c r="Q318" s="65"/>
      <c r="R318" s="65"/>
      <c r="S318" s="65"/>
      <c r="T318" s="66"/>
      <c r="U318" s="35"/>
      <c r="V318" s="35"/>
      <c r="W318" s="35"/>
      <c r="X318" s="35"/>
      <c r="Y318" s="35"/>
      <c r="Z318" s="35"/>
      <c r="AA318" s="35"/>
      <c r="AB318" s="35"/>
      <c r="AC318" s="35"/>
      <c r="AD318" s="35"/>
      <c r="AE318" s="35"/>
      <c r="AT318" s="18" t="s">
        <v>144</v>
      </c>
      <c r="AU318" s="18" t="s">
        <v>85</v>
      </c>
    </row>
    <row r="319" spans="2:51" s="14" customFormat="1" ht="11.25">
      <c r="B319" s="215"/>
      <c r="C319" s="216"/>
      <c r="D319" s="201" t="s">
        <v>146</v>
      </c>
      <c r="E319" s="217" t="s">
        <v>18</v>
      </c>
      <c r="F319" s="218" t="s">
        <v>472</v>
      </c>
      <c r="G319" s="216"/>
      <c r="H319" s="219">
        <v>6</v>
      </c>
      <c r="I319" s="220"/>
      <c r="J319" s="216"/>
      <c r="K319" s="216"/>
      <c r="L319" s="221"/>
      <c r="M319" s="222"/>
      <c r="N319" s="223"/>
      <c r="O319" s="223"/>
      <c r="P319" s="223"/>
      <c r="Q319" s="223"/>
      <c r="R319" s="223"/>
      <c r="S319" s="223"/>
      <c r="T319" s="224"/>
      <c r="AT319" s="225" t="s">
        <v>146</v>
      </c>
      <c r="AU319" s="225" t="s">
        <v>85</v>
      </c>
      <c r="AV319" s="14" t="s">
        <v>85</v>
      </c>
      <c r="AW319" s="14" t="s">
        <v>36</v>
      </c>
      <c r="AX319" s="14" t="s">
        <v>83</v>
      </c>
      <c r="AY319" s="225" t="s">
        <v>135</v>
      </c>
    </row>
    <row r="320" spans="1:65" s="2" customFormat="1" ht="21.75" customHeight="1">
      <c r="A320" s="35"/>
      <c r="B320" s="36"/>
      <c r="C320" s="188" t="s">
        <v>526</v>
      </c>
      <c r="D320" s="188" t="s">
        <v>137</v>
      </c>
      <c r="E320" s="189" t="s">
        <v>527</v>
      </c>
      <c r="F320" s="190" t="s">
        <v>528</v>
      </c>
      <c r="G320" s="191" t="s">
        <v>307</v>
      </c>
      <c r="H320" s="192">
        <v>6</v>
      </c>
      <c r="I320" s="193"/>
      <c r="J320" s="194">
        <f>ROUND(I320*H320,2)</f>
        <v>0</v>
      </c>
      <c r="K320" s="190" t="s">
        <v>141</v>
      </c>
      <c r="L320" s="40"/>
      <c r="M320" s="195" t="s">
        <v>18</v>
      </c>
      <c r="N320" s="196" t="s">
        <v>46</v>
      </c>
      <c r="O320" s="65"/>
      <c r="P320" s="197">
        <f>O320*H320</f>
        <v>0</v>
      </c>
      <c r="Q320" s="197">
        <v>0.00598</v>
      </c>
      <c r="R320" s="197">
        <f>Q320*H320</f>
        <v>0.03588</v>
      </c>
      <c r="S320" s="197">
        <v>0</v>
      </c>
      <c r="T320" s="198">
        <f>S320*H320</f>
        <v>0</v>
      </c>
      <c r="U320" s="35"/>
      <c r="V320" s="35"/>
      <c r="W320" s="35"/>
      <c r="X320" s="35"/>
      <c r="Y320" s="35"/>
      <c r="Z320" s="35"/>
      <c r="AA320" s="35"/>
      <c r="AB320" s="35"/>
      <c r="AC320" s="35"/>
      <c r="AD320" s="35"/>
      <c r="AE320" s="35"/>
      <c r="AR320" s="199" t="s">
        <v>142</v>
      </c>
      <c r="AT320" s="199" t="s">
        <v>137</v>
      </c>
      <c r="AU320" s="199" t="s">
        <v>85</v>
      </c>
      <c r="AY320" s="18" t="s">
        <v>135</v>
      </c>
      <c r="BE320" s="200">
        <f>IF(N320="základní",J320,0)</f>
        <v>0</v>
      </c>
      <c r="BF320" s="200">
        <f>IF(N320="snížená",J320,0)</f>
        <v>0</v>
      </c>
      <c r="BG320" s="200">
        <f>IF(N320="zákl. přenesená",J320,0)</f>
        <v>0</v>
      </c>
      <c r="BH320" s="200">
        <f>IF(N320="sníž. přenesená",J320,0)</f>
        <v>0</v>
      </c>
      <c r="BI320" s="200">
        <f>IF(N320="nulová",J320,0)</f>
        <v>0</v>
      </c>
      <c r="BJ320" s="18" t="s">
        <v>83</v>
      </c>
      <c r="BK320" s="200">
        <f>ROUND(I320*H320,2)</f>
        <v>0</v>
      </c>
      <c r="BL320" s="18" t="s">
        <v>142</v>
      </c>
      <c r="BM320" s="199" t="s">
        <v>529</v>
      </c>
    </row>
    <row r="321" spans="1:47" s="2" customFormat="1" ht="87.75">
      <c r="A321" s="35"/>
      <c r="B321" s="36"/>
      <c r="C321" s="37"/>
      <c r="D321" s="201" t="s">
        <v>144</v>
      </c>
      <c r="E321" s="37"/>
      <c r="F321" s="202" t="s">
        <v>525</v>
      </c>
      <c r="G321" s="37"/>
      <c r="H321" s="37"/>
      <c r="I321" s="109"/>
      <c r="J321" s="37"/>
      <c r="K321" s="37"/>
      <c r="L321" s="40"/>
      <c r="M321" s="203"/>
      <c r="N321" s="204"/>
      <c r="O321" s="65"/>
      <c r="P321" s="65"/>
      <c r="Q321" s="65"/>
      <c r="R321" s="65"/>
      <c r="S321" s="65"/>
      <c r="T321" s="66"/>
      <c r="U321" s="35"/>
      <c r="V321" s="35"/>
      <c r="W321" s="35"/>
      <c r="X321" s="35"/>
      <c r="Y321" s="35"/>
      <c r="Z321" s="35"/>
      <c r="AA321" s="35"/>
      <c r="AB321" s="35"/>
      <c r="AC321" s="35"/>
      <c r="AD321" s="35"/>
      <c r="AE321" s="35"/>
      <c r="AT321" s="18" t="s">
        <v>144</v>
      </c>
      <c r="AU321" s="18" t="s">
        <v>85</v>
      </c>
    </row>
    <row r="322" spans="1:65" s="2" customFormat="1" ht="21.75" customHeight="1">
      <c r="A322" s="35"/>
      <c r="B322" s="36"/>
      <c r="C322" s="188" t="s">
        <v>530</v>
      </c>
      <c r="D322" s="188" t="s">
        <v>137</v>
      </c>
      <c r="E322" s="189" t="s">
        <v>531</v>
      </c>
      <c r="F322" s="190" t="s">
        <v>532</v>
      </c>
      <c r="G322" s="191" t="s">
        <v>307</v>
      </c>
      <c r="H322" s="192">
        <v>6</v>
      </c>
      <c r="I322" s="193"/>
      <c r="J322" s="194">
        <f>ROUND(I322*H322,2)</f>
        <v>0</v>
      </c>
      <c r="K322" s="190" t="s">
        <v>141</v>
      </c>
      <c r="L322" s="40"/>
      <c r="M322" s="195" t="s">
        <v>18</v>
      </c>
      <c r="N322" s="196" t="s">
        <v>46</v>
      </c>
      <c r="O322" s="65"/>
      <c r="P322" s="197">
        <f>O322*H322</f>
        <v>0</v>
      </c>
      <c r="Q322" s="197">
        <v>0</v>
      </c>
      <c r="R322" s="197">
        <f>Q322*H322</f>
        <v>0</v>
      </c>
      <c r="S322" s="197">
        <v>0</v>
      </c>
      <c r="T322" s="198">
        <f>S322*H322</f>
        <v>0</v>
      </c>
      <c r="U322" s="35"/>
      <c r="V322" s="35"/>
      <c r="W322" s="35"/>
      <c r="X322" s="35"/>
      <c r="Y322" s="35"/>
      <c r="Z322" s="35"/>
      <c r="AA322" s="35"/>
      <c r="AB322" s="35"/>
      <c r="AC322" s="35"/>
      <c r="AD322" s="35"/>
      <c r="AE322" s="35"/>
      <c r="AR322" s="199" t="s">
        <v>142</v>
      </c>
      <c r="AT322" s="199" t="s">
        <v>137</v>
      </c>
      <c r="AU322" s="199" t="s">
        <v>85</v>
      </c>
      <c r="AY322" s="18" t="s">
        <v>135</v>
      </c>
      <c r="BE322" s="200">
        <f>IF(N322="základní",J322,0)</f>
        <v>0</v>
      </c>
      <c r="BF322" s="200">
        <f>IF(N322="snížená",J322,0)</f>
        <v>0</v>
      </c>
      <c r="BG322" s="200">
        <f>IF(N322="zákl. přenesená",J322,0)</f>
        <v>0</v>
      </c>
      <c r="BH322" s="200">
        <f>IF(N322="sníž. přenesená",J322,0)</f>
        <v>0</v>
      </c>
      <c r="BI322" s="200">
        <f>IF(N322="nulová",J322,0)</f>
        <v>0</v>
      </c>
      <c r="BJ322" s="18" t="s">
        <v>83</v>
      </c>
      <c r="BK322" s="200">
        <f>ROUND(I322*H322,2)</f>
        <v>0</v>
      </c>
      <c r="BL322" s="18" t="s">
        <v>142</v>
      </c>
      <c r="BM322" s="199" t="s">
        <v>533</v>
      </c>
    </row>
    <row r="323" spans="1:47" s="2" customFormat="1" ht="87.75">
      <c r="A323" s="35"/>
      <c r="B323" s="36"/>
      <c r="C323" s="37"/>
      <c r="D323" s="201" t="s">
        <v>144</v>
      </c>
      <c r="E323" s="37"/>
      <c r="F323" s="202" t="s">
        <v>525</v>
      </c>
      <c r="G323" s="37"/>
      <c r="H323" s="37"/>
      <c r="I323" s="109"/>
      <c r="J323" s="37"/>
      <c r="K323" s="37"/>
      <c r="L323" s="40"/>
      <c r="M323" s="203"/>
      <c r="N323" s="204"/>
      <c r="O323" s="65"/>
      <c r="P323" s="65"/>
      <c r="Q323" s="65"/>
      <c r="R323" s="65"/>
      <c r="S323" s="65"/>
      <c r="T323" s="66"/>
      <c r="U323" s="35"/>
      <c r="V323" s="35"/>
      <c r="W323" s="35"/>
      <c r="X323" s="35"/>
      <c r="Y323" s="35"/>
      <c r="Z323" s="35"/>
      <c r="AA323" s="35"/>
      <c r="AB323" s="35"/>
      <c r="AC323" s="35"/>
      <c r="AD323" s="35"/>
      <c r="AE323" s="35"/>
      <c r="AT323" s="18" t="s">
        <v>144</v>
      </c>
      <c r="AU323" s="18" t="s">
        <v>85</v>
      </c>
    </row>
    <row r="324" spans="1:65" s="2" customFormat="1" ht="21.75" customHeight="1">
      <c r="A324" s="35"/>
      <c r="B324" s="36"/>
      <c r="C324" s="188" t="s">
        <v>534</v>
      </c>
      <c r="D324" s="188" t="s">
        <v>137</v>
      </c>
      <c r="E324" s="189" t="s">
        <v>535</v>
      </c>
      <c r="F324" s="190" t="s">
        <v>536</v>
      </c>
      <c r="G324" s="191" t="s">
        <v>307</v>
      </c>
      <c r="H324" s="192">
        <v>1</v>
      </c>
      <c r="I324" s="193"/>
      <c r="J324" s="194">
        <f>ROUND(I324*H324,2)</f>
        <v>0</v>
      </c>
      <c r="K324" s="190" t="s">
        <v>141</v>
      </c>
      <c r="L324" s="40"/>
      <c r="M324" s="195" t="s">
        <v>18</v>
      </c>
      <c r="N324" s="196" t="s">
        <v>46</v>
      </c>
      <c r="O324" s="65"/>
      <c r="P324" s="197">
        <f>O324*H324</f>
        <v>0</v>
      </c>
      <c r="Q324" s="197">
        <v>0.00194</v>
      </c>
      <c r="R324" s="197">
        <f>Q324*H324</f>
        <v>0.00194</v>
      </c>
      <c r="S324" s="197">
        <v>0</v>
      </c>
      <c r="T324" s="198">
        <f>S324*H324</f>
        <v>0</v>
      </c>
      <c r="U324" s="35"/>
      <c r="V324" s="35"/>
      <c r="W324" s="35"/>
      <c r="X324" s="35"/>
      <c r="Y324" s="35"/>
      <c r="Z324" s="35"/>
      <c r="AA324" s="35"/>
      <c r="AB324" s="35"/>
      <c r="AC324" s="35"/>
      <c r="AD324" s="35"/>
      <c r="AE324" s="35"/>
      <c r="AR324" s="199" t="s">
        <v>142</v>
      </c>
      <c r="AT324" s="199" t="s">
        <v>137</v>
      </c>
      <c r="AU324" s="199" t="s">
        <v>85</v>
      </c>
      <c r="AY324" s="18" t="s">
        <v>135</v>
      </c>
      <c r="BE324" s="200">
        <f>IF(N324="základní",J324,0)</f>
        <v>0</v>
      </c>
      <c r="BF324" s="200">
        <f>IF(N324="snížená",J324,0)</f>
        <v>0</v>
      </c>
      <c r="BG324" s="200">
        <f>IF(N324="zákl. přenesená",J324,0)</f>
        <v>0</v>
      </c>
      <c r="BH324" s="200">
        <f>IF(N324="sníž. přenesená",J324,0)</f>
        <v>0</v>
      </c>
      <c r="BI324" s="200">
        <f>IF(N324="nulová",J324,0)</f>
        <v>0</v>
      </c>
      <c r="BJ324" s="18" t="s">
        <v>83</v>
      </c>
      <c r="BK324" s="200">
        <f>ROUND(I324*H324,2)</f>
        <v>0</v>
      </c>
      <c r="BL324" s="18" t="s">
        <v>142</v>
      </c>
      <c r="BM324" s="199" t="s">
        <v>537</v>
      </c>
    </row>
    <row r="325" spans="1:47" s="2" customFormat="1" ht="87.75">
      <c r="A325" s="35"/>
      <c r="B325" s="36"/>
      <c r="C325" s="37"/>
      <c r="D325" s="201" t="s">
        <v>144</v>
      </c>
      <c r="E325" s="37"/>
      <c r="F325" s="202" t="s">
        <v>525</v>
      </c>
      <c r="G325" s="37"/>
      <c r="H325" s="37"/>
      <c r="I325" s="109"/>
      <c r="J325" s="37"/>
      <c r="K325" s="37"/>
      <c r="L325" s="40"/>
      <c r="M325" s="203"/>
      <c r="N325" s="204"/>
      <c r="O325" s="65"/>
      <c r="P325" s="65"/>
      <c r="Q325" s="65"/>
      <c r="R325" s="65"/>
      <c r="S325" s="65"/>
      <c r="T325" s="66"/>
      <c r="U325" s="35"/>
      <c r="V325" s="35"/>
      <c r="W325" s="35"/>
      <c r="X325" s="35"/>
      <c r="Y325" s="35"/>
      <c r="Z325" s="35"/>
      <c r="AA325" s="35"/>
      <c r="AB325" s="35"/>
      <c r="AC325" s="35"/>
      <c r="AD325" s="35"/>
      <c r="AE325" s="35"/>
      <c r="AT325" s="18" t="s">
        <v>144</v>
      </c>
      <c r="AU325" s="18" t="s">
        <v>85</v>
      </c>
    </row>
    <row r="326" spans="1:65" s="2" customFormat="1" ht="21.75" customHeight="1">
      <c r="A326" s="35"/>
      <c r="B326" s="36"/>
      <c r="C326" s="188" t="s">
        <v>538</v>
      </c>
      <c r="D326" s="188" t="s">
        <v>137</v>
      </c>
      <c r="E326" s="189" t="s">
        <v>539</v>
      </c>
      <c r="F326" s="190" t="s">
        <v>540</v>
      </c>
      <c r="G326" s="191" t="s">
        <v>307</v>
      </c>
      <c r="H326" s="192">
        <v>5</v>
      </c>
      <c r="I326" s="193"/>
      <c r="J326" s="194">
        <f>ROUND(I326*H326,2)</f>
        <v>0</v>
      </c>
      <c r="K326" s="190" t="s">
        <v>141</v>
      </c>
      <c r="L326" s="40"/>
      <c r="M326" s="195" t="s">
        <v>18</v>
      </c>
      <c r="N326" s="196" t="s">
        <v>46</v>
      </c>
      <c r="O326" s="65"/>
      <c r="P326" s="197">
        <f>O326*H326</f>
        <v>0</v>
      </c>
      <c r="Q326" s="197">
        <v>0.02715</v>
      </c>
      <c r="R326" s="197">
        <f>Q326*H326</f>
        <v>0.13575</v>
      </c>
      <c r="S326" s="197">
        <v>0</v>
      </c>
      <c r="T326" s="198">
        <f>S326*H326</f>
        <v>0</v>
      </c>
      <c r="U326" s="35"/>
      <c r="V326" s="35"/>
      <c r="W326" s="35"/>
      <c r="X326" s="35"/>
      <c r="Y326" s="35"/>
      <c r="Z326" s="35"/>
      <c r="AA326" s="35"/>
      <c r="AB326" s="35"/>
      <c r="AC326" s="35"/>
      <c r="AD326" s="35"/>
      <c r="AE326" s="35"/>
      <c r="AR326" s="199" t="s">
        <v>142</v>
      </c>
      <c r="AT326" s="199" t="s">
        <v>137</v>
      </c>
      <c r="AU326" s="199" t="s">
        <v>85</v>
      </c>
      <c r="AY326" s="18" t="s">
        <v>135</v>
      </c>
      <c r="BE326" s="200">
        <f>IF(N326="základní",J326,0)</f>
        <v>0</v>
      </c>
      <c r="BF326" s="200">
        <f>IF(N326="snížená",J326,0)</f>
        <v>0</v>
      </c>
      <c r="BG326" s="200">
        <f>IF(N326="zákl. přenesená",J326,0)</f>
        <v>0</v>
      </c>
      <c r="BH326" s="200">
        <f>IF(N326="sníž. přenesená",J326,0)</f>
        <v>0</v>
      </c>
      <c r="BI326" s="200">
        <f>IF(N326="nulová",J326,0)</f>
        <v>0</v>
      </c>
      <c r="BJ326" s="18" t="s">
        <v>83</v>
      </c>
      <c r="BK326" s="200">
        <f>ROUND(I326*H326,2)</f>
        <v>0</v>
      </c>
      <c r="BL326" s="18" t="s">
        <v>142</v>
      </c>
      <c r="BM326" s="199" t="s">
        <v>541</v>
      </c>
    </row>
    <row r="327" spans="1:47" s="2" customFormat="1" ht="87.75">
      <c r="A327" s="35"/>
      <c r="B327" s="36"/>
      <c r="C327" s="37"/>
      <c r="D327" s="201" t="s">
        <v>144</v>
      </c>
      <c r="E327" s="37"/>
      <c r="F327" s="202" t="s">
        <v>525</v>
      </c>
      <c r="G327" s="37"/>
      <c r="H327" s="37"/>
      <c r="I327" s="109"/>
      <c r="J327" s="37"/>
      <c r="K327" s="37"/>
      <c r="L327" s="40"/>
      <c r="M327" s="203"/>
      <c r="N327" s="204"/>
      <c r="O327" s="65"/>
      <c r="P327" s="65"/>
      <c r="Q327" s="65"/>
      <c r="R327" s="65"/>
      <c r="S327" s="65"/>
      <c r="T327" s="66"/>
      <c r="U327" s="35"/>
      <c r="V327" s="35"/>
      <c r="W327" s="35"/>
      <c r="X327" s="35"/>
      <c r="Y327" s="35"/>
      <c r="Z327" s="35"/>
      <c r="AA327" s="35"/>
      <c r="AB327" s="35"/>
      <c r="AC327" s="35"/>
      <c r="AD327" s="35"/>
      <c r="AE327" s="35"/>
      <c r="AT327" s="18" t="s">
        <v>144</v>
      </c>
      <c r="AU327" s="18" t="s">
        <v>85</v>
      </c>
    </row>
    <row r="328" spans="1:65" s="2" customFormat="1" ht="21.75" customHeight="1">
      <c r="A328" s="35"/>
      <c r="B328" s="36"/>
      <c r="C328" s="188" t="s">
        <v>542</v>
      </c>
      <c r="D328" s="188" t="s">
        <v>137</v>
      </c>
      <c r="E328" s="189" t="s">
        <v>543</v>
      </c>
      <c r="F328" s="190" t="s">
        <v>544</v>
      </c>
      <c r="G328" s="191" t="s">
        <v>307</v>
      </c>
      <c r="H328" s="192">
        <v>1</v>
      </c>
      <c r="I328" s="193"/>
      <c r="J328" s="194">
        <f>ROUND(I328*H328,2)</f>
        <v>0</v>
      </c>
      <c r="K328" s="190" t="s">
        <v>141</v>
      </c>
      <c r="L328" s="40"/>
      <c r="M328" s="195" t="s">
        <v>18</v>
      </c>
      <c r="N328" s="196" t="s">
        <v>46</v>
      </c>
      <c r="O328" s="65"/>
      <c r="P328" s="197">
        <f>O328*H328</f>
        <v>0</v>
      </c>
      <c r="Q328" s="197">
        <v>0.10661</v>
      </c>
      <c r="R328" s="197">
        <f>Q328*H328</f>
        <v>0.10661</v>
      </c>
      <c r="S328" s="197">
        <v>0</v>
      </c>
      <c r="T328" s="198">
        <f>S328*H328</f>
        <v>0</v>
      </c>
      <c r="U328" s="35"/>
      <c r="V328" s="35"/>
      <c r="W328" s="35"/>
      <c r="X328" s="35"/>
      <c r="Y328" s="35"/>
      <c r="Z328" s="35"/>
      <c r="AA328" s="35"/>
      <c r="AB328" s="35"/>
      <c r="AC328" s="35"/>
      <c r="AD328" s="35"/>
      <c r="AE328" s="35"/>
      <c r="AR328" s="199" t="s">
        <v>142</v>
      </c>
      <c r="AT328" s="199" t="s">
        <v>137</v>
      </c>
      <c r="AU328" s="199" t="s">
        <v>85</v>
      </c>
      <c r="AY328" s="18" t="s">
        <v>135</v>
      </c>
      <c r="BE328" s="200">
        <f>IF(N328="základní",J328,0)</f>
        <v>0</v>
      </c>
      <c r="BF328" s="200">
        <f>IF(N328="snížená",J328,0)</f>
        <v>0</v>
      </c>
      <c r="BG328" s="200">
        <f>IF(N328="zákl. přenesená",J328,0)</f>
        <v>0</v>
      </c>
      <c r="BH328" s="200">
        <f>IF(N328="sníž. přenesená",J328,0)</f>
        <v>0</v>
      </c>
      <c r="BI328" s="200">
        <f>IF(N328="nulová",J328,0)</f>
        <v>0</v>
      </c>
      <c r="BJ328" s="18" t="s">
        <v>83</v>
      </c>
      <c r="BK328" s="200">
        <f>ROUND(I328*H328,2)</f>
        <v>0</v>
      </c>
      <c r="BL328" s="18" t="s">
        <v>142</v>
      </c>
      <c r="BM328" s="199" t="s">
        <v>545</v>
      </c>
    </row>
    <row r="329" spans="1:47" s="2" customFormat="1" ht="87.75">
      <c r="A329" s="35"/>
      <c r="B329" s="36"/>
      <c r="C329" s="37"/>
      <c r="D329" s="201" t="s">
        <v>144</v>
      </c>
      <c r="E329" s="37"/>
      <c r="F329" s="202" t="s">
        <v>525</v>
      </c>
      <c r="G329" s="37"/>
      <c r="H329" s="37"/>
      <c r="I329" s="109"/>
      <c r="J329" s="37"/>
      <c r="K329" s="37"/>
      <c r="L329" s="40"/>
      <c r="M329" s="203"/>
      <c r="N329" s="204"/>
      <c r="O329" s="65"/>
      <c r="P329" s="65"/>
      <c r="Q329" s="65"/>
      <c r="R329" s="65"/>
      <c r="S329" s="65"/>
      <c r="T329" s="66"/>
      <c r="U329" s="35"/>
      <c r="V329" s="35"/>
      <c r="W329" s="35"/>
      <c r="X329" s="35"/>
      <c r="Y329" s="35"/>
      <c r="Z329" s="35"/>
      <c r="AA329" s="35"/>
      <c r="AB329" s="35"/>
      <c r="AC329" s="35"/>
      <c r="AD329" s="35"/>
      <c r="AE329" s="35"/>
      <c r="AT329" s="18" t="s">
        <v>144</v>
      </c>
      <c r="AU329" s="18" t="s">
        <v>85</v>
      </c>
    </row>
    <row r="330" spans="1:65" s="2" customFormat="1" ht="21.75" customHeight="1">
      <c r="A330" s="35"/>
      <c r="B330" s="36"/>
      <c r="C330" s="188" t="s">
        <v>546</v>
      </c>
      <c r="D330" s="188" t="s">
        <v>137</v>
      </c>
      <c r="E330" s="189" t="s">
        <v>547</v>
      </c>
      <c r="F330" s="190" t="s">
        <v>548</v>
      </c>
      <c r="G330" s="191" t="s">
        <v>307</v>
      </c>
      <c r="H330" s="192">
        <v>1</v>
      </c>
      <c r="I330" s="193"/>
      <c r="J330" s="194">
        <f>ROUND(I330*H330,2)</f>
        <v>0</v>
      </c>
      <c r="K330" s="190" t="s">
        <v>141</v>
      </c>
      <c r="L330" s="40"/>
      <c r="M330" s="195" t="s">
        <v>18</v>
      </c>
      <c r="N330" s="196" t="s">
        <v>46</v>
      </c>
      <c r="O330" s="65"/>
      <c r="P330" s="197">
        <f>O330*H330</f>
        <v>0</v>
      </c>
      <c r="Q330" s="197">
        <v>0.02424</v>
      </c>
      <c r="R330" s="197">
        <f>Q330*H330</f>
        <v>0.02424</v>
      </c>
      <c r="S330" s="197">
        <v>0</v>
      </c>
      <c r="T330" s="198">
        <f>S330*H330</f>
        <v>0</v>
      </c>
      <c r="U330" s="35"/>
      <c r="V330" s="35"/>
      <c r="W330" s="35"/>
      <c r="X330" s="35"/>
      <c r="Y330" s="35"/>
      <c r="Z330" s="35"/>
      <c r="AA330" s="35"/>
      <c r="AB330" s="35"/>
      <c r="AC330" s="35"/>
      <c r="AD330" s="35"/>
      <c r="AE330" s="35"/>
      <c r="AR330" s="199" t="s">
        <v>142</v>
      </c>
      <c r="AT330" s="199" t="s">
        <v>137</v>
      </c>
      <c r="AU330" s="199" t="s">
        <v>85</v>
      </c>
      <c r="AY330" s="18" t="s">
        <v>135</v>
      </c>
      <c r="BE330" s="200">
        <f>IF(N330="základní",J330,0)</f>
        <v>0</v>
      </c>
      <c r="BF330" s="200">
        <f>IF(N330="snížená",J330,0)</f>
        <v>0</v>
      </c>
      <c r="BG330" s="200">
        <f>IF(N330="zákl. přenesená",J330,0)</f>
        <v>0</v>
      </c>
      <c r="BH330" s="200">
        <f>IF(N330="sníž. přenesená",J330,0)</f>
        <v>0</v>
      </c>
      <c r="BI330" s="200">
        <f>IF(N330="nulová",J330,0)</f>
        <v>0</v>
      </c>
      <c r="BJ330" s="18" t="s">
        <v>83</v>
      </c>
      <c r="BK330" s="200">
        <f>ROUND(I330*H330,2)</f>
        <v>0</v>
      </c>
      <c r="BL330" s="18" t="s">
        <v>142</v>
      </c>
      <c r="BM330" s="199" t="s">
        <v>549</v>
      </c>
    </row>
    <row r="331" spans="1:47" s="2" customFormat="1" ht="87.75">
      <c r="A331" s="35"/>
      <c r="B331" s="36"/>
      <c r="C331" s="37"/>
      <c r="D331" s="201" t="s">
        <v>144</v>
      </c>
      <c r="E331" s="37"/>
      <c r="F331" s="202" t="s">
        <v>525</v>
      </c>
      <c r="G331" s="37"/>
      <c r="H331" s="37"/>
      <c r="I331" s="109"/>
      <c r="J331" s="37"/>
      <c r="K331" s="37"/>
      <c r="L331" s="40"/>
      <c r="M331" s="203"/>
      <c r="N331" s="204"/>
      <c r="O331" s="65"/>
      <c r="P331" s="65"/>
      <c r="Q331" s="65"/>
      <c r="R331" s="65"/>
      <c r="S331" s="65"/>
      <c r="T331" s="66"/>
      <c r="U331" s="35"/>
      <c r="V331" s="35"/>
      <c r="W331" s="35"/>
      <c r="X331" s="35"/>
      <c r="Y331" s="35"/>
      <c r="Z331" s="35"/>
      <c r="AA331" s="35"/>
      <c r="AB331" s="35"/>
      <c r="AC331" s="35"/>
      <c r="AD331" s="35"/>
      <c r="AE331" s="35"/>
      <c r="AT331" s="18" t="s">
        <v>144</v>
      </c>
      <c r="AU331" s="18" t="s">
        <v>85</v>
      </c>
    </row>
    <row r="332" spans="1:65" s="2" customFormat="1" ht="21.75" customHeight="1">
      <c r="A332" s="35"/>
      <c r="B332" s="36"/>
      <c r="C332" s="188" t="s">
        <v>550</v>
      </c>
      <c r="D332" s="188" t="s">
        <v>137</v>
      </c>
      <c r="E332" s="189" t="s">
        <v>551</v>
      </c>
      <c r="F332" s="190" t="s">
        <v>552</v>
      </c>
      <c r="G332" s="191" t="s">
        <v>307</v>
      </c>
      <c r="H332" s="192">
        <v>1</v>
      </c>
      <c r="I332" s="193"/>
      <c r="J332" s="194">
        <f>ROUND(I332*H332,2)</f>
        <v>0</v>
      </c>
      <c r="K332" s="190" t="s">
        <v>141</v>
      </c>
      <c r="L332" s="40"/>
      <c r="M332" s="195" t="s">
        <v>18</v>
      </c>
      <c r="N332" s="196" t="s">
        <v>46</v>
      </c>
      <c r="O332" s="65"/>
      <c r="P332" s="197">
        <f>O332*H332</f>
        <v>0</v>
      </c>
      <c r="Q332" s="197">
        <v>0</v>
      </c>
      <c r="R332" s="197">
        <f>Q332*H332</f>
        <v>0</v>
      </c>
      <c r="S332" s="197">
        <v>0</v>
      </c>
      <c r="T332" s="198">
        <f>S332*H332</f>
        <v>0</v>
      </c>
      <c r="U332" s="35"/>
      <c r="V332" s="35"/>
      <c r="W332" s="35"/>
      <c r="X332" s="35"/>
      <c r="Y332" s="35"/>
      <c r="Z332" s="35"/>
      <c r="AA332" s="35"/>
      <c r="AB332" s="35"/>
      <c r="AC332" s="35"/>
      <c r="AD332" s="35"/>
      <c r="AE332" s="35"/>
      <c r="AR332" s="199" t="s">
        <v>142</v>
      </c>
      <c r="AT332" s="199" t="s">
        <v>137</v>
      </c>
      <c r="AU332" s="199" t="s">
        <v>85</v>
      </c>
      <c r="AY332" s="18" t="s">
        <v>135</v>
      </c>
      <c r="BE332" s="200">
        <f>IF(N332="základní",J332,0)</f>
        <v>0</v>
      </c>
      <c r="BF332" s="200">
        <f>IF(N332="snížená",J332,0)</f>
        <v>0</v>
      </c>
      <c r="BG332" s="200">
        <f>IF(N332="zákl. přenesená",J332,0)</f>
        <v>0</v>
      </c>
      <c r="BH332" s="200">
        <f>IF(N332="sníž. přenesená",J332,0)</f>
        <v>0</v>
      </c>
      <c r="BI332" s="200">
        <f>IF(N332="nulová",J332,0)</f>
        <v>0</v>
      </c>
      <c r="BJ332" s="18" t="s">
        <v>83</v>
      </c>
      <c r="BK332" s="200">
        <f>ROUND(I332*H332,2)</f>
        <v>0</v>
      </c>
      <c r="BL332" s="18" t="s">
        <v>142</v>
      </c>
      <c r="BM332" s="199" t="s">
        <v>553</v>
      </c>
    </row>
    <row r="333" spans="1:47" s="2" customFormat="1" ht="87.75">
      <c r="A333" s="35"/>
      <c r="B333" s="36"/>
      <c r="C333" s="37"/>
      <c r="D333" s="201" t="s">
        <v>144</v>
      </c>
      <c r="E333" s="37"/>
      <c r="F333" s="202" t="s">
        <v>525</v>
      </c>
      <c r="G333" s="37"/>
      <c r="H333" s="37"/>
      <c r="I333" s="109"/>
      <c r="J333" s="37"/>
      <c r="K333" s="37"/>
      <c r="L333" s="40"/>
      <c r="M333" s="203"/>
      <c r="N333" s="204"/>
      <c r="O333" s="65"/>
      <c r="P333" s="65"/>
      <c r="Q333" s="65"/>
      <c r="R333" s="65"/>
      <c r="S333" s="65"/>
      <c r="T333" s="66"/>
      <c r="U333" s="35"/>
      <c r="V333" s="35"/>
      <c r="W333" s="35"/>
      <c r="X333" s="35"/>
      <c r="Y333" s="35"/>
      <c r="Z333" s="35"/>
      <c r="AA333" s="35"/>
      <c r="AB333" s="35"/>
      <c r="AC333" s="35"/>
      <c r="AD333" s="35"/>
      <c r="AE333" s="35"/>
      <c r="AT333" s="18" t="s">
        <v>144</v>
      </c>
      <c r="AU333" s="18" t="s">
        <v>85</v>
      </c>
    </row>
    <row r="334" spans="1:65" s="2" customFormat="1" ht="21.75" customHeight="1">
      <c r="A334" s="35"/>
      <c r="B334" s="36"/>
      <c r="C334" s="188" t="s">
        <v>554</v>
      </c>
      <c r="D334" s="188" t="s">
        <v>137</v>
      </c>
      <c r="E334" s="189" t="s">
        <v>555</v>
      </c>
      <c r="F334" s="190" t="s">
        <v>556</v>
      </c>
      <c r="G334" s="191" t="s">
        <v>307</v>
      </c>
      <c r="H334" s="192">
        <v>1</v>
      </c>
      <c r="I334" s="193"/>
      <c r="J334" s="194">
        <f>ROUND(I334*H334,2)</f>
        <v>0</v>
      </c>
      <c r="K334" s="190" t="s">
        <v>141</v>
      </c>
      <c r="L334" s="40"/>
      <c r="M334" s="195" t="s">
        <v>18</v>
      </c>
      <c r="N334" s="196" t="s">
        <v>46</v>
      </c>
      <c r="O334" s="65"/>
      <c r="P334" s="197">
        <f>O334*H334</f>
        <v>0</v>
      </c>
      <c r="Q334" s="197">
        <v>0.21816</v>
      </c>
      <c r="R334" s="197">
        <f>Q334*H334</f>
        <v>0.21816</v>
      </c>
      <c r="S334" s="197">
        <v>0</v>
      </c>
      <c r="T334" s="198">
        <f>S334*H334</f>
        <v>0</v>
      </c>
      <c r="U334" s="35"/>
      <c r="V334" s="35"/>
      <c r="W334" s="35"/>
      <c r="X334" s="35"/>
      <c r="Y334" s="35"/>
      <c r="Z334" s="35"/>
      <c r="AA334" s="35"/>
      <c r="AB334" s="35"/>
      <c r="AC334" s="35"/>
      <c r="AD334" s="35"/>
      <c r="AE334" s="35"/>
      <c r="AR334" s="199" t="s">
        <v>142</v>
      </c>
      <c r="AT334" s="199" t="s">
        <v>137</v>
      </c>
      <c r="AU334" s="199" t="s">
        <v>85</v>
      </c>
      <c r="AY334" s="18" t="s">
        <v>135</v>
      </c>
      <c r="BE334" s="200">
        <f>IF(N334="základní",J334,0)</f>
        <v>0</v>
      </c>
      <c r="BF334" s="200">
        <f>IF(N334="snížená",J334,0)</f>
        <v>0</v>
      </c>
      <c r="BG334" s="200">
        <f>IF(N334="zákl. přenesená",J334,0)</f>
        <v>0</v>
      </c>
      <c r="BH334" s="200">
        <f>IF(N334="sníž. přenesená",J334,0)</f>
        <v>0</v>
      </c>
      <c r="BI334" s="200">
        <f>IF(N334="nulová",J334,0)</f>
        <v>0</v>
      </c>
      <c r="BJ334" s="18" t="s">
        <v>83</v>
      </c>
      <c r="BK334" s="200">
        <f>ROUND(I334*H334,2)</f>
        <v>0</v>
      </c>
      <c r="BL334" s="18" t="s">
        <v>142</v>
      </c>
      <c r="BM334" s="199" t="s">
        <v>557</v>
      </c>
    </row>
    <row r="335" spans="1:47" s="2" customFormat="1" ht="87.75">
      <c r="A335" s="35"/>
      <c r="B335" s="36"/>
      <c r="C335" s="37"/>
      <c r="D335" s="201" t="s">
        <v>144</v>
      </c>
      <c r="E335" s="37"/>
      <c r="F335" s="202" t="s">
        <v>525</v>
      </c>
      <c r="G335" s="37"/>
      <c r="H335" s="37"/>
      <c r="I335" s="109"/>
      <c r="J335" s="37"/>
      <c r="K335" s="37"/>
      <c r="L335" s="40"/>
      <c r="M335" s="203"/>
      <c r="N335" s="204"/>
      <c r="O335" s="65"/>
      <c r="P335" s="65"/>
      <c r="Q335" s="65"/>
      <c r="R335" s="65"/>
      <c r="S335" s="65"/>
      <c r="T335" s="66"/>
      <c r="U335" s="35"/>
      <c r="V335" s="35"/>
      <c r="W335" s="35"/>
      <c r="X335" s="35"/>
      <c r="Y335" s="35"/>
      <c r="Z335" s="35"/>
      <c r="AA335" s="35"/>
      <c r="AB335" s="35"/>
      <c r="AC335" s="35"/>
      <c r="AD335" s="35"/>
      <c r="AE335" s="35"/>
      <c r="AT335" s="18" t="s">
        <v>144</v>
      </c>
      <c r="AU335" s="18" t="s">
        <v>85</v>
      </c>
    </row>
    <row r="336" spans="1:65" s="2" customFormat="1" ht="16.5" customHeight="1">
      <c r="A336" s="35"/>
      <c r="B336" s="36"/>
      <c r="C336" s="188" t="s">
        <v>558</v>
      </c>
      <c r="D336" s="188" t="s">
        <v>137</v>
      </c>
      <c r="E336" s="189" t="s">
        <v>559</v>
      </c>
      <c r="F336" s="190" t="s">
        <v>560</v>
      </c>
      <c r="G336" s="191" t="s">
        <v>307</v>
      </c>
      <c r="H336" s="192">
        <v>1</v>
      </c>
      <c r="I336" s="193"/>
      <c r="J336" s="194">
        <f>ROUND(I336*H336,2)</f>
        <v>0</v>
      </c>
      <c r="K336" s="190" t="s">
        <v>141</v>
      </c>
      <c r="L336" s="40"/>
      <c r="M336" s="195" t="s">
        <v>18</v>
      </c>
      <c r="N336" s="196" t="s">
        <v>46</v>
      </c>
      <c r="O336" s="65"/>
      <c r="P336" s="197">
        <f>O336*H336</f>
        <v>0</v>
      </c>
      <c r="Q336" s="197">
        <v>0.21734</v>
      </c>
      <c r="R336" s="197">
        <f>Q336*H336</f>
        <v>0.21734</v>
      </c>
      <c r="S336" s="197">
        <v>0</v>
      </c>
      <c r="T336" s="198">
        <f>S336*H336</f>
        <v>0</v>
      </c>
      <c r="U336" s="35"/>
      <c r="V336" s="35"/>
      <c r="W336" s="35"/>
      <c r="X336" s="35"/>
      <c r="Y336" s="35"/>
      <c r="Z336" s="35"/>
      <c r="AA336" s="35"/>
      <c r="AB336" s="35"/>
      <c r="AC336" s="35"/>
      <c r="AD336" s="35"/>
      <c r="AE336" s="35"/>
      <c r="AR336" s="199" t="s">
        <v>142</v>
      </c>
      <c r="AT336" s="199" t="s">
        <v>137</v>
      </c>
      <c r="AU336" s="199" t="s">
        <v>85</v>
      </c>
      <c r="AY336" s="18" t="s">
        <v>135</v>
      </c>
      <c r="BE336" s="200">
        <f>IF(N336="základní",J336,0)</f>
        <v>0</v>
      </c>
      <c r="BF336" s="200">
        <f>IF(N336="snížená",J336,0)</f>
        <v>0</v>
      </c>
      <c r="BG336" s="200">
        <f>IF(N336="zákl. přenesená",J336,0)</f>
        <v>0</v>
      </c>
      <c r="BH336" s="200">
        <f>IF(N336="sníž. přenesená",J336,0)</f>
        <v>0</v>
      </c>
      <c r="BI336" s="200">
        <f>IF(N336="nulová",J336,0)</f>
        <v>0</v>
      </c>
      <c r="BJ336" s="18" t="s">
        <v>83</v>
      </c>
      <c r="BK336" s="200">
        <f>ROUND(I336*H336,2)</f>
        <v>0</v>
      </c>
      <c r="BL336" s="18" t="s">
        <v>142</v>
      </c>
      <c r="BM336" s="199" t="s">
        <v>561</v>
      </c>
    </row>
    <row r="337" spans="1:47" s="2" customFormat="1" ht="136.5">
      <c r="A337" s="35"/>
      <c r="B337" s="36"/>
      <c r="C337" s="37"/>
      <c r="D337" s="201" t="s">
        <v>144</v>
      </c>
      <c r="E337" s="37"/>
      <c r="F337" s="202" t="s">
        <v>562</v>
      </c>
      <c r="G337" s="37"/>
      <c r="H337" s="37"/>
      <c r="I337" s="109"/>
      <c r="J337" s="37"/>
      <c r="K337" s="37"/>
      <c r="L337" s="40"/>
      <c r="M337" s="203"/>
      <c r="N337" s="204"/>
      <c r="O337" s="65"/>
      <c r="P337" s="65"/>
      <c r="Q337" s="65"/>
      <c r="R337" s="65"/>
      <c r="S337" s="65"/>
      <c r="T337" s="66"/>
      <c r="U337" s="35"/>
      <c r="V337" s="35"/>
      <c r="W337" s="35"/>
      <c r="X337" s="35"/>
      <c r="Y337" s="35"/>
      <c r="Z337" s="35"/>
      <c r="AA337" s="35"/>
      <c r="AB337" s="35"/>
      <c r="AC337" s="35"/>
      <c r="AD337" s="35"/>
      <c r="AE337" s="35"/>
      <c r="AT337" s="18" t="s">
        <v>144</v>
      </c>
      <c r="AU337" s="18" t="s">
        <v>85</v>
      </c>
    </row>
    <row r="338" spans="1:65" s="2" customFormat="1" ht="16.5" customHeight="1">
      <c r="A338" s="35"/>
      <c r="B338" s="36"/>
      <c r="C338" s="237" t="s">
        <v>563</v>
      </c>
      <c r="D338" s="237" t="s">
        <v>272</v>
      </c>
      <c r="E338" s="238" t="s">
        <v>564</v>
      </c>
      <c r="F338" s="239" t="s">
        <v>565</v>
      </c>
      <c r="G338" s="240" t="s">
        <v>307</v>
      </c>
      <c r="H338" s="241">
        <v>1</v>
      </c>
      <c r="I338" s="242"/>
      <c r="J338" s="243">
        <f>ROUND(I338*H338,2)</f>
        <v>0</v>
      </c>
      <c r="K338" s="239" t="s">
        <v>141</v>
      </c>
      <c r="L338" s="244"/>
      <c r="M338" s="245" t="s">
        <v>18</v>
      </c>
      <c r="N338" s="246" t="s">
        <v>46</v>
      </c>
      <c r="O338" s="65"/>
      <c r="P338" s="197">
        <f>O338*H338</f>
        <v>0</v>
      </c>
      <c r="Q338" s="197">
        <v>0.196</v>
      </c>
      <c r="R338" s="197">
        <f>Q338*H338</f>
        <v>0.196</v>
      </c>
      <c r="S338" s="197">
        <v>0</v>
      </c>
      <c r="T338" s="198">
        <f>S338*H338</f>
        <v>0</v>
      </c>
      <c r="U338" s="35"/>
      <c r="V338" s="35"/>
      <c r="W338" s="35"/>
      <c r="X338" s="35"/>
      <c r="Y338" s="35"/>
      <c r="Z338" s="35"/>
      <c r="AA338" s="35"/>
      <c r="AB338" s="35"/>
      <c r="AC338" s="35"/>
      <c r="AD338" s="35"/>
      <c r="AE338" s="35"/>
      <c r="AR338" s="199" t="s">
        <v>186</v>
      </c>
      <c r="AT338" s="199" t="s">
        <v>272</v>
      </c>
      <c r="AU338" s="199" t="s">
        <v>85</v>
      </c>
      <c r="AY338" s="18" t="s">
        <v>135</v>
      </c>
      <c r="BE338" s="200">
        <f>IF(N338="základní",J338,0)</f>
        <v>0</v>
      </c>
      <c r="BF338" s="200">
        <f>IF(N338="snížená",J338,0)</f>
        <v>0</v>
      </c>
      <c r="BG338" s="200">
        <f>IF(N338="zákl. přenesená",J338,0)</f>
        <v>0</v>
      </c>
      <c r="BH338" s="200">
        <f>IF(N338="sníž. přenesená",J338,0)</f>
        <v>0</v>
      </c>
      <c r="BI338" s="200">
        <f>IF(N338="nulová",J338,0)</f>
        <v>0</v>
      </c>
      <c r="BJ338" s="18" t="s">
        <v>83</v>
      </c>
      <c r="BK338" s="200">
        <f>ROUND(I338*H338,2)</f>
        <v>0</v>
      </c>
      <c r="BL338" s="18" t="s">
        <v>142</v>
      </c>
      <c r="BM338" s="199" t="s">
        <v>566</v>
      </c>
    </row>
    <row r="339" spans="1:65" s="2" customFormat="1" ht="16.5" customHeight="1">
      <c r="A339" s="35"/>
      <c r="B339" s="36"/>
      <c r="C339" s="188" t="s">
        <v>567</v>
      </c>
      <c r="D339" s="188" t="s">
        <v>137</v>
      </c>
      <c r="E339" s="189" t="s">
        <v>568</v>
      </c>
      <c r="F339" s="190" t="s">
        <v>569</v>
      </c>
      <c r="G339" s="191" t="s">
        <v>307</v>
      </c>
      <c r="H339" s="192">
        <v>1</v>
      </c>
      <c r="I339" s="193"/>
      <c r="J339" s="194">
        <f>ROUND(I339*H339,2)</f>
        <v>0</v>
      </c>
      <c r="K339" s="190" t="s">
        <v>141</v>
      </c>
      <c r="L339" s="40"/>
      <c r="M339" s="195" t="s">
        <v>18</v>
      </c>
      <c r="N339" s="196" t="s">
        <v>46</v>
      </c>
      <c r="O339" s="65"/>
      <c r="P339" s="197">
        <f>O339*H339</f>
        <v>0</v>
      </c>
      <c r="Q339" s="197">
        <v>0.21734</v>
      </c>
      <c r="R339" s="197">
        <f>Q339*H339</f>
        <v>0.21734</v>
      </c>
      <c r="S339" s="197">
        <v>0</v>
      </c>
      <c r="T339" s="198">
        <f>S339*H339</f>
        <v>0</v>
      </c>
      <c r="U339" s="35"/>
      <c r="V339" s="35"/>
      <c r="W339" s="35"/>
      <c r="X339" s="35"/>
      <c r="Y339" s="35"/>
      <c r="Z339" s="35"/>
      <c r="AA339" s="35"/>
      <c r="AB339" s="35"/>
      <c r="AC339" s="35"/>
      <c r="AD339" s="35"/>
      <c r="AE339" s="35"/>
      <c r="AR339" s="199" t="s">
        <v>142</v>
      </c>
      <c r="AT339" s="199" t="s">
        <v>137</v>
      </c>
      <c r="AU339" s="199" t="s">
        <v>85</v>
      </c>
      <c r="AY339" s="18" t="s">
        <v>135</v>
      </c>
      <c r="BE339" s="200">
        <f>IF(N339="základní",J339,0)</f>
        <v>0</v>
      </c>
      <c r="BF339" s="200">
        <f>IF(N339="snížená",J339,0)</f>
        <v>0</v>
      </c>
      <c r="BG339" s="200">
        <f>IF(N339="zákl. přenesená",J339,0)</f>
        <v>0</v>
      </c>
      <c r="BH339" s="200">
        <f>IF(N339="sníž. přenesená",J339,0)</f>
        <v>0</v>
      </c>
      <c r="BI339" s="200">
        <f>IF(N339="nulová",J339,0)</f>
        <v>0</v>
      </c>
      <c r="BJ339" s="18" t="s">
        <v>83</v>
      </c>
      <c r="BK339" s="200">
        <f>ROUND(I339*H339,2)</f>
        <v>0</v>
      </c>
      <c r="BL339" s="18" t="s">
        <v>142</v>
      </c>
      <c r="BM339" s="199" t="s">
        <v>570</v>
      </c>
    </row>
    <row r="340" spans="1:47" s="2" customFormat="1" ht="29.25">
      <c r="A340" s="35"/>
      <c r="B340" s="36"/>
      <c r="C340" s="37"/>
      <c r="D340" s="201" t="s">
        <v>144</v>
      </c>
      <c r="E340" s="37"/>
      <c r="F340" s="202" t="s">
        <v>571</v>
      </c>
      <c r="G340" s="37"/>
      <c r="H340" s="37"/>
      <c r="I340" s="109"/>
      <c r="J340" s="37"/>
      <c r="K340" s="37"/>
      <c r="L340" s="40"/>
      <c r="M340" s="203"/>
      <c r="N340" s="204"/>
      <c r="O340" s="65"/>
      <c r="P340" s="65"/>
      <c r="Q340" s="65"/>
      <c r="R340" s="65"/>
      <c r="S340" s="65"/>
      <c r="T340" s="66"/>
      <c r="U340" s="35"/>
      <c r="V340" s="35"/>
      <c r="W340" s="35"/>
      <c r="X340" s="35"/>
      <c r="Y340" s="35"/>
      <c r="Z340" s="35"/>
      <c r="AA340" s="35"/>
      <c r="AB340" s="35"/>
      <c r="AC340" s="35"/>
      <c r="AD340" s="35"/>
      <c r="AE340" s="35"/>
      <c r="AT340" s="18" t="s">
        <v>144</v>
      </c>
      <c r="AU340" s="18" t="s">
        <v>85</v>
      </c>
    </row>
    <row r="341" spans="1:65" s="2" customFormat="1" ht="16.5" customHeight="1">
      <c r="A341" s="35"/>
      <c r="B341" s="36"/>
      <c r="C341" s="237" t="s">
        <v>572</v>
      </c>
      <c r="D341" s="237" t="s">
        <v>272</v>
      </c>
      <c r="E341" s="238" t="s">
        <v>573</v>
      </c>
      <c r="F341" s="239" t="s">
        <v>574</v>
      </c>
      <c r="G341" s="240" t="s">
        <v>307</v>
      </c>
      <c r="H341" s="241">
        <v>1</v>
      </c>
      <c r="I341" s="242"/>
      <c r="J341" s="243">
        <f>ROUND(I341*H341,2)</f>
        <v>0</v>
      </c>
      <c r="K341" s="239" t="s">
        <v>141</v>
      </c>
      <c r="L341" s="244"/>
      <c r="M341" s="245" t="s">
        <v>18</v>
      </c>
      <c r="N341" s="246" t="s">
        <v>46</v>
      </c>
      <c r="O341" s="65"/>
      <c r="P341" s="197">
        <f>O341*H341</f>
        <v>0</v>
      </c>
      <c r="Q341" s="197">
        <v>0.00044</v>
      </c>
      <c r="R341" s="197">
        <f>Q341*H341</f>
        <v>0.00044</v>
      </c>
      <c r="S341" s="197">
        <v>0</v>
      </c>
      <c r="T341" s="198">
        <f>S341*H341</f>
        <v>0</v>
      </c>
      <c r="U341" s="35"/>
      <c r="V341" s="35"/>
      <c r="W341" s="35"/>
      <c r="X341" s="35"/>
      <c r="Y341" s="35"/>
      <c r="Z341" s="35"/>
      <c r="AA341" s="35"/>
      <c r="AB341" s="35"/>
      <c r="AC341" s="35"/>
      <c r="AD341" s="35"/>
      <c r="AE341" s="35"/>
      <c r="AR341" s="199" t="s">
        <v>186</v>
      </c>
      <c r="AT341" s="199" t="s">
        <v>272</v>
      </c>
      <c r="AU341" s="199" t="s">
        <v>85</v>
      </c>
      <c r="AY341" s="18" t="s">
        <v>135</v>
      </c>
      <c r="BE341" s="200">
        <f>IF(N341="základní",J341,0)</f>
        <v>0</v>
      </c>
      <c r="BF341" s="200">
        <f>IF(N341="snížená",J341,0)</f>
        <v>0</v>
      </c>
      <c r="BG341" s="200">
        <f>IF(N341="zákl. přenesená",J341,0)</f>
        <v>0</v>
      </c>
      <c r="BH341" s="200">
        <f>IF(N341="sníž. přenesená",J341,0)</f>
        <v>0</v>
      </c>
      <c r="BI341" s="200">
        <f>IF(N341="nulová",J341,0)</f>
        <v>0</v>
      </c>
      <c r="BJ341" s="18" t="s">
        <v>83</v>
      </c>
      <c r="BK341" s="200">
        <f>ROUND(I341*H341,2)</f>
        <v>0</v>
      </c>
      <c r="BL341" s="18" t="s">
        <v>142</v>
      </c>
      <c r="BM341" s="199" t="s">
        <v>575</v>
      </c>
    </row>
    <row r="342" spans="1:65" s="2" customFormat="1" ht="16.5" customHeight="1">
      <c r="A342" s="35"/>
      <c r="B342" s="36"/>
      <c r="C342" s="188" t="s">
        <v>576</v>
      </c>
      <c r="D342" s="188" t="s">
        <v>137</v>
      </c>
      <c r="E342" s="189" t="s">
        <v>577</v>
      </c>
      <c r="F342" s="190" t="s">
        <v>578</v>
      </c>
      <c r="G342" s="191" t="s">
        <v>157</v>
      </c>
      <c r="H342" s="192">
        <v>16</v>
      </c>
      <c r="I342" s="193"/>
      <c r="J342" s="194">
        <f>ROUND(I342*H342,2)</f>
        <v>0</v>
      </c>
      <c r="K342" s="190" t="s">
        <v>141</v>
      </c>
      <c r="L342" s="40"/>
      <c r="M342" s="195" t="s">
        <v>18</v>
      </c>
      <c r="N342" s="196" t="s">
        <v>46</v>
      </c>
      <c r="O342" s="65"/>
      <c r="P342" s="197">
        <f>O342*H342</f>
        <v>0</v>
      </c>
      <c r="Q342" s="197">
        <v>0.00019</v>
      </c>
      <c r="R342" s="197">
        <f>Q342*H342</f>
        <v>0.00304</v>
      </c>
      <c r="S342" s="197">
        <v>0</v>
      </c>
      <c r="T342" s="198">
        <f>S342*H342</f>
        <v>0</v>
      </c>
      <c r="U342" s="35"/>
      <c r="V342" s="35"/>
      <c r="W342" s="35"/>
      <c r="X342" s="35"/>
      <c r="Y342" s="35"/>
      <c r="Z342" s="35"/>
      <c r="AA342" s="35"/>
      <c r="AB342" s="35"/>
      <c r="AC342" s="35"/>
      <c r="AD342" s="35"/>
      <c r="AE342" s="35"/>
      <c r="AR342" s="199" t="s">
        <v>142</v>
      </c>
      <c r="AT342" s="199" t="s">
        <v>137</v>
      </c>
      <c r="AU342" s="199" t="s">
        <v>85</v>
      </c>
      <c r="AY342" s="18" t="s">
        <v>135</v>
      </c>
      <c r="BE342" s="200">
        <f>IF(N342="základní",J342,0)</f>
        <v>0</v>
      </c>
      <c r="BF342" s="200">
        <f>IF(N342="snížená",J342,0)</f>
        <v>0</v>
      </c>
      <c r="BG342" s="200">
        <f>IF(N342="zákl. přenesená",J342,0)</f>
        <v>0</v>
      </c>
      <c r="BH342" s="200">
        <f>IF(N342="sníž. přenesená",J342,0)</f>
        <v>0</v>
      </c>
      <c r="BI342" s="200">
        <f>IF(N342="nulová",J342,0)</f>
        <v>0</v>
      </c>
      <c r="BJ342" s="18" t="s">
        <v>83</v>
      </c>
      <c r="BK342" s="200">
        <f>ROUND(I342*H342,2)</f>
        <v>0</v>
      </c>
      <c r="BL342" s="18" t="s">
        <v>142</v>
      </c>
      <c r="BM342" s="199" t="s">
        <v>579</v>
      </c>
    </row>
    <row r="343" spans="1:65" s="2" customFormat="1" ht="16.5" customHeight="1">
      <c r="A343" s="35"/>
      <c r="B343" s="36"/>
      <c r="C343" s="188" t="s">
        <v>580</v>
      </c>
      <c r="D343" s="188" t="s">
        <v>137</v>
      </c>
      <c r="E343" s="189" t="s">
        <v>581</v>
      </c>
      <c r="F343" s="190" t="s">
        <v>582</v>
      </c>
      <c r="G343" s="191" t="s">
        <v>157</v>
      </c>
      <c r="H343" s="192">
        <v>16</v>
      </c>
      <c r="I343" s="193"/>
      <c r="J343" s="194">
        <f>ROUND(I343*H343,2)</f>
        <v>0</v>
      </c>
      <c r="K343" s="190" t="s">
        <v>141</v>
      </c>
      <c r="L343" s="40"/>
      <c r="M343" s="195" t="s">
        <v>18</v>
      </c>
      <c r="N343" s="196" t="s">
        <v>46</v>
      </c>
      <c r="O343" s="65"/>
      <c r="P343" s="197">
        <f>O343*H343</f>
        <v>0</v>
      </c>
      <c r="Q343" s="197">
        <v>9E-05</v>
      </c>
      <c r="R343" s="197">
        <f>Q343*H343</f>
        <v>0.00144</v>
      </c>
      <c r="S343" s="197">
        <v>0</v>
      </c>
      <c r="T343" s="198">
        <f>S343*H343</f>
        <v>0</v>
      </c>
      <c r="U343" s="35"/>
      <c r="V343" s="35"/>
      <c r="W343" s="35"/>
      <c r="X343" s="35"/>
      <c r="Y343" s="35"/>
      <c r="Z343" s="35"/>
      <c r="AA343" s="35"/>
      <c r="AB343" s="35"/>
      <c r="AC343" s="35"/>
      <c r="AD343" s="35"/>
      <c r="AE343" s="35"/>
      <c r="AR343" s="199" t="s">
        <v>142</v>
      </c>
      <c r="AT343" s="199" t="s">
        <v>137</v>
      </c>
      <c r="AU343" s="199" t="s">
        <v>85</v>
      </c>
      <c r="AY343" s="18" t="s">
        <v>135</v>
      </c>
      <c r="BE343" s="200">
        <f>IF(N343="základní",J343,0)</f>
        <v>0</v>
      </c>
      <c r="BF343" s="200">
        <f>IF(N343="snížená",J343,0)</f>
        <v>0</v>
      </c>
      <c r="BG343" s="200">
        <f>IF(N343="zákl. přenesená",J343,0)</f>
        <v>0</v>
      </c>
      <c r="BH343" s="200">
        <f>IF(N343="sníž. přenesená",J343,0)</f>
        <v>0</v>
      </c>
      <c r="BI343" s="200">
        <f>IF(N343="nulová",J343,0)</f>
        <v>0</v>
      </c>
      <c r="BJ343" s="18" t="s">
        <v>83</v>
      </c>
      <c r="BK343" s="200">
        <f>ROUND(I343*H343,2)</f>
        <v>0</v>
      </c>
      <c r="BL343" s="18" t="s">
        <v>142</v>
      </c>
      <c r="BM343" s="199" t="s">
        <v>583</v>
      </c>
    </row>
    <row r="344" spans="2:63" s="12" customFormat="1" ht="22.9" customHeight="1">
      <c r="B344" s="172"/>
      <c r="C344" s="173"/>
      <c r="D344" s="174" t="s">
        <v>74</v>
      </c>
      <c r="E344" s="186" t="s">
        <v>196</v>
      </c>
      <c r="F344" s="186" t="s">
        <v>584</v>
      </c>
      <c r="G344" s="173"/>
      <c r="H344" s="173"/>
      <c r="I344" s="176"/>
      <c r="J344" s="187">
        <f>BK344</f>
        <v>0</v>
      </c>
      <c r="K344" s="173"/>
      <c r="L344" s="178"/>
      <c r="M344" s="179"/>
      <c r="N344" s="180"/>
      <c r="O344" s="180"/>
      <c r="P344" s="181">
        <f>SUM(P345:P351)</f>
        <v>0</v>
      </c>
      <c r="Q344" s="180"/>
      <c r="R344" s="181">
        <f>SUM(R345:R351)</f>
        <v>0.004</v>
      </c>
      <c r="S344" s="180"/>
      <c r="T344" s="182">
        <f>SUM(T345:T351)</f>
        <v>0</v>
      </c>
      <c r="AR344" s="183" t="s">
        <v>83</v>
      </c>
      <c r="AT344" s="184" t="s">
        <v>74</v>
      </c>
      <c r="AU344" s="184" t="s">
        <v>83</v>
      </c>
      <c r="AY344" s="183" t="s">
        <v>135</v>
      </c>
      <c r="BK344" s="185">
        <f>SUM(BK345:BK351)</f>
        <v>0</v>
      </c>
    </row>
    <row r="345" spans="1:65" s="2" customFormat="1" ht="16.5" customHeight="1">
      <c r="A345" s="35"/>
      <c r="B345" s="36"/>
      <c r="C345" s="188" t="s">
        <v>585</v>
      </c>
      <c r="D345" s="188" t="s">
        <v>137</v>
      </c>
      <c r="E345" s="189" t="s">
        <v>586</v>
      </c>
      <c r="F345" s="190" t="s">
        <v>587</v>
      </c>
      <c r="G345" s="191" t="s">
        <v>157</v>
      </c>
      <c r="H345" s="192">
        <v>52</v>
      </c>
      <c r="I345" s="193"/>
      <c r="J345" s="194">
        <f>ROUND(I345*H345,2)</f>
        <v>0</v>
      </c>
      <c r="K345" s="190" t="s">
        <v>141</v>
      </c>
      <c r="L345" s="40"/>
      <c r="M345" s="195" t="s">
        <v>18</v>
      </c>
      <c r="N345" s="196" t="s">
        <v>46</v>
      </c>
      <c r="O345" s="65"/>
      <c r="P345" s="197">
        <f>O345*H345</f>
        <v>0</v>
      </c>
      <c r="Q345" s="197">
        <v>0</v>
      </c>
      <c r="R345" s="197">
        <f>Q345*H345</f>
        <v>0</v>
      </c>
      <c r="S345" s="197">
        <v>0</v>
      </c>
      <c r="T345" s="198">
        <f>S345*H345</f>
        <v>0</v>
      </c>
      <c r="U345" s="35"/>
      <c r="V345" s="35"/>
      <c r="W345" s="35"/>
      <c r="X345" s="35"/>
      <c r="Y345" s="35"/>
      <c r="Z345" s="35"/>
      <c r="AA345" s="35"/>
      <c r="AB345" s="35"/>
      <c r="AC345" s="35"/>
      <c r="AD345" s="35"/>
      <c r="AE345" s="35"/>
      <c r="AR345" s="199" t="s">
        <v>142</v>
      </c>
      <c r="AT345" s="199" t="s">
        <v>137</v>
      </c>
      <c r="AU345" s="199" t="s">
        <v>85</v>
      </c>
      <c r="AY345" s="18" t="s">
        <v>135</v>
      </c>
      <c r="BE345" s="200">
        <f>IF(N345="základní",J345,0)</f>
        <v>0</v>
      </c>
      <c r="BF345" s="200">
        <f>IF(N345="snížená",J345,0)</f>
        <v>0</v>
      </c>
      <c r="BG345" s="200">
        <f>IF(N345="zákl. přenesená",J345,0)</f>
        <v>0</v>
      </c>
      <c r="BH345" s="200">
        <f>IF(N345="sníž. přenesená",J345,0)</f>
        <v>0</v>
      </c>
      <c r="BI345" s="200">
        <f>IF(N345="nulová",J345,0)</f>
        <v>0</v>
      </c>
      <c r="BJ345" s="18" t="s">
        <v>83</v>
      </c>
      <c r="BK345" s="200">
        <f>ROUND(I345*H345,2)</f>
        <v>0</v>
      </c>
      <c r="BL345" s="18" t="s">
        <v>142</v>
      </c>
      <c r="BM345" s="199" t="s">
        <v>588</v>
      </c>
    </row>
    <row r="346" spans="1:47" s="2" customFormat="1" ht="29.25">
      <c r="A346" s="35"/>
      <c r="B346" s="36"/>
      <c r="C346" s="37"/>
      <c r="D346" s="201" t="s">
        <v>144</v>
      </c>
      <c r="E346" s="37"/>
      <c r="F346" s="202" t="s">
        <v>589</v>
      </c>
      <c r="G346" s="37"/>
      <c r="H346" s="37"/>
      <c r="I346" s="109"/>
      <c r="J346" s="37"/>
      <c r="K346" s="37"/>
      <c r="L346" s="40"/>
      <c r="M346" s="203"/>
      <c r="N346" s="204"/>
      <c r="O346" s="65"/>
      <c r="P346" s="65"/>
      <c r="Q346" s="65"/>
      <c r="R346" s="65"/>
      <c r="S346" s="65"/>
      <c r="T346" s="66"/>
      <c r="U346" s="35"/>
      <c r="V346" s="35"/>
      <c r="W346" s="35"/>
      <c r="X346" s="35"/>
      <c r="Y346" s="35"/>
      <c r="Z346" s="35"/>
      <c r="AA346" s="35"/>
      <c r="AB346" s="35"/>
      <c r="AC346" s="35"/>
      <c r="AD346" s="35"/>
      <c r="AE346" s="35"/>
      <c r="AT346" s="18" t="s">
        <v>144</v>
      </c>
      <c r="AU346" s="18" t="s">
        <v>85</v>
      </c>
    </row>
    <row r="347" spans="2:51" s="14" customFormat="1" ht="11.25">
      <c r="B347" s="215"/>
      <c r="C347" s="216"/>
      <c r="D347" s="201" t="s">
        <v>146</v>
      </c>
      <c r="E347" s="217" t="s">
        <v>18</v>
      </c>
      <c r="F347" s="218" t="s">
        <v>590</v>
      </c>
      <c r="G347" s="216"/>
      <c r="H347" s="219">
        <v>52</v>
      </c>
      <c r="I347" s="220"/>
      <c r="J347" s="216"/>
      <c r="K347" s="216"/>
      <c r="L347" s="221"/>
      <c r="M347" s="222"/>
      <c r="N347" s="223"/>
      <c r="O347" s="223"/>
      <c r="P347" s="223"/>
      <c r="Q347" s="223"/>
      <c r="R347" s="223"/>
      <c r="S347" s="223"/>
      <c r="T347" s="224"/>
      <c r="AT347" s="225" t="s">
        <v>146</v>
      </c>
      <c r="AU347" s="225" t="s">
        <v>85</v>
      </c>
      <c r="AV347" s="14" t="s">
        <v>85</v>
      </c>
      <c r="AW347" s="14" t="s">
        <v>36</v>
      </c>
      <c r="AX347" s="14" t="s">
        <v>75</v>
      </c>
      <c r="AY347" s="225" t="s">
        <v>135</v>
      </c>
    </row>
    <row r="348" spans="2:51" s="15" customFormat="1" ht="11.25">
      <c r="B348" s="226"/>
      <c r="C348" s="227"/>
      <c r="D348" s="201" t="s">
        <v>146</v>
      </c>
      <c r="E348" s="228" t="s">
        <v>18</v>
      </c>
      <c r="F348" s="229" t="s">
        <v>149</v>
      </c>
      <c r="G348" s="227"/>
      <c r="H348" s="230">
        <v>52</v>
      </c>
      <c r="I348" s="231"/>
      <c r="J348" s="227"/>
      <c r="K348" s="227"/>
      <c r="L348" s="232"/>
      <c r="M348" s="233"/>
      <c r="N348" s="234"/>
      <c r="O348" s="234"/>
      <c r="P348" s="234"/>
      <c r="Q348" s="234"/>
      <c r="R348" s="234"/>
      <c r="S348" s="234"/>
      <c r="T348" s="235"/>
      <c r="AT348" s="236" t="s">
        <v>146</v>
      </c>
      <c r="AU348" s="236" t="s">
        <v>85</v>
      </c>
      <c r="AV348" s="15" t="s">
        <v>142</v>
      </c>
      <c r="AW348" s="15" t="s">
        <v>36</v>
      </c>
      <c r="AX348" s="15" t="s">
        <v>83</v>
      </c>
      <c r="AY348" s="236" t="s">
        <v>135</v>
      </c>
    </row>
    <row r="349" spans="1:65" s="2" customFormat="1" ht="16.5" customHeight="1">
      <c r="A349" s="35"/>
      <c r="B349" s="36"/>
      <c r="C349" s="188" t="s">
        <v>591</v>
      </c>
      <c r="D349" s="188" t="s">
        <v>137</v>
      </c>
      <c r="E349" s="189" t="s">
        <v>592</v>
      </c>
      <c r="F349" s="190" t="s">
        <v>593</v>
      </c>
      <c r="G349" s="191" t="s">
        <v>307</v>
      </c>
      <c r="H349" s="192">
        <v>1</v>
      </c>
      <c r="I349" s="193"/>
      <c r="J349" s="194">
        <f>ROUND(I349*H349,2)</f>
        <v>0</v>
      </c>
      <c r="K349" s="190" t="s">
        <v>141</v>
      </c>
      <c r="L349" s="40"/>
      <c r="M349" s="195" t="s">
        <v>18</v>
      </c>
      <c r="N349" s="196" t="s">
        <v>46</v>
      </c>
      <c r="O349" s="65"/>
      <c r="P349" s="197">
        <f>O349*H349</f>
        <v>0</v>
      </c>
      <c r="Q349" s="197">
        <v>0</v>
      </c>
      <c r="R349" s="197">
        <f>Q349*H349</f>
        <v>0</v>
      </c>
      <c r="S349" s="197">
        <v>0</v>
      </c>
      <c r="T349" s="198">
        <f>S349*H349</f>
        <v>0</v>
      </c>
      <c r="U349" s="35"/>
      <c r="V349" s="35"/>
      <c r="W349" s="35"/>
      <c r="X349" s="35"/>
      <c r="Y349" s="35"/>
      <c r="Z349" s="35"/>
      <c r="AA349" s="35"/>
      <c r="AB349" s="35"/>
      <c r="AC349" s="35"/>
      <c r="AD349" s="35"/>
      <c r="AE349" s="35"/>
      <c r="AR349" s="199" t="s">
        <v>142</v>
      </c>
      <c r="AT349" s="199" t="s">
        <v>137</v>
      </c>
      <c r="AU349" s="199" t="s">
        <v>85</v>
      </c>
      <c r="AY349" s="18" t="s">
        <v>135</v>
      </c>
      <c r="BE349" s="200">
        <f>IF(N349="základní",J349,0)</f>
        <v>0</v>
      </c>
      <c r="BF349" s="200">
        <f>IF(N349="snížená",J349,0)</f>
        <v>0</v>
      </c>
      <c r="BG349" s="200">
        <f>IF(N349="zákl. přenesená",J349,0)</f>
        <v>0</v>
      </c>
      <c r="BH349" s="200">
        <f>IF(N349="sníž. přenesená",J349,0)</f>
        <v>0</v>
      </c>
      <c r="BI349" s="200">
        <f>IF(N349="nulová",J349,0)</f>
        <v>0</v>
      </c>
      <c r="BJ349" s="18" t="s">
        <v>83</v>
      </c>
      <c r="BK349" s="200">
        <f>ROUND(I349*H349,2)</f>
        <v>0</v>
      </c>
      <c r="BL349" s="18" t="s">
        <v>142</v>
      </c>
      <c r="BM349" s="199" t="s">
        <v>594</v>
      </c>
    </row>
    <row r="350" spans="1:47" s="2" customFormat="1" ht="29.25">
      <c r="A350" s="35"/>
      <c r="B350" s="36"/>
      <c r="C350" s="37"/>
      <c r="D350" s="201" t="s">
        <v>144</v>
      </c>
      <c r="E350" s="37"/>
      <c r="F350" s="202" t="s">
        <v>595</v>
      </c>
      <c r="G350" s="37"/>
      <c r="H350" s="37"/>
      <c r="I350" s="109"/>
      <c r="J350" s="37"/>
      <c r="K350" s="37"/>
      <c r="L350" s="40"/>
      <c r="M350" s="203"/>
      <c r="N350" s="204"/>
      <c r="O350" s="65"/>
      <c r="P350" s="65"/>
      <c r="Q350" s="65"/>
      <c r="R350" s="65"/>
      <c r="S350" s="65"/>
      <c r="T350" s="66"/>
      <c r="U350" s="35"/>
      <c r="V350" s="35"/>
      <c r="W350" s="35"/>
      <c r="X350" s="35"/>
      <c r="Y350" s="35"/>
      <c r="Z350" s="35"/>
      <c r="AA350" s="35"/>
      <c r="AB350" s="35"/>
      <c r="AC350" s="35"/>
      <c r="AD350" s="35"/>
      <c r="AE350" s="35"/>
      <c r="AT350" s="18" t="s">
        <v>144</v>
      </c>
      <c r="AU350" s="18" t="s">
        <v>85</v>
      </c>
    </row>
    <row r="351" spans="1:65" s="2" customFormat="1" ht="16.5" customHeight="1">
      <c r="A351" s="35"/>
      <c r="B351" s="36"/>
      <c r="C351" s="237" t="s">
        <v>596</v>
      </c>
      <c r="D351" s="237" t="s">
        <v>272</v>
      </c>
      <c r="E351" s="238" t="s">
        <v>597</v>
      </c>
      <c r="F351" s="239" t="s">
        <v>598</v>
      </c>
      <c r="G351" s="240" t="s">
        <v>307</v>
      </c>
      <c r="H351" s="241">
        <v>1</v>
      </c>
      <c r="I351" s="242"/>
      <c r="J351" s="243">
        <f>ROUND(I351*H351,2)</f>
        <v>0</v>
      </c>
      <c r="K351" s="239" t="s">
        <v>18</v>
      </c>
      <c r="L351" s="244"/>
      <c r="M351" s="245" t="s">
        <v>18</v>
      </c>
      <c r="N351" s="246" t="s">
        <v>46</v>
      </c>
      <c r="O351" s="65"/>
      <c r="P351" s="197">
        <f>O351*H351</f>
        <v>0</v>
      </c>
      <c r="Q351" s="197">
        <v>0.004</v>
      </c>
      <c r="R351" s="197">
        <f>Q351*H351</f>
        <v>0.004</v>
      </c>
      <c r="S351" s="197">
        <v>0</v>
      </c>
      <c r="T351" s="198">
        <f>S351*H351</f>
        <v>0</v>
      </c>
      <c r="U351" s="35"/>
      <c r="V351" s="35"/>
      <c r="W351" s="35"/>
      <c r="X351" s="35"/>
      <c r="Y351" s="35"/>
      <c r="Z351" s="35"/>
      <c r="AA351" s="35"/>
      <c r="AB351" s="35"/>
      <c r="AC351" s="35"/>
      <c r="AD351" s="35"/>
      <c r="AE351" s="35"/>
      <c r="AR351" s="199" t="s">
        <v>186</v>
      </c>
      <c r="AT351" s="199" t="s">
        <v>272</v>
      </c>
      <c r="AU351" s="199" t="s">
        <v>85</v>
      </c>
      <c r="AY351" s="18" t="s">
        <v>135</v>
      </c>
      <c r="BE351" s="200">
        <f>IF(N351="základní",J351,0)</f>
        <v>0</v>
      </c>
      <c r="BF351" s="200">
        <f>IF(N351="snížená",J351,0)</f>
        <v>0</v>
      </c>
      <c r="BG351" s="200">
        <f>IF(N351="zákl. přenesená",J351,0)</f>
        <v>0</v>
      </c>
      <c r="BH351" s="200">
        <f>IF(N351="sníž. přenesená",J351,0)</f>
        <v>0</v>
      </c>
      <c r="BI351" s="200">
        <f>IF(N351="nulová",J351,0)</f>
        <v>0</v>
      </c>
      <c r="BJ351" s="18" t="s">
        <v>83</v>
      </c>
      <c r="BK351" s="200">
        <f>ROUND(I351*H351,2)</f>
        <v>0</v>
      </c>
      <c r="BL351" s="18" t="s">
        <v>142</v>
      </c>
      <c r="BM351" s="199" t="s">
        <v>599</v>
      </c>
    </row>
    <row r="352" spans="2:63" s="12" customFormat="1" ht="22.9" customHeight="1">
      <c r="B352" s="172"/>
      <c r="C352" s="173"/>
      <c r="D352" s="174" t="s">
        <v>74</v>
      </c>
      <c r="E352" s="186" t="s">
        <v>600</v>
      </c>
      <c r="F352" s="186" t="s">
        <v>601</v>
      </c>
      <c r="G352" s="173"/>
      <c r="H352" s="173"/>
      <c r="I352" s="176"/>
      <c r="J352" s="187">
        <f>BK352</f>
        <v>0</v>
      </c>
      <c r="K352" s="173"/>
      <c r="L352" s="178"/>
      <c r="M352" s="179"/>
      <c r="N352" s="180"/>
      <c r="O352" s="180"/>
      <c r="P352" s="181">
        <f>SUM(P353:P363)</f>
        <v>0</v>
      </c>
      <c r="Q352" s="180"/>
      <c r="R352" s="181">
        <f>SUM(R353:R363)</f>
        <v>0</v>
      </c>
      <c r="S352" s="180"/>
      <c r="T352" s="182">
        <f>SUM(T353:T363)</f>
        <v>0</v>
      </c>
      <c r="AR352" s="183" t="s">
        <v>83</v>
      </c>
      <c r="AT352" s="184" t="s">
        <v>74</v>
      </c>
      <c r="AU352" s="184" t="s">
        <v>83</v>
      </c>
      <c r="AY352" s="183" t="s">
        <v>135</v>
      </c>
      <c r="BK352" s="185">
        <f>SUM(BK353:BK363)</f>
        <v>0</v>
      </c>
    </row>
    <row r="353" spans="1:65" s="2" customFormat="1" ht="21.75" customHeight="1">
      <c r="A353" s="35"/>
      <c r="B353" s="36"/>
      <c r="C353" s="188" t="s">
        <v>602</v>
      </c>
      <c r="D353" s="188" t="s">
        <v>137</v>
      </c>
      <c r="E353" s="189" t="s">
        <v>603</v>
      </c>
      <c r="F353" s="190" t="s">
        <v>604</v>
      </c>
      <c r="G353" s="191" t="s">
        <v>247</v>
      </c>
      <c r="H353" s="192">
        <v>24.444</v>
      </c>
      <c r="I353" s="193"/>
      <c r="J353" s="194">
        <f>ROUND(I353*H353,2)</f>
        <v>0</v>
      </c>
      <c r="K353" s="190" t="s">
        <v>141</v>
      </c>
      <c r="L353" s="40"/>
      <c r="M353" s="195" t="s">
        <v>18</v>
      </c>
      <c r="N353" s="196" t="s">
        <v>46</v>
      </c>
      <c r="O353" s="65"/>
      <c r="P353" s="197">
        <f>O353*H353</f>
        <v>0</v>
      </c>
      <c r="Q353" s="197">
        <v>0</v>
      </c>
      <c r="R353" s="197">
        <f>Q353*H353</f>
        <v>0</v>
      </c>
      <c r="S353" s="197">
        <v>0</v>
      </c>
      <c r="T353" s="198">
        <f>S353*H353</f>
        <v>0</v>
      </c>
      <c r="U353" s="35"/>
      <c r="V353" s="35"/>
      <c r="W353" s="35"/>
      <c r="X353" s="35"/>
      <c r="Y353" s="35"/>
      <c r="Z353" s="35"/>
      <c r="AA353" s="35"/>
      <c r="AB353" s="35"/>
      <c r="AC353" s="35"/>
      <c r="AD353" s="35"/>
      <c r="AE353" s="35"/>
      <c r="AR353" s="199" t="s">
        <v>142</v>
      </c>
      <c r="AT353" s="199" t="s">
        <v>137</v>
      </c>
      <c r="AU353" s="199" t="s">
        <v>85</v>
      </c>
      <c r="AY353" s="18" t="s">
        <v>135</v>
      </c>
      <c r="BE353" s="200">
        <f>IF(N353="základní",J353,0)</f>
        <v>0</v>
      </c>
      <c r="BF353" s="200">
        <f>IF(N353="snížená",J353,0)</f>
        <v>0</v>
      </c>
      <c r="BG353" s="200">
        <f>IF(N353="zákl. přenesená",J353,0)</f>
        <v>0</v>
      </c>
      <c r="BH353" s="200">
        <f>IF(N353="sníž. přenesená",J353,0)</f>
        <v>0</v>
      </c>
      <c r="BI353" s="200">
        <f>IF(N353="nulová",J353,0)</f>
        <v>0</v>
      </c>
      <c r="BJ353" s="18" t="s">
        <v>83</v>
      </c>
      <c r="BK353" s="200">
        <f>ROUND(I353*H353,2)</f>
        <v>0</v>
      </c>
      <c r="BL353" s="18" t="s">
        <v>142</v>
      </c>
      <c r="BM353" s="199" t="s">
        <v>605</v>
      </c>
    </row>
    <row r="354" spans="1:47" s="2" customFormat="1" ht="107.25">
      <c r="A354" s="35"/>
      <c r="B354" s="36"/>
      <c r="C354" s="37"/>
      <c r="D354" s="201" t="s">
        <v>144</v>
      </c>
      <c r="E354" s="37"/>
      <c r="F354" s="202" t="s">
        <v>606</v>
      </c>
      <c r="G354" s="37"/>
      <c r="H354" s="37"/>
      <c r="I354" s="109"/>
      <c r="J354" s="37"/>
      <c r="K354" s="37"/>
      <c r="L354" s="40"/>
      <c r="M354" s="203"/>
      <c r="N354" s="204"/>
      <c r="O354" s="65"/>
      <c r="P354" s="65"/>
      <c r="Q354" s="65"/>
      <c r="R354" s="65"/>
      <c r="S354" s="65"/>
      <c r="T354" s="66"/>
      <c r="U354" s="35"/>
      <c r="V354" s="35"/>
      <c r="W354" s="35"/>
      <c r="X354" s="35"/>
      <c r="Y354" s="35"/>
      <c r="Z354" s="35"/>
      <c r="AA354" s="35"/>
      <c r="AB354" s="35"/>
      <c r="AC354" s="35"/>
      <c r="AD354" s="35"/>
      <c r="AE354" s="35"/>
      <c r="AT354" s="18" t="s">
        <v>144</v>
      </c>
      <c r="AU354" s="18" t="s">
        <v>85</v>
      </c>
    </row>
    <row r="355" spans="1:65" s="2" customFormat="1" ht="16.5" customHeight="1">
      <c r="A355" s="35"/>
      <c r="B355" s="36"/>
      <c r="C355" s="188" t="s">
        <v>607</v>
      </c>
      <c r="D355" s="188" t="s">
        <v>137</v>
      </c>
      <c r="E355" s="189" t="s">
        <v>608</v>
      </c>
      <c r="F355" s="190" t="s">
        <v>609</v>
      </c>
      <c r="G355" s="191" t="s">
        <v>247</v>
      </c>
      <c r="H355" s="192">
        <v>24.444</v>
      </c>
      <c r="I355" s="193"/>
      <c r="J355" s="194">
        <f>ROUND(I355*H355,2)</f>
        <v>0</v>
      </c>
      <c r="K355" s="190" t="s">
        <v>141</v>
      </c>
      <c r="L355" s="40"/>
      <c r="M355" s="195" t="s">
        <v>18</v>
      </c>
      <c r="N355" s="196" t="s">
        <v>46</v>
      </c>
      <c r="O355" s="65"/>
      <c r="P355" s="197">
        <f>O355*H355</f>
        <v>0</v>
      </c>
      <c r="Q355" s="197">
        <v>0</v>
      </c>
      <c r="R355" s="197">
        <f>Q355*H355</f>
        <v>0</v>
      </c>
      <c r="S355" s="197">
        <v>0</v>
      </c>
      <c r="T355" s="198">
        <f>S355*H355</f>
        <v>0</v>
      </c>
      <c r="U355" s="35"/>
      <c r="V355" s="35"/>
      <c r="W355" s="35"/>
      <c r="X355" s="35"/>
      <c r="Y355" s="35"/>
      <c r="Z355" s="35"/>
      <c r="AA355" s="35"/>
      <c r="AB355" s="35"/>
      <c r="AC355" s="35"/>
      <c r="AD355" s="35"/>
      <c r="AE355" s="35"/>
      <c r="AR355" s="199" t="s">
        <v>142</v>
      </c>
      <c r="AT355" s="199" t="s">
        <v>137</v>
      </c>
      <c r="AU355" s="199" t="s">
        <v>85</v>
      </c>
      <c r="AY355" s="18" t="s">
        <v>135</v>
      </c>
      <c r="BE355" s="200">
        <f>IF(N355="základní",J355,0)</f>
        <v>0</v>
      </c>
      <c r="BF355" s="200">
        <f>IF(N355="snížená",J355,0)</f>
        <v>0</v>
      </c>
      <c r="BG355" s="200">
        <f>IF(N355="zákl. přenesená",J355,0)</f>
        <v>0</v>
      </c>
      <c r="BH355" s="200">
        <f>IF(N355="sníž. přenesená",J355,0)</f>
        <v>0</v>
      </c>
      <c r="BI355" s="200">
        <f>IF(N355="nulová",J355,0)</f>
        <v>0</v>
      </c>
      <c r="BJ355" s="18" t="s">
        <v>83</v>
      </c>
      <c r="BK355" s="200">
        <f>ROUND(I355*H355,2)</f>
        <v>0</v>
      </c>
      <c r="BL355" s="18" t="s">
        <v>142</v>
      </c>
      <c r="BM355" s="199" t="s">
        <v>610</v>
      </c>
    </row>
    <row r="356" spans="1:47" s="2" customFormat="1" ht="58.5">
      <c r="A356" s="35"/>
      <c r="B356" s="36"/>
      <c r="C356" s="37"/>
      <c r="D356" s="201" t="s">
        <v>144</v>
      </c>
      <c r="E356" s="37"/>
      <c r="F356" s="202" t="s">
        <v>611</v>
      </c>
      <c r="G356" s="37"/>
      <c r="H356" s="37"/>
      <c r="I356" s="109"/>
      <c r="J356" s="37"/>
      <c r="K356" s="37"/>
      <c r="L356" s="40"/>
      <c r="M356" s="203"/>
      <c r="N356" s="204"/>
      <c r="O356" s="65"/>
      <c r="P356" s="65"/>
      <c r="Q356" s="65"/>
      <c r="R356" s="65"/>
      <c r="S356" s="65"/>
      <c r="T356" s="66"/>
      <c r="U356" s="35"/>
      <c r="V356" s="35"/>
      <c r="W356" s="35"/>
      <c r="X356" s="35"/>
      <c r="Y356" s="35"/>
      <c r="Z356" s="35"/>
      <c r="AA356" s="35"/>
      <c r="AB356" s="35"/>
      <c r="AC356" s="35"/>
      <c r="AD356" s="35"/>
      <c r="AE356" s="35"/>
      <c r="AT356" s="18" t="s">
        <v>144</v>
      </c>
      <c r="AU356" s="18" t="s">
        <v>85</v>
      </c>
    </row>
    <row r="357" spans="1:65" s="2" customFormat="1" ht="21.75" customHeight="1">
      <c r="A357" s="35"/>
      <c r="B357" s="36"/>
      <c r="C357" s="188" t="s">
        <v>612</v>
      </c>
      <c r="D357" s="188" t="s">
        <v>137</v>
      </c>
      <c r="E357" s="189" t="s">
        <v>613</v>
      </c>
      <c r="F357" s="190" t="s">
        <v>614</v>
      </c>
      <c r="G357" s="191" t="s">
        <v>247</v>
      </c>
      <c r="H357" s="192">
        <v>97.776</v>
      </c>
      <c r="I357" s="193"/>
      <c r="J357" s="194">
        <f>ROUND(I357*H357,2)</f>
        <v>0</v>
      </c>
      <c r="K357" s="190" t="s">
        <v>141</v>
      </c>
      <c r="L357" s="40"/>
      <c r="M357" s="195" t="s">
        <v>18</v>
      </c>
      <c r="N357" s="196" t="s">
        <v>46</v>
      </c>
      <c r="O357" s="65"/>
      <c r="P357" s="197">
        <f>O357*H357</f>
        <v>0</v>
      </c>
      <c r="Q357" s="197">
        <v>0</v>
      </c>
      <c r="R357" s="197">
        <f>Q357*H357</f>
        <v>0</v>
      </c>
      <c r="S357" s="197">
        <v>0</v>
      </c>
      <c r="T357" s="198">
        <f>S357*H357</f>
        <v>0</v>
      </c>
      <c r="U357" s="35"/>
      <c r="V357" s="35"/>
      <c r="W357" s="35"/>
      <c r="X357" s="35"/>
      <c r="Y357" s="35"/>
      <c r="Z357" s="35"/>
      <c r="AA357" s="35"/>
      <c r="AB357" s="35"/>
      <c r="AC357" s="35"/>
      <c r="AD357" s="35"/>
      <c r="AE357" s="35"/>
      <c r="AR357" s="199" t="s">
        <v>142</v>
      </c>
      <c r="AT357" s="199" t="s">
        <v>137</v>
      </c>
      <c r="AU357" s="199" t="s">
        <v>85</v>
      </c>
      <c r="AY357" s="18" t="s">
        <v>135</v>
      </c>
      <c r="BE357" s="200">
        <f>IF(N357="základní",J357,0)</f>
        <v>0</v>
      </c>
      <c r="BF357" s="200">
        <f>IF(N357="snížená",J357,0)</f>
        <v>0</v>
      </c>
      <c r="BG357" s="200">
        <f>IF(N357="zákl. přenesená",J357,0)</f>
        <v>0</v>
      </c>
      <c r="BH357" s="200">
        <f>IF(N357="sníž. přenesená",J357,0)</f>
        <v>0</v>
      </c>
      <c r="BI357" s="200">
        <f>IF(N357="nulová",J357,0)</f>
        <v>0</v>
      </c>
      <c r="BJ357" s="18" t="s">
        <v>83</v>
      </c>
      <c r="BK357" s="200">
        <f>ROUND(I357*H357,2)</f>
        <v>0</v>
      </c>
      <c r="BL357" s="18" t="s">
        <v>142</v>
      </c>
      <c r="BM357" s="199" t="s">
        <v>615</v>
      </c>
    </row>
    <row r="358" spans="1:47" s="2" customFormat="1" ht="58.5">
      <c r="A358" s="35"/>
      <c r="B358" s="36"/>
      <c r="C358" s="37"/>
      <c r="D358" s="201" t="s">
        <v>144</v>
      </c>
      <c r="E358" s="37"/>
      <c r="F358" s="202" t="s">
        <v>611</v>
      </c>
      <c r="G358" s="37"/>
      <c r="H358" s="37"/>
      <c r="I358" s="109"/>
      <c r="J358" s="37"/>
      <c r="K358" s="37"/>
      <c r="L358" s="40"/>
      <c r="M358" s="203"/>
      <c r="N358" s="204"/>
      <c r="O358" s="65"/>
      <c r="P358" s="65"/>
      <c r="Q358" s="65"/>
      <c r="R358" s="65"/>
      <c r="S358" s="65"/>
      <c r="T358" s="66"/>
      <c r="U358" s="35"/>
      <c r="V358" s="35"/>
      <c r="W358" s="35"/>
      <c r="X358" s="35"/>
      <c r="Y358" s="35"/>
      <c r="Z358" s="35"/>
      <c r="AA358" s="35"/>
      <c r="AB358" s="35"/>
      <c r="AC358" s="35"/>
      <c r="AD358" s="35"/>
      <c r="AE358" s="35"/>
      <c r="AT358" s="18" t="s">
        <v>144</v>
      </c>
      <c r="AU358" s="18" t="s">
        <v>85</v>
      </c>
    </row>
    <row r="359" spans="2:51" s="14" customFormat="1" ht="11.25">
      <c r="B359" s="215"/>
      <c r="C359" s="216"/>
      <c r="D359" s="201" t="s">
        <v>146</v>
      </c>
      <c r="E359" s="216"/>
      <c r="F359" s="218" t="s">
        <v>616</v>
      </c>
      <c r="G359" s="216"/>
      <c r="H359" s="219">
        <v>97.776</v>
      </c>
      <c r="I359" s="220"/>
      <c r="J359" s="216"/>
      <c r="K359" s="216"/>
      <c r="L359" s="221"/>
      <c r="M359" s="222"/>
      <c r="N359" s="223"/>
      <c r="O359" s="223"/>
      <c r="P359" s="223"/>
      <c r="Q359" s="223"/>
      <c r="R359" s="223"/>
      <c r="S359" s="223"/>
      <c r="T359" s="224"/>
      <c r="AT359" s="225" t="s">
        <v>146</v>
      </c>
      <c r="AU359" s="225" t="s">
        <v>85</v>
      </c>
      <c r="AV359" s="14" t="s">
        <v>85</v>
      </c>
      <c r="AW359" s="14" t="s">
        <v>4</v>
      </c>
      <c r="AX359" s="14" t="s">
        <v>83</v>
      </c>
      <c r="AY359" s="225" t="s">
        <v>135</v>
      </c>
    </row>
    <row r="360" spans="1:65" s="2" customFormat="1" ht="21.75" customHeight="1">
      <c r="A360" s="35"/>
      <c r="B360" s="36"/>
      <c r="C360" s="188" t="s">
        <v>617</v>
      </c>
      <c r="D360" s="188" t="s">
        <v>137</v>
      </c>
      <c r="E360" s="189" t="s">
        <v>618</v>
      </c>
      <c r="F360" s="190" t="s">
        <v>619</v>
      </c>
      <c r="G360" s="191" t="s">
        <v>247</v>
      </c>
      <c r="H360" s="192">
        <v>24.444</v>
      </c>
      <c r="I360" s="193"/>
      <c r="J360" s="194">
        <f>ROUND(I360*H360,2)</f>
        <v>0</v>
      </c>
      <c r="K360" s="190" t="s">
        <v>141</v>
      </c>
      <c r="L360" s="40"/>
      <c r="M360" s="195" t="s">
        <v>18</v>
      </c>
      <c r="N360" s="196" t="s">
        <v>46</v>
      </c>
      <c r="O360" s="65"/>
      <c r="P360" s="197">
        <f>O360*H360</f>
        <v>0</v>
      </c>
      <c r="Q360" s="197">
        <v>0</v>
      </c>
      <c r="R360" s="197">
        <f>Q360*H360</f>
        <v>0</v>
      </c>
      <c r="S360" s="197">
        <v>0</v>
      </c>
      <c r="T360" s="198">
        <f>S360*H360</f>
        <v>0</v>
      </c>
      <c r="U360" s="35"/>
      <c r="V360" s="35"/>
      <c r="W360" s="35"/>
      <c r="X360" s="35"/>
      <c r="Y360" s="35"/>
      <c r="Z360" s="35"/>
      <c r="AA360" s="35"/>
      <c r="AB360" s="35"/>
      <c r="AC360" s="35"/>
      <c r="AD360" s="35"/>
      <c r="AE360" s="35"/>
      <c r="AR360" s="199" t="s">
        <v>142</v>
      </c>
      <c r="AT360" s="199" t="s">
        <v>137</v>
      </c>
      <c r="AU360" s="199" t="s">
        <v>85</v>
      </c>
      <c r="AY360" s="18" t="s">
        <v>135</v>
      </c>
      <c r="BE360" s="200">
        <f>IF(N360="základní",J360,0)</f>
        <v>0</v>
      </c>
      <c r="BF360" s="200">
        <f>IF(N360="snížená",J360,0)</f>
        <v>0</v>
      </c>
      <c r="BG360" s="200">
        <f>IF(N360="zákl. přenesená",J360,0)</f>
        <v>0</v>
      </c>
      <c r="BH360" s="200">
        <f>IF(N360="sníž. přenesená",J360,0)</f>
        <v>0</v>
      </c>
      <c r="BI360" s="200">
        <f>IF(N360="nulová",J360,0)</f>
        <v>0</v>
      </c>
      <c r="BJ360" s="18" t="s">
        <v>83</v>
      </c>
      <c r="BK360" s="200">
        <f>ROUND(I360*H360,2)</f>
        <v>0</v>
      </c>
      <c r="BL360" s="18" t="s">
        <v>142</v>
      </c>
      <c r="BM360" s="199" t="s">
        <v>620</v>
      </c>
    </row>
    <row r="361" spans="1:47" s="2" customFormat="1" ht="58.5">
      <c r="A361" s="35"/>
      <c r="B361" s="36"/>
      <c r="C361" s="37"/>
      <c r="D361" s="201" t="s">
        <v>144</v>
      </c>
      <c r="E361" s="37"/>
      <c r="F361" s="202" t="s">
        <v>621</v>
      </c>
      <c r="G361" s="37"/>
      <c r="H361" s="37"/>
      <c r="I361" s="109"/>
      <c r="J361" s="37"/>
      <c r="K361" s="37"/>
      <c r="L361" s="40"/>
      <c r="M361" s="203"/>
      <c r="N361" s="204"/>
      <c r="O361" s="65"/>
      <c r="P361" s="65"/>
      <c r="Q361" s="65"/>
      <c r="R361" s="65"/>
      <c r="S361" s="65"/>
      <c r="T361" s="66"/>
      <c r="U361" s="35"/>
      <c r="V361" s="35"/>
      <c r="W361" s="35"/>
      <c r="X361" s="35"/>
      <c r="Y361" s="35"/>
      <c r="Z361" s="35"/>
      <c r="AA361" s="35"/>
      <c r="AB361" s="35"/>
      <c r="AC361" s="35"/>
      <c r="AD361" s="35"/>
      <c r="AE361" s="35"/>
      <c r="AT361" s="18" t="s">
        <v>144</v>
      </c>
      <c r="AU361" s="18" t="s">
        <v>85</v>
      </c>
    </row>
    <row r="362" spans="1:65" s="2" customFormat="1" ht="16.5" customHeight="1">
      <c r="A362" s="35"/>
      <c r="B362" s="36"/>
      <c r="C362" s="188" t="s">
        <v>622</v>
      </c>
      <c r="D362" s="188" t="s">
        <v>137</v>
      </c>
      <c r="E362" s="189" t="s">
        <v>623</v>
      </c>
      <c r="F362" s="190" t="s">
        <v>624</v>
      </c>
      <c r="G362" s="191" t="s">
        <v>247</v>
      </c>
      <c r="H362" s="192">
        <v>24.444</v>
      </c>
      <c r="I362" s="193"/>
      <c r="J362" s="194">
        <f>ROUND(I362*H362,2)</f>
        <v>0</v>
      </c>
      <c r="K362" s="190" t="s">
        <v>141</v>
      </c>
      <c r="L362" s="40"/>
      <c r="M362" s="195" t="s">
        <v>18</v>
      </c>
      <c r="N362" s="196" t="s">
        <v>46</v>
      </c>
      <c r="O362" s="65"/>
      <c r="P362" s="197">
        <f>O362*H362</f>
        <v>0</v>
      </c>
      <c r="Q362" s="197">
        <v>0</v>
      </c>
      <c r="R362" s="197">
        <f>Q362*H362</f>
        <v>0</v>
      </c>
      <c r="S362" s="197">
        <v>0</v>
      </c>
      <c r="T362" s="198">
        <f>S362*H362</f>
        <v>0</v>
      </c>
      <c r="U362" s="35"/>
      <c r="V362" s="35"/>
      <c r="W362" s="35"/>
      <c r="X362" s="35"/>
      <c r="Y362" s="35"/>
      <c r="Z362" s="35"/>
      <c r="AA362" s="35"/>
      <c r="AB362" s="35"/>
      <c r="AC362" s="35"/>
      <c r="AD362" s="35"/>
      <c r="AE362" s="35"/>
      <c r="AR362" s="199" t="s">
        <v>142</v>
      </c>
      <c r="AT362" s="199" t="s">
        <v>137</v>
      </c>
      <c r="AU362" s="199" t="s">
        <v>85</v>
      </c>
      <c r="AY362" s="18" t="s">
        <v>135</v>
      </c>
      <c r="BE362" s="200">
        <f>IF(N362="základní",J362,0)</f>
        <v>0</v>
      </c>
      <c r="BF362" s="200">
        <f>IF(N362="snížená",J362,0)</f>
        <v>0</v>
      </c>
      <c r="BG362" s="200">
        <f>IF(N362="zákl. přenesená",J362,0)</f>
        <v>0</v>
      </c>
      <c r="BH362" s="200">
        <f>IF(N362="sníž. přenesená",J362,0)</f>
        <v>0</v>
      </c>
      <c r="BI362" s="200">
        <f>IF(N362="nulová",J362,0)</f>
        <v>0</v>
      </c>
      <c r="BJ362" s="18" t="s">
        <v>83</v>
      </c>
      <c r="BK362" s="200">
        <f>ROUND(I362*H362,2)</f>
        <v>0</v>
      </c>
      <c r="BL362" s="18" t="s">
        <v>142</v>
      </c>
      <c r="BM362" s="199" t="s">
        <v>625</v>
      </c>
    </row>
    <row r="363" spans="1:47" s="2" customFormat="1" ht="39">
      <c r="A363" s="35"/>
      <c r="B363" s="36"/>
      <c r="C363" s="37"/>
      <c r="D363" s="201" t="s">
        <v>144</v>
      </c>
      <c r="E363" s="37"/>
      <c r="F363" s="202" t="s">
        <v>626</v>
      </c>
      <c r="G363" s="37"/>
      <c r="H363" s="37"/>
      <c r="I363" s="109"/>
      <c r="J363" s="37"/>
      <c r="K363" s="37"/>
      <c r="L363" s="40"/>
      <c r="M363" s="203"/>
      <c r="N363" s="204"/>
      <c r="O363" s="65"/>
      <c r="P363" s="65"/>
      <c r="Q363" s="65"/>
      <c r="R363" s="65"/>
      <c r="S363" s="65"/>
      <c r="T363" s="66"/>
      <c r="U363" s="35"/>
      <c r="V363" s="35"/>
      <c r="W363" s="35"/>
      <c r="X363" s="35"/>
      <c r="Y363" s="35"/>
      <c r="Z363" s="35"/>
      <c r="AA363" s="35"/>
      <c r="AB363" s="35"/>
      <c r="AC363" s="35"/>
      <c r="AD363" s="35"/>
      <c r="AE363" s="35"/>
      <c r="AT363" s="18" t="s">
        <v>144</v>
      </c>
      <c r="AU363" s="18" t="s">
        <v>85</v>
      </c>
    </row>
    <row r="364" spans="2:63" s="12" customFormat="1" ht="22.9" customHeight="1">
      <c r="B364" s="172"/>
      <c r="C364" s="173"/>
      <c r="D364" s="174" t="s">
        <v>74</v>
      </c>
      <c r="E364" s="186" t="s">
        <v>627</v>
      </c>
      <c r="F364" s="186" t="s">
        <v>628</v>
      </c>
      <c r="G364" s="173"/>
      <c r="H364" s="173"/>
      <c r="I364" s="176"/>
      <c r="J364" s="187">
        <f>BK364</f>
        <v>0</v>
      </c>
      <c r="K364" s="173"/>
      <c r="L364" s="178"/>
      <c r="M364" s="179"/>
      <c r="N364" s="180"/>
      <c r="O364" s="180"/>
      <c r="P364" s="181">
        <f>SUM(P365:P366)</f>
        <v>0</v>
      </c>
      <c r="Q364" s="180"/>
      <c r="R364" s="181">
        <f>SUM(R365:R366)</f>
        <v>0</v>
      </c>
      <c r="S364" s="180"/>
      <c r="T364" s="182">
        <f>SUM(T365:T366)</f>
        <v>0</v>
      </c>
      <c r="AR364" s="183" t="s">
        <v>83</v>
      </c>
      <c r="AT364" s="184" t="s">
        <v>74</v>
      </c>
      <c r="AU364" s="184" t="s">
        <v>83</v>
      </c>
      <c r="AY364" s="183" t="s">
        <v>135</v>
      </c>
      <c r="BK364" s="185">
        <f>SUM(BK365:BK366)</f>
        <v>0</v>
      </c>
    </row>
    <row r="365" spans="1:65" s="2" customFormat="1" ht="21.75" customHeight="1">
      <c r="A365" s="35"/>
      <c r="B365" s="36"/>
      <c r="C365" s="188" t="s">
        <v>629</v>
      </c>
      <c r="D365" s="188" t="s">
        <v>137</v>
      </c>
      <c r="E365" s="189" t="s">
        <v>630</v>
      </c>
      <c r="F365" s="190" t="s">
        <v>631</v>
      </c>
      <c r="G365" s="191" t="s">
        <v>247</v>
      </c>
      <c r="H365" s="192">
        <v>330.087</v>
      </c>
      <c r="I365" s="193"/>
      <c r="J365" s="194">
        <f>ROUND(I365*H365,2)</f>
        <v>0</v>
      </c>
      <c r="K365" s="190" t="s">
        <v>141</v>
      </c>
      <c r="L365" s="40"/>
      <c r="M365" s="195" t="s">
        <v>18</v>
      </c>
      <c r="N365" s="196" t="s">
        <v>46</v>
      </c>
      <c r="O365" s="65"/>
      <c r="P365" s="197">
        <f>O365*H365</f>
        <v>0</v>
      </c>
      <c r="Q365" s="197">
        <v>0</v>
      </c>
      <c r="R365" s="197">
        <f>Q365*H365</f>
        <v>0</v>
      </c>
      <c r="S365" s="197">
        <v>0</v>
      </c>
      <c r="T365" s="198">
        <f>S365*H365</f>
        <v>0</v>
      </c>
      <c r="U365" s="35"/>
      <c r="V365" s="35"/>
      <c r="W365" s="35"/>
      <c r="X365" s="35"/>
      <c r="Y365" s="35"/>
      <c r="Z365" s="35"/>
      <c r="AA365" s="35"/>
      <c r="AB365" s="35"/>
      <c r="AC365" s="35"/>
      <c r="AD365" s="35"/>
      <c r="AE365" s="35"/>
      <c r="AR365" s="199" t="s">
        <v>142</v>
      </c>
      <c r="AT365" s="199" t="s">
        <v>137</v>
      </c>
      <c r="AU365" s="199" t="s">
        <v>85</v>
      </c>
      <c r="AY365" s="18" t="s">
        <v>135</v>
      </c>
      <c r="BE365" s="200">
        <f>IF(N365="základní",J365,0)</f>
        <v>0</v>
      </c>
      <c r="BF365" s="200">
        <f>IF(N365="snížená",J365,0)</f>
        <v>0</v>
      </c>
      <c r="BG365" s="200">
        <f>IF(N365="zákl. přenesená",J365,0)</f>
        <v>0</v>
      </c>
      <c r="BH365" s="200">
        <f>IF(N365="sníž. přenesená",J365,0)</f>
        <v>0</v>
      </c>
      <c r="BI365" s="200">
        <f>IF(N365="nulová",J365,0)</f>
        <v>0</v>
      </c>
      <c r="BJ365" s="18" t="s">
        <v>83</v>
      </c>
      <c r="BK365" s="200">
        <f>ROUND(I365*H365,2)</f>
        <v>0</v>
      </c>
      <c r="BL365" s="18" t="s">
        <v>142</v>
      </c>
      <c r="BM365" s="199" t="s">
        <v>632</v>
      </c>
    </row>
    <row r="366" spans="1:47" s="2" customFormat="1" ht="39">
      <c r="A366" s="35"/>
      <c r="B366" s="36"/>
      <c r="C366" s="37"/>
      <c r="D366" s="201" t="s">
        <v>144</v>
      </c>
      <c r="E366" s="37"/>
      <c r="F366" s="202" t="s">
        <v>633</v>
      </c>
      <c r="G366" s="37"/>
      <c r="H366" s="37"/>
      <c r="I366" s="109"/>
      <c r="J366" s="37"/>
      <c r="K366" s="37"/>
      <c r="L366" s="40"/>
      <c r="M366" s="203"/>
      <c r="N366" s="204"/>
      <c r="O366" s="65"/>
      <c r="P366" s="65"/>
      <c r="Q366" s="65"/>
      <c r="R366" s="65"/>
      <c r="S366" s="65"/>
      <c r="T366" s="66"/>
      <c r="U366" s="35"/>
      <c r="V366" s="35"/>
      <c r="W366" s="35"/>
      <c r="X366" s="35"/>
      <c r="Y366" s="35"/>
      <c r="Z366" s="35"/>
      <c r="AA366" s="35"/>
      <c r="AB366" s="35"/>
      <c r="AC366" s="35"/>
      <c r="AD366" s="35"/>
      <c r="AE366" s="35"/>
      <c r="AT366" s="18" t="s">
        <v>144</v>
      </c>
      <c r="AU366" s="18" t="s">
        <v>85</v>
      </c>
    </row>
    <row r="367" spans="2:63" s="12" customFormat="1" ht="25.9" customHeight="1">
      <c r="B367" s="172"/>
      <c r="C367" s="173"/>
      <c r="D367" s="174" t="s">
        <v>74</v>
      </c>
      <c r="E367" s="175" t="s">
        <v>634</v>
      </c>
      <c r="F367" s="175" t="s">
        <v>635</v>
      </c>
      <c r="G367" s="173"/>
      <c r="H367" s="173"/>
      <c r="I367" s="176"/>
      <c r="J367" s="177">
        <f>BK367</f>
        <v>0</v>
      </c>
      <c r="K367" s="173"/>
      <c r="L367" s="178"/>
      <c r="M367" s="179"/>
      <c r="N367" s="180"/>
      <c r="O367" s="180"/>
      <c r="P367" s="181">
        <f>P368+P381+P390+P396+P412+P416+P433+P464</f>
        <v>0</v>
      </c>
      <c r="Q367" s="180"/>
      <c r="R367" s="181">
        <f>R368+R381+R390+R396+R412+R416+R433+R464</f>
        <v>0.26902796</v>
      </c>
      <c r="S367" s="180"/>
      <c r="T367" s="182">
        <f>T368+T381+T390+T396+T412+T416+T433+T464</f>
        <v>0.12816</v>
      </c>
      <c r="AR367" s="183" t="s">
        <v>85</v>
      </c>
      <c r="AT367" s="184" t="s">
        <v>74</v>
      </c>
      <c r="AU367" s="184" t="s">
        <v>75</v>
      </c>
      <c r="AY367" s="183" t="s">
        <v>135</v>
      </c>
      <c r="BK367" s="185">
        <f>BK368+BK381+BK390+BK396+BK412+BK416+BK433+BK464</f>
        <v>0</v>
      </c>
    </row>
    <row r="368" spans="2:63" s="12" customFormat="1" ht="22.9" customHeight="1">
      <c r="B368" s="172"/>
      <c r="C368" s="173"/>
      <c r="D368" s="174" t="s">
        <v>74</v>
      </c>
      <c r="E368" s="186" t="s">
        <v>636</v>
      </c>
      <c r="F368" s="186" t="s">
        <v>637</v>
      </c>
      <c r="G368" s="173"/>
      <c r="H368" s="173"/>
      <c r="I368" s="176"/>
      <c r="J368" s="187">
        <f>BK368</f>
        <v>0</v>
      </c>
      <c r="K368" s="173"/>
      <c r="L368" s="178"/>
      <c r="M368" s="179"/>
      <c r="N368" s="180"/>
      <c r="O368" s="180"/>
      <c r="P368" s="181">
        <f>SUM(P369:P380)</f>
        <v>0</v>
      </c>
      <c r="Q368" s="180"/>
      <c r="R368" s="181">
        <f>SUM(R369:R380)</f>
        <v>0.00314552</v>
      </c>
      <c r="S368" s="180"/>
      <c r="T368" s="182">
        <f>SUM(T369:T380)</f>
        <v>0</v>
      </c>
      <c r="AR368" s="183" t="s">
        <v>85</v>
      </c>
      <c r="AT368" s="184" t="s">
        <v>74</v>
      </c>
      <c r="AU368" s="184" t="s">
        <v>83</v>
      </c>
      <c r="AY368" s="183" t="s">
        <v>135</v>
      </c>
      <c r="BK368" s="185">
        <f>SUM(BK369:BK380)</f>
        <v>0</v>
      </c>
    </row>
    <row r="369" spans="1:65" s="2" customFormat="1" ht="21.75" customHeight="1">
      <c r="A369" s="35"/>
      <c r="B369" s="36"/>
      <c r="C369" s="188" t="s">
        <v>638</v>
      </c>
      <c r="D369" s="188" t="s">
        <v>137</v>
      </c>
      <c r="E369" s="189" t="s">
        <v>639</v>
      </c>
      <c r="F369" s="190" t="s">
        <v>640</v>
      </c>
      <c r="G369" s="191" t="s">
        <v>140</v>
      </c>
      <c r="H369" s="192">
        <v>0.647</v>
      </c>
      <c r="I369" s="193"/>
      <c r="J369" s="194">
        <f>ROUND(I369*H369,2)</f>
        <v>0</v>
      </c>
      <c r="K369" s="190" t="s">
        <v>141</v>
      </c>
      <c r="L369" s="40"/>
      <c r="M369" s="195" t="s">
        <v>18</v>
      </c>
      <c r="N369" s="196" t="s">
        <v>46</v>
      </c>
      <c r="O369" s="65"/>
      <c r="P369" s="197">
        <f>O369*H369</f>
        <v>0</v>
      </c>
      <c r="Q369" s="197">
        <v>0</v>
      </c>
      <c r="R369" s="197">
        <f>Q369*H369</f>
        <v>0</v>
      </c>
      <c r="S369" s="197">
        <v>0</v>
      </c>
      <c r="T369" s="198">
        <f>S369*H369</f>
        <v>0</v>
      </c>
      <c r="U369" s="35"/>
      <c r="V369" s="35"/>
      <c r="W369" s="35"/>
      <c r="X369" s="35"/>
      <c r="Y369" s="35"/>
      <c r="Z369" s="35"/>
      <c r="AA369" s="35"/>
      <c r="AB369" s="35"/>
      <c r="AC369" s="35"/>
      <c r="AD369" s="35"/>
      <c r="AE369" s="35"/>
      <c r="AR369" s="199" t="s">
        <v>239</v>
      </c>
      <c r="AT369" s="199" t="s">
        <v>137</v>
      </c>
      <c r="AU369" s="199" t="s">
        <v>85</v>
      </c>
      <c r="AY369" s="18" t="s">
        <v>135</v>
      </c>
      <c r="BE369" s="200">
        <f>IF(N369="základní",J369,0)</f>
        <v>0</v>
      </c>
      <c r="BF369" s="200">
        <f>IF(N369="snížená",J369,0)</f>
        <v>0</v>
      </c>
      <c r="BG369" s="200">
        <f>IF(N369="zákl. přenesená",J369,0)</f>
        <v>0</v>
      </c>
      <c r="BH369" s="200">
        <f>IF(N369="sníž. přenesená",J369,0)</f>
        <v>0</v>
      </c>
      <c r="BI369" s="200">
        <f>IF(N369="nulová",J369,0)</f>
        <v>0</v>
      </c>
      <c r="BJ369" s="18" t="s">
        <v>83</v>
      </c>
      <c r="BK369" s="200">
        <f>ROUND(I369*H369,2)</f>
        <v>0</v>
      </c>
      <c r="BL369" s="18" t="s">
        <v>239</v>
      </c>
      <c r="BM369" s="199" t="s">
        <v>641</v>
      </c>
    </row>
    <row r="370" spans="1:47" s="2" customFormat="1" ht="29.25">
      <c r="A370" s="35"/>
      <c r="B370" s="36"/>
      <c r="C370" s="37"/>
      <c r="D370" s="201" t="s">
        <v>144</v>
      </c>
      <c r="E370" s="37"/>
      <c r="F370" s="202" t="s">
        <v>642</v>
      </c>
      <c r="G370" s="37"/>
      <c r="H370" s="37"/>
      <c r="I370" s="109"/>
      <c r="J370" s="37"/>
      <c r="K370" s="37"/>
      <c r="L370" s="40"/>
      <c r="M370" s="203"/>
      <c r="N370" s="204"/>
      <c r="O370" s="65"/>
      <c r="P370" s="65"/>
      <c r="Q370" s="65"/>
      <c r="R370" s="65"/>
      <c r="S370" s="65"/>
      <c r="T370" s="66"/>
      <c r="U370" s="35"/>
      <c r="V370" s="35"/>
      <c r="W370" s="35"/>
      <c r="X370" s="35"/>
      <c r="Y370" s="35"/>
      <c r="Z370" s="35"/>
      <c r="AA370" s="35"/>
      <c r="AB370" s="35"/>
      <c r="AC370" s="35"/>
      <c r="AD370" s="35"/>
      <c r="AE370" s="35"/>
      <c r="AT370" s="18" t="s">
        <v>144</v>
      </c>
      <c r="AU370" s="18" t="s">
        <v>85</v>
      </c>
    </row>
    <row r="371" spans="2:51" s="14" customFormat="1" ht="11.25">
      <c r="B371" s="215"/>
      <c r="C371" s="216"/>
      <c r="D371" s="201" t="s">
        <v>146</v>
      </c>
      <c r="E371" s="217" t="s">
        <v>18</v>
      </c>
      <c r="F371" s="218" t="s">
        <v>643</v>
      </c>
      <c r="G371" s="216"/>
      <c r="H371" s="219">
        <v>0.647</v>
      </c>
      <c r="I371" s="220"/>
      <c r="J371" s="216"/>
      <c r="K371" s="216"/>
      <c r="L371" s="221"/>
      <c r="M371" s="222"/>
      <c r="N371" s="223"/>
      <c r="O371" s="223"/>
      <c r="P371" s="223"/>
      <c r="Q371" s="223"/>
      <c r="R371" s="223"/>
      <c r="S371" s="223"/>
      <c r="T371" s="224"/>
      <c r="AT371" s="225" t="s">
        <v>146</v>
      </c>
      <c r="AU371" s="225" t="s">
        <v>85</v>
      </c>
      <c r="AV371" s="14" t="s">
        <v>85</v>
      </c>
      <c r="AW371" s="14" t="s">
        <v>36</v>
      </c>
      <c r="AX371" s="14" t="s">
        <v>75</v>
      </c>
      <c r="AY371" s="225" t="s">
        <v>135</v>
      </c>
    </row>
    <row r="372" spans="2:51" s="15" customFormat="1" ht="11.25">
      <c r="B372" s="226"/>
      <c r="C372" s="227"/>
      <c r="D372" s="201" t="s">
        <v>146</v>
      </c>
      <c r="E372" s="228" t="s">
        <v>18</v>
      </c>
      <c r="F372" s="229" t="s">
        <v>149</v>
      </c>
      <c r="G372" s="227"/>
      <c r="H372" s="230">
        <v>0.647</v>
      </c>
      <c r="I372" s="231"/>
      <c r="J372" s="227"/>
      <c r="K372" s="227"/>
      <c r="L372" s="232"/>
      <c r="M372" s="233"/>
      <c r="N372" s="234"/>
      <c r="O372" s="234"/>
      <c r="P372" s="234"/>
      <c r="Q372" s="234"/>
      <c r="R372" s="234"/>
      <c r="S372" s="234"/>
      <c r="T372" s="235"/>
      <c r="AT372" s="236" t="s">
        <v>146</v>
      </c>
      <c r="AU372" s="236" t="s">
        <v>85</v>
      </c>
      <c r="AV372" s="15" t="s">
        <v>142</v>
      </c>
      <c r="AW372" s="15" t="s">
        <v>36</v>
      </c>
      <c r="AX372" s="15" t="s">
        <v>83</v>
      </c>
      <c r="AY372" s="236" t="s">
        <v>135</v>
      </c>
    </row>
    <row r="373" spans="1:65" s="2" customFormat="1" ht="16.5" customHeight="1">
      <c r="A373" s="35"/>
      <c r="B373" s="36"/>
      <c r="C373" s="237" t="s">
        <v>644</v>
      </c>
      <c r="D373" s="237" t="s">
        <v>272</v>
      </c>
      <c r="E373" s="238" t="s">
        <v>645</v>
      </c>
      <c r="F373" s="239" t="s">
        <v>646</v>
      </c>
      <c r="G373" s="240" t="s">
        <v>247</v>
      </c>
      <c r="H373" s="241">
        <v>0</v>
      </c>
      <c r="I373" s="242"/>
      <c r="J373" s="243">
        <f>ROUND(I373*H373,2)</f>
        <v>0</v>
      </c>
      <c r="K373" s="239" t="s">
        <v>141</v>
      </c>
      <c r="L373" s="244"/>
      <c r="M373" s="245" t="s">
        <v>18</v>
      </c>
      <c r="N373" s="246" t="s">
        <v>46</v>
      </c>
      <c r="O373" s="65"/>
      <c r="P373" s="197">
        <f>O373*H373</f>
        <v>0</v>
      </c>
      <c r="Q373" s="197">
        <v>1</v>
      </c>
      <c r="R373" s="197">
        <f>Q373*H373</f>
        <v>0</v>
      </c>
      <c r="S373" s="197">
        <v>0</v>
      </c>
      <c r="T373" s="198">
        <f>S373*H373</f>
        <v>0</v>
      </c>
      <c r="U373" s="35"/>
      <c r="V373" s="35"/>
      <c r="W373" s="35"/>
      <c r="X373" s="35"/>
      <c r="Y373" s="35"/>
      <c r="Z373" s="35"/>
      <c r="AA373" s="35"/>
      <c r="AB373" s="35"/>
      <c r="AC373" s="35"/>
      <c r="AD373" s="35"/>
      <c r="AE373" s="35"/>
      <c r="AR373" s="199" t="s">
        <v>332</v>
      </c>
      <c r="AT373" s="199" t="s">
        <v>272</v>
      </c>
      <c r="AU373" s="199" t="s">
        <v>85</v>
      </c>
      <c r="AY373" s="18" t="s">
        <v>135</v>
      </c>
      <c r="BE373" s="200">
        <f>IF(N373="základní",J373,0)</f>
        <v>0</v>
      </c>
      <c r="BF373" s="200">
        <f>IF(N373="snížená",J373,0)</f>
        <v>0</v>
      </c>
      <c r="BG373" s="200">
        <f>IF(N373="zákl. přenesená",J373,0)</f>
        <v>0</v>
      </c>
      <c r="BH373" s="200">
        <f>IF(N373="sníž. přenesená",J373,0)</f>
        <v>0</v>
      </c>
      <c r="BI373" s="200">
        <f>IF(N373="nulová",J373,0)</f>
        <v>0</v>
      </c>
      <c r="BJ373" s="18" t="s">
        <v>83</v>
      </c>
      <c r="BK373" s="200">
        <f>ROUND(I373*H373,2)</f>
        <v>0</v>
      </c>
      <c r="BL373" s="18" t="s">
        <v>239</v>
      </c>
      <c r="BM373" s="199" t="s">
        <v>647</v>
      </c>
    </row>
    <row r="374" spans="2:51" s="14" customFormat="1" ht="11.25">
      <c r="B374" s="215"/>
      <c r="C374" s="216"/>
      <c r="D374" s="201" t="s">
        <v>146</v>
      </c>
      <c r="E374" s="216"/>
      <c r="F374" s="218" t="s">
        <v>648</v>
      </c>
      <c r="G374" s="216"/>
      <c r="H374" s="219">
        <v>0</v>
      </c>
      <c r="I374" s="220"/>
      <c r="J374" s="216"/>
      <c r="K374" s="216"/>
      <c r="L374" s="221"/>
      <c r="M374" s="222"/>
      <c r="N374" s="223"/>
      <c r="O374" s="223"/>
      <c r="P374" s="223"/>
      <c r="Q374" s="223"/>
      <c r="R374" s="223"/>
      <c r="S374" s="223"/>
      <c r="T374" s="224"/>
      <c r="AT374" s="225" t="s">
        <v>146</v>
      </c>
      <c r="AU374" s="225" t="s">
        <v>85</v>
      </c>
      <c r="AV374" s="14" t="s">
        <v>85</v>
      </c>
      <c r="AW374" s="14" t="s">
        <v>4</v>
      </c>
      <c r="AX374" s="14" t="s">
        <v>83</v>
      </c>
      <c r="AY374" s="225" t="s">
        <v>135</v>
      </c>
    </row>
    <row r="375" spans="1:65" s="2" customFormat="1" ht="16.5" customHeight="1">
      <c r="A375" s="35"/>
      <c r="B375" s="36"/>
      <c r="C375" s="188" t="s">
        <v>649</v>
      </c>
      <c r="D375" s="188" t="s">
        <v>137</v>
      </c>
      <c r="E375" s="189" t="s">
        <v>650</v>
      </c>
      <c r="F375" s="190" t="s">
        <v>651</v>
      </c>
      <c r="G375" s="191" t="s">
        <v>140</v>
      </c>
      <c r="H375" s="192">
        <v>0.647</v>
      </c>
      <c r="I375" s="193"/>
      <c r="J375" s="194">
        <f>ROUND(I375*H375,2)</f>
        <v>0</v>
      </c>
      <c r="K375" s="190" t="s">
        <v>141</v>
      </c>
      <c r="L375" s="40"/>
      <c r="M375" s="195" t="s">
        <v>18</v>
      </c>
      <c r="N375" s="196" t="s">
        <v>46</v>
      </c>
      <c r="O375" s="65"/>
      <c r="P375" s="197">
        <f>O375*H375</f>
        <v>0</v>
      </c>
      <c r="Q375" s="197">
        <v>0.0004</v>
      </c>
      <c r="R375" s="197">
        <f>Q375*H375</f>
        <v>0.0002588</v>
      </c>
      <c r="S375" s="197">
        <v>0</v>
      </c>
      <c r="T375" s="198">
        <f>S375*H375</f>
        <v>0</v>
      </c>
      <c r="U375" s="35"/>
      <c r="V375" s="35"/>
      <c r="W375" s="35"/>
      <c r="X375" s="35"/>
      <c r="Y375" s="35"/>
      <c r="Z375" s="35"/>
      <c r="AA375" s="35"/>
      <c r="AB375" s="35"/>
      <c r="AC375" s="35"/>
      <c r="AD375" s="35"/>
      <c r="AE375" s="35"/>
      <c r="AR375" s="199" t="s">
        <v>239</v>
      </c>
      <c r="AT375" s="199" t="s">
        <v>137</v>
      </c>
      <c r="AU375" s="199" t="s">
        <v>85</v>
      </c>
      <c r="AY375" s="18" t="s">
        <v>135</v>
      </c>
      <c r="BE375" s="200">
        <f>IF(N375="základní",J375,0)</f>
        <v>0</v>
      </c>
      <c r="BF375" s="200">
        <f>IF(N375="snížená",J375,0)</f>
        <v>0</v>
      </c>
      <c r="BG375" s="200">
        <f>IF(N375="zákl. přenesená",J375,0)</f>
        <v>0</v>
      </c>
      <c r="BH375" s="200">
        <f>IF(N375="sníž. přenesená",J375,0)</f>
        <v>0</v>
      </c>
      <c r="BI375" s="200">
        <f>IF(N375="nulová",J375,0)</f>
        <v>0</v>
      </c>
      <c r="BJ375" s="18" t="s">
        <v>83</v>
      </c>
      <c r="BK375" s="200">
        <f>ROUND(I375*H375,2)</f>
        <v>0</v>
      </c>
      <c r="BL375" s="18" t="s">
        <v>239</v>
      </c>
      <c r="BM375" s="199" t="s">
        <v>652</v>
      </c>
    </row>
    <row r="376" spans="1:47" s="2" customFormat="1" ht="29.25">
      <c r="A376" s="35"/>
      <c r="B376" s="36"/>
      <c r="C376" s="37"/>
      <c r="D376" s="201" t="s">
        <v>144</v>
      </c>
      <c r="E376" s="37"/>
      <c r="F376" s="202" t="s">
        <v>653</v>
      </c>
      <c r="G376" s="37"/>
      <c r="H376" s="37"/>
      <c r="I376" s="109"/>
      <c r="J376" s="37"/>
      <c r="K376" s="37"/>
      <c r="L376" s="40"/>
      <c r="M376" s="203"/>
      <c r="N376" s="204"/>
      <c r="O376" s="65"/>
      <c r="P376" s="65"/>
      <c r="Q376" s="65"/>
      <c r="R376" s="65"/>
      <c r="S376" s="65"/>
      <c r="T376" s="66"/>
      <c r="U376" s="35"/>
      <c r="V376" s="35"/>
      <c r="W376" s="35"/>
      <c r="X376" s="35"/>
      <c r="Y376" s="35"/>
      <c r="Z376" s="35"/>
      <c r="AA376" s="35"/>
      <c r="AB376" s="35"/>
      <c r="AC376" s="35"/>
      <c r="AD376" s="35"/>
      <c r="AE376" s="35"/>
      <c r="AT376" s="18" t="s">
        <v>144</v>
      </c>
      <c r="AU376" s="18" t="s">
        <v>85</v>
      </c>
    </row>
    <row r="377" spans="1:65" s="2" customFormat="1" ht="21.75" customHeight="1">
      <c r="A377" s="35"/>
      <c r="B377" s="36"/>
      <c r="C377" s="237" t="s">
        <v>654</v>
      </c>
      <c r="D377" s="237" t="s">
        <v>272</v>
      </c>
      <c r="E377" s="238" t="s">
        <v>655</v>
      </c>
      <c r="F377" s="239" t="s">
        <v>656</v>
      </c>
      <c r="G377" s="240" t="s">
        <v>140</v>
      </c>
      <c r="H377" s="241">
        <v>0.744</v>
      </c>
      <c r="I377" s="242"/>
      <c r="J377" s="243">
        <f>ROUND(I377*H377,2)</f>
        <v>0</v>
      </c>
      <c r="K377" s="239" t="s">
        <v>141</v>
      </c>
      <c r="L377" s="244"/>
      <c r="M377" s="245" t="s">
        <v>18</v>
      </c>
      <c r="N377" s="246" t="s">
        <v>46</v>
      </c>
      <c r="O377" s="65"/>
      <c r="P377" s="197">
        <f>O377*H377</f>
        <v>0</v>
      </c>
      <c r="Q377" s="197">
        <v>0.00388</v>
      </c>
      <c r="R377" s="197">
        <f>Q377*H377</f>
        <v>0.00288672</v>
      </c>
      <c r="S377" s="197">
        <v>0</v>
      </c>
      <c r="T377" s="198">
        <f>S377*H377</f>
        <v>0</v>
      </c>
      <c r="U377" s="35"/>
      <c r="V377" s="35"/>
      <c r="W377" s="35"/>
      <c r="X377" s="35"/>
      <c r="Y377" s="35"/>
      <c r="Z377" s="35"/>
      <c r="AA377" s="35"/>
      <c r="AB377" s="35"/>
      <c r="AC377" s="35"/>
      <c r="AD377" s="35"/>
      <c r="AE377" s="35"/>
      <c r="AR377" s="199" t="s">
        <v>332</v>
      </c>
      <c r="AT377" s="199" t="s">
        <v>272</v>
      </c>
      <c r="AU377" s="199" t="s">
        <v>85</v>
      </c>
      <c r="AY377" s="18" t="s">
        <v>135</v>
      </c>
      <c r="BE377" s="200">
        <f>IF(N377="základní",J377,0)</f>
        <v>0</v>
      </c>
      <c r="BF377" s="200">
        <f>IF(N377="snížená",J377,0)</f>
        <v>0</v>
      </c>
      <c r="BG377" s="200">
        <f>IF(N377="zákl. přenesená",J377,0)</f>
        <v>0</v>
      </c>
      <c r="BH377" s="200">
        <f>IF(N377="sníž. přenesená",J377,0)</f>
        <v>0</v>
      </c>
      <c r="BI377" s="200">
        <f>IF(N377="nulová",J377,0)</f>
        <v>0</v>
      </c>
      <c r="BJ377" s="18" t="s">
        <v>83</v>
      </c>
      <c r="BK377" s="200">
        <f>ROUND(I377*H377,2)</f>
        <v>0</v>
      </c>
      <c r="BL377" s="18" t="s">
        <v>239</v>
      </c>
      <c r="BM377" s="199" t="s">
        <v>657</v>
      </c>
    </row>
    <row r="378" spans="2:51" s="14" customFormat="1" ht="11.25">
      <c r="B378" s="215"/>
      <c r="C378" s="216"/>
      <c r="D378" s="201" t="s">
        <v>146</v>
      </c>
      <c r="E378" s="216"/>
      <c r="F378" s="218" t="s">
        <v>658</v>
      </c>
      <c r="G378" s="216"/>
      <c r="H378" s="219">
        <v>0.744</v>
      </c>
      <c r="I378" s="220"/>
      <c r="J378" s="216"/>
      <c r="K378" s="216"/>
      <c r="L378" s="221"/>
      <c r="M378" s="222"/>
      <c r="N378" s="223"/>
      <c r="O378" s="223"/>
      <c r="P378" s="223"/>
      <c r="Q378" s="223"/>
      <c r="R378" s="223"/>
      <c r="S378" s="223"/>
      <c r="T378" s="224"/>
      <c r="AT378" s="225" t="s">
        <v>146</v>
      </c>
      <c r="AU378" s="225" t="s">
        <v>85</v>
      </c>
      <c r="AV378" s="14" t="s">
        <v>85</v>
      </c>
      <c r="AW378" s="14" t="s">
        <v>4</v>
      </c>
      <c r="AX378" s="14" t="s">
        <v>83</v>
      </c>
      <c r="AY378" s="225" t="s">
        <v>135</v>
      </c>
    </row>
    <row r="379" spans="1:65" s="2" customFormat="1" ht="21.75" customHeight="1">
      <c r="A379" s="35"/>
      <c r="B379" s="36"/>
      <c r="C379" s="188" t="s">
        <v>659</v>
      </c>
      <c r="D379" s="188" t="s">
        <v>137</v>
      </c>
      <c r="E379" s="189" t="s">
        <v>660</v>
      </c>
      <c r="F379" s="190" t="s">
        <v>661</v>
      </c>
      <c r="G379" s="191" t="s">
        <v>662</v>
      </c>
      <c r="H379" s="247"/>
      <c r="I379" s="193"/>
      <c r="J379" s="194">
        <f>ROUND(I379*H379,2)</f>
        <v>0</v>
      </c>
      <c r="K379" s="190" t="s">
        <v>141</v>
      </c>
      <c r="L379" s="40"/>
      <c r="M379" s="195" t="s">
        <v>18</v>
      </c>
      <c r="N379" s="196" t="s">
        <v>46</v>
      </c>
      <c r="O379" s="65"/>
      <c r="P379" s="197">
        <f>O379*H379</f>
        <v>0</v>
      </c>
      <c r="Q379" s="197">
        <v>0</v>
      </c>
      <c r="R379" s="197">
        <f>Q379*H379</f>
        <v>0</v>
      </c>
      <c r="S379" s="197">
        <v>0</v>
      </c>
      <c r="T379" s="198">
        <f>S379*H379</f>
        <v>0</v>
      </c>
      <c r="U379" s="35"/>
      <c r="V379" s="35"/>
      <c r="W379" s="35"/>
      <c r="X379" s="35"/>
      <c r="Y379" s="35"/>
      <c r="Z379" s="35"/>
      <c r="AA379" s="35"/>
      <c r="AB379" s="35"/>
      <c r="AC379" s="35"/>
      <c r="AD379" s="35"/>
      <c r="AE379" s="35"/>
      <c r="AR379" s="199" t="s">
        <v>239</v>
      </c>
      <c r="AT379" s="199" t="s">
        <v>137</v>
      </c>
      <c r="AU379" s="199" t="s">
        <v>85</v>
      </c>
      <c r="AY379" s="18" t="s">
        <v>135</v>
      </c>
      <c r="BE379" s="200">
        <f>IF(N379="základní",J379,0)</f>
        <v>0</v>
      </c>
      <c r="BF379" s="200">
        <f>IF(N379="snížená",J379,0)</f>
        <v>0</v>
      </c>
      <c r="BG379" s="200">
        <f>IF(N379="zákl. přenesená",J379,0)</f>
        <v>0</v>
      </c>
      <c r="BH379" s="200">
        <f>IF(N379="sníž. přenesená",J379,0)</f>
        <v>0</v>
      </c>
      <c r="BI379" s="200">
        <f>IF(N379="nulová",J379,0)</f>
        <v>0</v>
      </c>
      <c r="BJ379" s="18" t="s">
        <v>83</v>
      </c>
      <c r="BK379" s="200">
        <f>ROUND(I379*H379,2)</f>
        <v>0</v>
      </c>
      <c r="BL379" s="18" t="s">
        <v>239</v>
      </c>
      <c r="BM379" s="199" t="s">
        <v>663</v>
      </c>
    </row>
    <row r="380" spans="1:47" s="2" customFormat="1" ht="78">
      <c r="A380" s="35"/>
      <c r="B380" s="36"/>
      <c r="C380" s="37"/>
      <c r="D380" s="201" t="s">
        <v>144</v>
      </c>
      <c r="E380" s="37"/>
      <c r="F380" s="202" t="s">
        <v>664</v>
      </c>
      <c r="G380" s="37"/>
      <c r="H380" s="37"/>
      <c r="I380" s="109"/>
      <c r="J380" s="37"/>
      <c r="K380" s="37"/>
      <c r="L380" s="40"/>
      <c r="M380" s="203"/>
      <c r="N380" s="204"/>
      <c r="O380" s="65"/>
      <c r="P380" s="65"/>
      <c r="Q380" s="65"/>
      <c r="R380" s="65"/>
      <c r="S380" s="65"/>
      <c r="T380" s="66"/>
      <c r="U380" s="35"/>
      <c r="V380" s="35"/>
      <c r="W380" s="35"/>
      <c r="X380" s="35"/>
      <c r="Y380" s="35"/>
      <c r="Z380" s="35"/>
      <c r="AA380" s="35"/>
      <c r="AB380" s="35"/>
      <c r="AC380" s="35"/>
      <c r="AD380" s="35"/>
      <c r="AE380" s="35"/>
      <c r="AT380" s="18" t="s">
        <v>144</v>
      </c>
      <c r="AU380" s="18" t="s">
        <v>85</v>
      </c>
    </row>
    <row r="381" spans="2:63" s="12" customFormat="1" ht="22.9" customHeight="1">
      <c r="B381" s="172"/>
      <c r="C381" s="173"/>
      <c r="D381" s="174" t="s">
        <v>74</v>
      </c>
      <c r="E381" s="186" t="s">
        <v>665</v>
      </c>
      <c r="F381" s="186" t="s">
        <v>666</v>
      </c>
      <c r="G381" s="173"/>
      <c r="H381" s="173"/>
      <c r="I381" s="176"/>
      <c r="J381" s="187">
        <f>BK381</f>
        <v>0</v>
      </c>
      <c r="K381" s="173"/>
      <c r="L381" s="178"/>
      <c r="M381" s="179"/>
      <c r="N381" s="180"/>
      <c r="O381" s="180"/>
      <c r="P381" s="181">
        <f>SUM(P382:P389)</f>
        <v>0</v>
      </c>
      <c r="Q381" s="180"/>
      <c r="R381" s="181">
        <f>SUM(R382:R389)</f>
        <v>0.012787</v>
      </c>
      <c r="S381" s="180"/>
      <c r="T381" s="182">
        <f>SUM(T382:T389)</f>
        <v>0</v>
      </c>
      <c r="AR381" s="183" t="s">
        <v>85</v>
      </c>
      <c r="AT381" s="184" t="s">
        <v>74</v>
      </c>
      <c r="AU381" s="184" t="s">
        <v>83</v>
      </c>
      <c r="AY381" s="183" t="s">
        <v>135</v>
      </c>
      <c r="BK381" s="185">
        <f>SUM(BK382:BK389)</f>
        <v>0</v>
      </c>
    </row>
    <row r="382" spans="1:65" s="2" customFormat="1" ht="16.5" customHeight="1">
      <c r="A382" s="35"/>
      <c r="B382" s="36"/>
      <c r="C382" s="188" t="s">
        <v>667</v>
      </c>
      <c r="D382" s="188" t="s">
        <v>137</v>
      </c>
      <c r="E382" s="189" t="s">
        <v>668</v>
      </c>
      <c r="F382" s="190" t="s">
        <v>669</v>
      </c>
      <c r="G382" s="191" t="s">
        <v>140</v>
      </c>
      <c r="H382" s="192">
        <v>1.17</v>
      </c>
      <c r="I382" s="193"/>
      <c r="J382" s="194">
        <f>ROUND(I382*H382,2)</f>
        <v>0</v>
      </c>
      <c r="K382" s="190" t="s">
        <v>141</v>
      </c>
      <c r="L382" s="40"/>
      <c r="M382" s="195" t="s">
        <v>18</v>
      </c>
      <c r="N382" s="196" t="s">
        <v>46</v>
      </c>
      <c r="O382" s="65"/>
      <c r="P382" s="197">
        <f>O382*H382</f>
        <v>0</v>
      </c>
      <c r="Q382" s="197">
        <v>0</v>
      </c>
      <c r="R382" s="197">
        <f>Q382*H382</f>
        <v>0</v>
      </c>
      <c r="S382" s="197">
        <v>0</v>
      </c>
      <c r="T382" s="198">
        <f>S382*H382</f>
        <v>0</v>
      </c>
      <c r="U382" s="35"/>
      <c r="V382" s="35"/>
      <c r="W382" s="35"/>
      <c r="X382" s="35"/>
      <c r="Y382" s="35"/>
      <c r="Z382" s="35"/>
      <c r="AA382" s="35"/>
      <c r="AB382" s="35"/>
      <c r="AC382" s="35"/>
      <c r="AD382" s="35"/>
      <c r="AE382" s="35"/>
      <c r="AR382" s="199" t="s">
        <v>239</v>
      </c>
      <c r="AT382" s="199" t="s">
        <v>137</v>
      </c>
      <c r="AU382" s="199" t="s">
        <v>85</v>
      </c>
      <c r="AY382" s="18" t="s">
        <v>135</v>
      </c>
      <c r="BE382" s="200">
        <f>IF(N382="základní",J382,0)</f>
        <v>0</v>
      </c>
      <c r="BF382" s="200">
        <f>IF(N382="snížená",J382,0)</f>
        <v>0</v>
      </c>
      <c r="BG382" s="200">
        <f>IF(N382="zákl. přenesená",J382,0)</f>
        <v>0</v>
      </c>
      <c r="BH382" s="200">
        <f>IF(N382="sníž. přenesená",J382,0)</f>
        <v>0</v>
      </c>
      <c r="BI382" s="200">
        <f>IF(N382="nulová",J382,0)</f>
        <v>0</v>
      </c>
      <c r="BJ382" s="18" t="s">
        <v>83</v>
      </c>
      <c r="BK382" s="200">
        <f>ROUND(I382*H382,2)</f>
        <v>0</v>
      </c>
      <c r="BL382" s="18" t="s">
        <v>239</v>
      </c>
      <c r="BM382" s="199" t="s">
        <v>670</v>
      </c>
    </row>
    <row r="383" spans="1:47" s="2" customFormat="1" ht="39">
      <c r="A383" s="35"/>
      <c r="B383" s="36"/>
      <c r="C383" s="37"/>
      <c r="D383" s="201" t="s">
        <v>144</v>
      </c>
      <c r="E383" s="37"/>
      <c r="F383" s="202" t="s">
        <v>671</v>
      </c>
      <c r="G383" s="37"/>
      <c r="H383" s="37"/>
      <c r="I383" s="109"/>
      <c r="J383" s="37"/>
      <c r="K383" s="37"/>
      <c r="L383" s="40"/>
      <c r="M383" s="203"/>
      <c r="N383" s="204"/>
      <c r="O383" s="65"/>
      <c r="P383" s="65"/>
      <c r="Q383" s="65"/>
      <c r="R383" s="65"/>
      <c r="S383" s="65"/>
      <c r="T383" s="66"/>
      <c r="U383" s="35"/>
      <c r="V383" s="35"/>
      <c r="W383" s="35"/>
      <c r="X383" s="35"/>
      <c r="Y383" s="35"/>
      <c r="Z383" s="35"/>
      <c r="AA383" s="35"/>
      <c r="AB383" s="35"/>
      <c r="AC383" s="35"/>
      <c r="AD383" s="35"/>
      <c r="AE383" s="35"/>
      <c r="AT383" s="18" t="s">
        <v>144</v>
      </c>
      <c r="AU383" s="18" t="s">
        <v>85</v>
      </c>
    </row>
    <row r="384" spans="2:51" s="14" customFormat="1" ht="11.25">
      <c r="B384" s="215"/>
      <c r="C384" s="216"/>
      <c r="D384" s="201" t="s">
        <v>146</v>
      </c>
      <c r="E384" s="217" t="s">
        <v>18</v>
      </c>
      <c r="F384" s="218" t="s">
        <v>672</v>
      </c>
      <c r="G384" s="216"/>
      <c r="H384" s="219">
        <v>1.17</v>
      </c>
      <c r="I384" s="220"/>
      <c r="J384" s="216"/>
      <c r="K384" s="216"/>
      <c r="L384" s="221"/>
      <c r="M384" s="222"/>
      <c r="N384" s="223"/>
      <c r="O384" s="223"/>
      <c r="P384" s="223"/>
      <c r="Q384" s="223"/>
      <c r="R384" s="223"/>
      <c r="S384" s="223"/>
      <c r="T384" s="224"/>
      <c r="AT384" s="225" t="s">
        <v>146</v>
      </c>
      <c r="AU384" s="225" t="s">
        <v>85</v>
      </c>
      <c r="AV384" s="14" t="s">
        <v>85</v>
      </c>
      <c r="AW384" s="14" t="s">
        <v>36</v>
      </c>
      <c r="AX384" s="14" t="s">
        <v>75</v>
      </c>
      <c r="AY384" s="225" t="s">
        <v>135</v>
      </c>
    </row>
    <row r="385" spans="2:51" s="15" customFormat="1" ht="11.25">
      <c r="B385" s="226"/>
      <c r="C385" s="227"/>
      <c r="D385" s="201" t="s">
        <v>146</v>
      </c>
      <c r="E385" s="228" t="s">
        <v>18</v>
      </c>
      <c r="F385" s="229" t="s">
        <v>149</v>
      </c>
      <c r="G385" s="227"/>
      <c r="H385" s="230">
        <v>1.17</v>
      </c>
      <c r="I385" s="231"/>
      <c r="J385" s="227"/>
      <c r="K385" s="227"/>
      <c r="L385" s="232"/>
      <c r="M385" s="233"/>
      <c r="N385" s="234"/>
      <c r="O385" s="234"/>
      <c r="P385" s="234"/>
      <c r="Q385" s="234"/>
      <c r="R385" s="234"/>
      <c r="S385" s="234"/>
      <c r="T385" s="235"/>
      <c r="AT385" s="236" t="s">
        <v>146</v>
      </c>
      <c r="AU385" s="236" t="s">
        <v>85</v>
      </c>
      <c r="AV385" s="15" t="s">
        <v>142</v>
      </c>
      <c r="AW385" s="15" t="s">
        <v>36</v>
      </c>
      <c r="AX385" s="15" t="s">
        <v>83</v>
      </c>
      <c r="AY385" s="236" t="s">
        <v>135</v>
      </c>
    </row>
    <row r="386" spans="1:65" s="2" customFormat="1" ht="16.5" customHeight="1">
      <c r="A386" s="35"/>
      <c r="B386" s="36"/>
      <c r="C386" s="237" t="s">
        <v>673</v>
      </c>
      <c r="D386" s="237" t="s">
        <v>272</v>
      </c>
      <c r="E386" s="238" t="s">
        <v>674</v>
      </c>
      <c r="F386" s="239" t="s">
        <v>675</v>
      </c>
      <c r="G386" s="240" t="s">
        <v>140</v>
      </c>
      <c r="H386" s="241">
        <v>1.346</v>
      </c>
      <c r="I386" s="242"/>
      <c r="J386" s="243">
        <f>ROUND(I386*H386,2)</f>
        <v>0</v>
      </c>
      <c r="K386" s="239" t="s">
        <v>141</v>
      </c>
      <c r="L386" s="244"/>
      <c r="M386" s="245" t="s">
        <v>18</v>
      </c>
      <c r="N386" s="246" t="s">
        <v>46</v>
      </c>
      <c r="O386" s="65"/>
      <c r="P386" s="197">
        <f>O386*H386</f>
        <v>0</v>
      </c>
      <c r="Q386" s="197">
        <v>0.0095</v>
      </c>
      <c r="R386" s="197">
        <f>Q386*H386</f>
        <v>0.012787</v>
      </c>
      <c r="S386" s="197">
        <v>0</v>
      </c>
      <c r="T386" s="198">
        <f>S386*H386</f>
        <v>0</v>
      </c>
      <c r="U386" s="35"/>
      <c r="V386" s="35"/>
      <c r="W386" s="35"/>
      <c r="X386" s="35"/>
      <c r="Y386" s="35"/>
      <c r="Z386" s="35"/>
      <c r="AA386" s="35"/>
      <c r="AB386" s="35"/>
      <c r="AC386" s="35"/>
      <c r="AD386" s="35"/>
      <c r="AE386" s="35"/>
      <c r="AR386" s="199" t="s">
        <v>332</v>
      </c>
      <c r="AT386" s="199" t="s">
        <v>272</v>
      </c>
      <c r="AU386" s="199" t="s">
        <v>85</v>
      </c>
      <c r="AY386" s="18" t="s">
        <v>135</v>
      </c>
      <c r="BE386" s="200">
        <f>IF(N386="základní",J386,0)</f>
        <v>0</v>
      </c>
      <c r="BF386" s="200">
        <f>IF(N386="snížená",J386,0)</f>
        <v>0</v>
      </c>
      <c r="BG386" s="200">
        <f>IF(N386="zákl. přenesená",J386,0)</f>
        <v>0</v>
      </c>
      <c r="BH386" s="200">
        <f>IF(N386="sníž. přenesená",J386,0)</f>
        <v>0</v>
      </c>
      <c r="BI386" s="200">
        <f>IF(N386="nulová",J386,0)</f>
        <v>0</v>
      </c>
      <c r="BJ386" s="18" t="s">
        <v>83</v>
      </c>
      <c r="BK386" s="200">
        <f>ROUND(I386*H386,2)</f>
        <v>0</v>
      </c>
      <c r="BL386" s="18" t="s">
        <v>239</v>
      </c>
      <c r="BM386" s="199" t="s">
        <v>676</v>
      </c>
    </row>
    <row r="387" spans="2:51" s="14" customFormat="1" ht="11.25">
      <c r="B387" s="215"/>
      <c r="C387" s="216"/>
      <c r="D387" s="201" t="s">
        <v>146</v>
      </c>
      <c r="E387" s="216"/>
      <c r="F387" s="218" t="s">
        <v>677</v>
      </c>
      <c r="G387" s="216"/>
      <c r="H387" s="219">
        <v>1.346</v>
      </c>
      <c r="I387" s="220"/>
      <c r="J387" s="216"/>
      <c r="K387" s="216"/>
      <c r="L387" s="221"/>
      <c r="M387" s="222"/>
      <c r="N387" s="223"/>
      <c r="O387" s="223"/>
      <c r="P387" s="223"/>
      <c r="Q387" s="223"/>
      <c r="R387" s="223"/>
      <c r="S387" s="223"/>
      <c r="T387" s="224"/>
      <c r="AT387" s="225" t="s">
        <v>146</v>
      </c>
      <c r="AU387" s="225" t="s">
        <v>85</v>
      </c>
      <c r="AV387" s="14" t="s">
        <v>85</v>
      </c>
      <c r="AW387" s="14" t="s">
        <v>4</v>
      </c>
      <c r="AX387" s="14" t="s">
        <v>83</v>
      </c>
      <c r="AY387" s="225" t="s">
        <v>135</v>
      </c>
    </row>
    <row r="388" spans="1:65" s="2" customFormat="1" ht="21.75" customHeight="1">
      <c r="A388" s="35"/>
      <c r="B388" s="36"/>
      <c r="C388" s="188" t="s">
        <v>678</v>
      </c>
      <c r="D388" s="188" t="s">
        <v>137</v>
      </c>
      <c r="E388" s="189" t="s">
        <v>679</v>
      </c>
      <c r="F388" s="190" t="s">
        <v>680</v>
      </c>
      <c r="G388" s="191" t="s">
        <v>662</v>
      </c>
      <c r="H388" s="247"/>
      <c r="I388" s="193"/>
      <c r="J388" s="194">
        <f>ROUND(I388*H388,2)</f>
        <v>0</v>
      </c>
      <c r="K388" s="190" t="s">
        <v>141</v>
      </c>
      <c r="L388" s="40"/>
      <c r="M388" s="195" t="s">
        <v>18</v>
      </c>
      <c r="N388" s="196" t="s">
        <v>46</v>
      </c>
      <c r="O388" s="65"/>
      <c r="P388" s="197">
        <f>O388*H388</f>
        <v>0</v>
      </c>
      <c r="Q388" s="197">
        <v>0</v>
      </c>
      <c r="R388" s="197">
        <f>Q388*H388</f>
        <v>0</v>
      </c>
      <c r="S388" s="197">
        <v>0</v>
      </c>
      <c r="T388" s="198">
        <f>S388*H388</f>
        <v>0</v>
      </c>
      <c r="U388" s="35"/>
      <c r="V388" s="35"/>
      <c r="W388" s="35"/>
      <c r="X388" s="35"/>
      <c r="Y388" s="35"/>
      <c r="Z388" s="35"/>
      <c r="AA388" s="35"/>
      <c r="AB388" s="35"/>
      <c r="AC388" s="35"/>
      <c r="AD388" s="35"/>
      <c r="AE388" s="35"/>
      <c r="AR388" s="199" t="s">
        <v>239</v>
      </c>
      <c r="AT388" s="199" t="s">
        <v>137</v>
      </c>
      <c r="AU388" s="199" t="s">
        <v>85</v>
      </c>
      <c r="AY388" s="18" t="s">
        <v>135</v>
      </c>
      <c r="BE388" s="200">
        <f>IF(N388="základní",J388,0)</f>
        <v>0</v>
      </c>
      <c r="BF388" s="200">
        <f>IF(N388="snížená",J388,0)</f>
        <v>0</v>
      </c>
      <c r="BG388" s="200">
        <f>IF(N388="zákl. přenesená",J388,0)</f>
        <v>0</v>
      </c>
      <c r="BH388" s="200">
        <f>IF(N388="sníž. přenesená",J388,0)</f>
        <v>0</v>
      </c>
      <c r="BI388" s="200">
        <f>IF(N388="nulová",J388,0)</f>
        <v>0</v>
      </c>
      <c r="BJ388" s="18" t="s">
        <v>83</v>
      </c>
      <c r="BK388" s="200">
        <f>ROUND(I388*H388,2)</f>
        <v>0</v>
      </c>
      <c r="BL388" s="18" t="s">
        <v>239</v>
      </c>
      <c r="BM388" s="199" t="s">
        <v>681</v>
      </c>
    </row>
    <row r="389" spans="1:47" s="2" customFormat="1" ht="78">
      <c r="A389" s="35"/>
      <c r="B389" s="36"/>
      <c r="C389" s="37"/>
      <c r="D389" s="201" t="s">
        <v>144</v>
      </c>
      <c r="E389" s="37"/>
      <c r="F389" s="202" t="s">
        <v>682</v>
      </c>
      <c r="G389" s="37"/>
      <c r="H389" s="37"/>
      <c r="I389" s="109"/>
      <c r="J389" s="37"/>
      <c r="K389" s="37"/>
      <c r="L389" s="40"/>
      <c r="M389" s="203"/>
      <c r="N389" s="204"/>
      <c r="O389" s="65"/>
      <c r="P389" s="65"/>
      <c r="Q389" s="65"/>
      <c r="R389" s="65"/>
      <c r="S389" s="65"/>
      <c r="T389" s="66"/>
      <c r="U389" s="35"/>
      <c r="V389" s="35"/>
      <c r="W389" s="35"/>
      <c r="X389" s="35"/>
      <c r="Y389" s="35"/>
      <c r="Z389" s="35"/>
      <c r="AA389" s="35"/>
      <c r="AB389" s="35"/>
      <c r="AC389" s="35"/>
      <c r="AD389" s="35"/>
      <c r="AE389" s="35"/>
      <c r="AT389" s="18" t="s">
        <v>144</v>
      </c>
      <c r="AU389" s="18" t="s">
        <v>85</v>
      </c>
    </row>
    <row r="390" spans="2:63" s="12" customFormat="1" ht="22.9" customHeight="1">
      <c r="B390" s="172"/>
      <c r="C390" s="173"/>
      <c r="D390" s="174" t="s">
        <v>74</v>
      </c>
      <c r="E390" s="186" t="s">
        <v>683</v>
      </c>
      <c r="F390" s="186" t="s">
        <v>684</v>
      </c>
      <c r="G390" s="173"/>
      <c r="H390" s="173"/>
      <c r="I390" s="176"/>
      <c r="J390" s="187">
        <f>BK390</f>
        <v>0</v>
      </c>
      <c r="K390" s="173"/>
      <c r="L390" s="178"/>
      <c r="M390" s="179"/>
      <c r="N390" s="180"/>
      <c r="O390" s="180"/>
      <c r="P390" s="181">
        <f>SUM(P391:P395)</f>
        <v>0</v>
      </c>
      <c r="Q390" s="180"/>
      <c r="R390" s="181">
        <f>SUM(R391:R395)</f>
        <v>0.04257</v>
      </c>
      <c r="S390" s="180"/>
      <c r="T390" s="182">
        <f>SUM(T391:T395)</f>
        <v>0.05034</v>
      </c>
      <c r="AR390" s="183" t="s">
        <v>85</v>
      </c>
      <c r="AT390" s="184" t="s">
        <v>74</v>
      </c>
      <c r="AU390" s="184" t="s">
        <v>83</v>
      </c>
      <c r="AY390" s="183" t="s">
        <v>135</v>
      </c>
      <c r="BK390" s="185">
        <f>SUM(BK391:BK395)</f>
        <v>0</v>
      </c>
    </row>
    <row r="391" spans="1:65" s="2" customFormat="1" ht="21.75" customHeight="1">
      <c r="A391" s="35"/>
      <c r="B391" s="36"/>
      <c r="C391" s="188" t="s">
        <v>685</v>
      </c>
      <c r="D391" s="188" t="s">
        <v>137</v>
      </c>
      <c r="E391" s="189" t="s">
        <v>686</v>
      </c>
      <c r="F391" s="190" t="s">
        <v>687</v>
      </c>
      <c r="G391" s="191" t="s">
        <v>307</v>
      </c>
      <c r="H391" s="192">
        <v>3</v>
      </c>
      <c r="I391" s="193"/>
      <c r="J391" s="194">
        <f>ROUND(I391*H391,2)</f>
        <v>0</v>
      </c>
      <c r="K391" s="190" t="s">
        <v>141</v>
      </c>
      <c r="L391" s="40"/>
      <c r="M391" s="195" t="s">
        <v>18</v>
      </c>
      <c r="N391" s="196" t="s">
        <v>46</v>
      </c>
      <c r="O391" s="65"/>
      <c r="P391" s="197">
        <f>O391*H391</f>
        <v>0</v>
      </c>
      <c r="Q391" s="197">
        <v>0.01019</v>
      </c>
      <c r="R391" s="197">
        <f>Q391*H391</f>
        <v>0.03057</v>
      </c>
      <c r="S391" s="197">
        <v>0</v>
      </c>
      <c r="T391" s="198">
        <f>S391*H391</f>
        <v>0</v>
      </c>
      <c r="U391" s="35"/>
      <c r="V391" s="35"/>
      <c r="W391" s="35"/>
      <c r="X391" s="35"/>
      <c r="Y391" s="35"/>
      <c r="Z391" s="35"/>
      <c r="AA391" s="35"/>
      <c r="AB391" s="35"/>
      <c r="AC391" s="35"/>
      <c r="AD391" s="35"/>
      <c r="AE391" s="35"/>
      <c r="AR391" s="199" t="s">
        <v>239</v>
      </c>
      <c r="AT391" s="199" t="s">
        <v>137</v>
      </c>
      <c r="AU391" s="199" t="s">
        <v>85</v>
      </c>
      <c r="AY391" s="18" t="s">
        <v>135</v>
      </c>
      <c r="BE391" s="200">
        <f>IF(N391="základní",J391,0)</f>
        <v>0</v>
      </c>
      <c r="BF391" s="200">
        <f>IF(N391="snížená",J391,0)</f>
        <v>0</v>
      </c>
      <c r="BG391" s="200">
        <f>IF(N391="zákl. přenesená",J391,0)</f>
        <v>0</v>
      </c>
      <c r="BH391" s="200">
        <f>IF(N391="sníž. přenesená",J391,0)</f>
        <v>0</v>
      </c>
      <c r="BI391" s="200">
        <f>IF(N391="nulová",J391,0)</f>
        <v>0</v>
      </c>
      <c r="BJ391" s="18" t="s">
        <v>83</v>
      </c>
      <c r="BK391" s="200">
        <f>ROUND(I391*H391,2)</f>
        <v>0</v>
      </c>
      <c r="BL391" s="18" t="s">
        <v>239</v>
      </c>
      <c r="BM391" s="199" t="s">
        <v>688</v>
      </c>
    </row>
    <row r="392" spans="1:65" s="2" customFormat="1" ht="16.5" customHeight="1">
      <c r="A392" s="35"/>
      <c r="B392" s="36"/>
      <c r="C392" s="188" t="s">
        <v>689</v>
      </c>
      <c r="D392" s="188" t="s">
        <v>137</v>
      </c>
      <c r="E392" s="189" t="s">
        <v>690</v>
      </c>
      <c r="F392" s="190" t="s">
        <v>691</v>
      </c>
      <c r="G392" s="191" t="s">
        <v>307</v>
      </c>
      <c r="H392" s="192">
        <v>8</v>
      </c>
      <c r="I392" s="193"/>
      <c r="J392" s="194">
        <f>ROUND(I392*H392,2)</f>
        <v>0</v>
      </c>
      <c r="K392" s="190" t="s">
        <v>141</v>
      </c>
      <c r="L392" s="40"/>
      <c r="M392" s="195" t="s">
        <v>18</v>
      </c>
      <c r="N392" s="196" t="s">
        <v>46</v>
      </c>
      <c r="O392" s="65"/>
      <c r="P392" s="197">
        <f>O392*H392</f>
        <v>0</v>
      </c>
      <c r="Q392" s="197">
        <v>0.0015</v>
      </c>
      <c r="R392" s="197">
        <f>Q392*H392</f>
        <v>0.012</v>
      </c>
      <c r="S392" s="197">
        <v>0</v>
      </c>
      <c r="T392" s="198">
        <f>S392*H392</f>
        <v>0</v>
      </c>
      <c r="U392" s="35"/>
      <c r="V392" s="35"/>
      <c r="W392" s="35"/>
      <c r="X392" s="35"/>
      <c r="Y392" s="35"/>
      <c r="Z392" s="35"/>
      <c r="AA392" s="35"/>
      <c r="AB392" s="35"/>
      <c r="AC392" s="35"/>
      <c r="AD392" s="35"/>
      <c r="AE392" s="35"/>
      <c r="AR392" s="199" t="s">
        <v>239</v>
      </c>
      <c r="AT392" s="199" t="s">
        <v>137</v>
      </c>
      <c r="AU392" s="199" t="s">
        <v>85</v>
      </c>
      <c r="AY392" s="18" t="s">
        <v>135</v>
      </c>
      <c r="BE392" s="200">
        <f>IF(N392="základní",J392,0)</f>
        <v>0</v>
      </c>
      <c r="BF392" s="200">
        <f>IF(N392="snížená",J392,0)</f>
        <v>0</v>
      </c>
      <c r="BG392" s="200">
        <f>IF(N392="zákl. přenesená",J392,0)</f>
        <v>0</v>
      </c>
      <c r="BH392" s="200">
        <f>IF(N392="sníž. přenesená",J392,0)</f>
        <v>0</v>
      </c>
      <c r="BI392" s="200">
        <f>IF(N392="nulová",J392,0)</f>
        <v>0</v>
      </c>
      <c r="BJ392" s="18" t="s">
        <v>83</v>
      </c>
      <c r="BK392" s="200">
        <f>ROUND(I392*H392,2)</f>
        <v>0</v>
      </c>
      <c r="BL392" s="18" t="s">
        <v>239</v>
      </c>
      <c r="BM392" s="199" t="s">
        <v>692</v>
      </c>
    </row>
    <row r="393" spans="1:65" s="2" customFormat="1" ht="16.5" customHeight="1">
      <c r="A393" s="35"/>
      <c r="B393" s="36"/>
      <c r="C393" s="188" t="s">
        <v>693</v>
      </c>
      <c r="D393" s="188" t="s">
        <v>137</v>
      </c>
      <c r="E393" s="189" t="s">
        <v>694</v>
      </c>
      <c r="F393" s="190" t="s">
        <v>695</v>
      </c>
      <c r="G393" s="191" t="s">
        <v>307</v>
      </c>
      <c r="H393" s="192">
        <v>2</v>
      </c>
      <c r="I393" s="193"/>
      <c r="J393" s="194">
        <f>ROUND(I393*H393,2)</f>
        <v>0</v>
      </c>
      <c r="K393" s="190" t="s">
        <v>141</v>
      </c>
      <c r="L393" s="40"/>
      <c r="M393" s="195" t="s">
        <v>18</v>
      </c>
      <c r="N393" s="196" t="s">
        <v>46</v>
      </c>
      <c r="O393" s="65"/>
      <c r="P393" s="197">
        <f>O393*H393</f>
        <v>0</v>
      </c>
      <c r="Q393" s="197">
        <v>0</v>
      </c>
      <c r="R393" s="197">
        <f>Q393*H393</f>
        <v>0</v>
      </c>
      <c r="S393" s="197">
        <v>0.02517</v>
      </c>
      <c r="T393" s="198">
        <f>S393*H393</f>
        <v>0.05034</v>
      </c>
      <c r="U393" s="35"/>
      <c r="V393" s="35"/>
      <c r="W393" s="35"/>
      <c r="X393" s="35"/>
      <c r="Y393" s="35"/>
      <c r="Z393" s="35"/>
      <c r="AA393" s="35"/>
      <c r="AB393" s="35"/>
      <c r="AC393" s="35"/>
      <c r="AD393" s="35"/>
      <c r="AE393" s="35"/>
      <c r="AR393" s="199" t="s">
        <v>239</v>
      </c>
      <c r="AT393" s="199" t="s">
        <v>137</v>
      </c>
      <c r="AU393" s="199" t="s">
        <v>85</v>
      </c>
      <c r="AY393" s="18" t="s">
        <v>135</v>
      </c>
      <c r="BE393" s="200">
        <f>IF(N393="základní",J393,0)</f>
        <v>0</v>
      </c>
      <c r="BF393" s="200">
        <f>IF(N393="snížená",J393,0)</f>
        <v>0</v>
      </c>
      <c r="BG393" s="200">
        <f>IF(N393="zákl. přenesená",J393,0)</f>
        <v>0</v>
      </c>
      <c r="BH393" s="200">
        <f>IF(N393="sníž. přenesená",J393,0)</f>
        <v>0</v>
      </c>
      <c r="BI393" s="200">
        <f>IF(N393="nulová",J393,0)</f>
        <v>0</v>
      </c>
      <c r="BJ393" s="18" t="s">
        <v>83</v>
      </c>
      <c r="BK393" s="200">
        <f>ROUND(I393*H393,2)</f>
        <v>0</v>
      </c>
      <c r="BL393" s="18" t="s">
        <v>239</v>
      </c>
      <c r="BM393" s="199" t="s">
        <v>696</v>
      </c>
    </row>
    <row r="394" spans="1:65" s="2" customFormat="1" ht="21.75" customHeight="1">
      <c r="A394" s="35"/>
      <c r="B394" s="36"/>
      <c r="C394" s="188" t="s">
        <v>697</v>
      </c>
      <c r="D394" s="188" t="s">
        <v>137</v>
      </c>
      <c r="E394" s="189" t="s">
        <v>698</v>
      </c>
      <c r="F394" s="190" t="s">
        <v>699</v>
      </c>
      <c r="G394" s="191" t="s">
        <v>662</v>
      </c>
      <c r="H394" s="247"/>
      <c r="I394" s="193"/>
      <c r="J394" s="194">
        <f>ROUND(I394*H394,2)</f>
        <v>0</v>
      </c>
      <c r="K394" s="190" t="s">
        <v>141</v>
      </c>
      <c r="L394" s="40"/>
      <c r="M394" s="195" t="s">
        <v>18</v>
      </c>
      <c r="N394" s="196" t="s">
        <v>46</v>
      </c>
      <c r="O394" s="65"/>
      <c r="P394" s="197">
        <f>O394*H394</f>
        <v>0</v>
      </c>
      <c r="Q394" s="197">
        <v>0</v>
      </c>
      <c r="R394" s="197">
        <f>Q394*H394</f>
        <v>0</v>
      </c>
      <c r="S394" s="197">
        <v>0</v>
      </c>
      <c r="T394" s="198">
        <f>S394*H394</f>
        <v>0</v>
      </c>
      <c r="U394" s="35"/>
      <c r="V394" s="35"/>
      <c r="W394" s="35"/>
      <c r="X394" s="35"/>
      <c r="Y394" s="35"/>
      <c r="Z394" s="35"/>
      <c r="AA394" s="35"/>
      <c r="AB394" s="35"/>
      <c r="AC394" s="35"/>
      <c r="AD394" s="35"/>
      <c r="AE394" s="35"/>
      <c r="AR394" s="199" t="s">
        <v>239</v>
      </c>
      <c r="AT394" s="199" t="s">
        <v>137</v>
      </c>
      <c r="AU394" s="199" t="s">
        <v>85</v>
      </c>
      <c r="AY394" s="18" t="s">
        <v>135</v>
      </c>
      <c r="BE394" s="200">
        <f>IF(N394="základní",J394,0)</f>
        <v>0</v>
      </c>
      <c r="BF394" s="200">
        <f>IF(N394="snížená",J394,0)</f>
        <v>0</v>
      </c>
      <c r="BG394" s="200">
        <f>IF(N394="zákl. přenesená",J394,0)</f>
        <v>0</v>
      </c>
      <c r="BH394" s="200">
        <f>IF(N394="sníž. přenesená",J394,0)</f>
        <v>0</v>
      </c>
      <c r="BI394" s="200">
        <f>IF(N394="nulová",J394,0)</f>
        <v>0</v>
      </c>
      <c r="BJ394" s="18" t="s">
        <v>83</v>
      </c>
      <c r="BK394" s="200">
        <f>ROUND(I394*H394,2)</f>
        <v>0</v>
      </c>
      <c r="BL394" s="18" t="s">
        <v>239</v>
      </c>
      <c r="BM394" s="199" t="s">
        <v>700</v>
      </c>
    </row>
    <row r="395" spans="1:47" s="2" customFormat="1" ht="78">
      <c r="A395" s="35"/>
      <c r="B395" s="36"/>
      <c r="C395" s="37"/>
      <c r="D395" s="201" t="s">
        <v>144</v>
      </c>
      <c r="E395" s="37"/>
      <c r="F395" s="202" t="s">
        <v>664</v>
      </c>
      <c r="G395" s="37"/>
      <c r="H395" s="37"/>
      <c r="I395" s="109"/>
      <c r="J395" s="37"/>
      <c r="K395" s="37"/>
      <c r="L395" s="40"/>
      <c r="M395" s="203"/>
      <c r="N395" s="204"/>
      <c r="O395" s="65"/>
      <c r="P395" s="65"/>
      <c r="Q395" s="65"/>
      <c r="R395" s="65"/>
      <c r="S395" s="65"/>
      <c r="T395" s="66"/>
      <c r="U395" s="35"/>
      <c r="V395" s="35"/>
      <c r="W395" s="35"/>
      <c r="X395" s="35"/>
      <c r="Y395" s="35"/>
      <c r="Z395" s="35"/>
      <c r="AA395" s="35"/>
      <c r="AB395" s="35"/>
      <c r="AC395" s="35"/>
      <c r="AD395" s="35"/>
      <c r="AE395" s="35"/>
      <c r="AT395" s="18" t="s">
        <v>144</v>
      </c>
      <c r="AU395" s="18" t="s">
        <v>85</v>
      </c>
    </row>
    <row r="396" spans="2:63" s="12" customFormat="1" ht="22.9" customHeight="1">
      <c r="B396" s="172"/>
      <c r="C396" s="173"/>
      <c r="D396" s="174" t="s">
        <v>74</v>
      </c>
      <c r="E396" s="186" t="s">
        <v>701</v>
      </c>
      <c r="F396" s="186" t="s">
        <v>702</v>
      </c>
      <c r="G396" s="173"/>
      <c r="H396" s="173"/>
      <c r="I396" s="176"/>
      <c r="J396" s="187">
        <f>BK396</f>
        <v>0</v>
      </c>
      <c r="K396" s="173"/>
      <c r="L396" s="178"/>
      <c r="M396" s="179"/>
      <c r="N396" s="180"/>
      <c r="O396" s="180"/>
      <c r="P396" s="181">
        <f>SUM(P397:P411)</f>
        <v>0</v>
      </c>
      <c r="Q396" s="180"/>
      <c r="R396" s="181">
        <f>SUM(R397:R411)</f>
        <v>0.00438</v>
      </c>
      <c r="S396" s="180"/>
      <c r="T396" s="182">
        <f>SUM(T397:T411)</f>
        <v>0</v>
      </c>
      <c r="AR396" s="183" t="s">
        <v>85</v>
      </c>
      <c r="AT396" s="184" t="s">
        <v>74</v>
      </c>
      <c r="AU396" s="184" t="s">
        <v>83</v>
      </c>
      <c r="AY396" s="183" t="s">
        <v>135</v>
      </c>
      <c r="BK396" s="185">
        <f>SUM(BK397:BK411)</f>
        <v>0</v>
      </c>
    </row>
    <row r="397" spans="1:65" s="2" customFormat="1" ht="16.5" customHeight="1">
      <c r="A397" s="35"/>
      <c r="B397" s="36"/>
      <c r="C397" s="188" t="s">
        <v>703</v>
      </c>
      <c r="D397" s="188" t="s">
        <v>137</v>
      </c>
      <c r="E397" s="189" t="s">
        <v>704</v>
      </c>
      <c r="F397" s="190" t="s">
        <v>705</v>
      </c>
      <c r="G397" s="191" t="s">
        <v>307</v>
      </c>
      <c r="H397" s="192">
        <v>1</v>
      </c>
      <c r="I397" s="193"/>
      <c r="J397" s="194">
        <f>ROUND(I397*H397,2)</f>
        <v>0</v>
      </c>
      <c r="K397" s="190" t="s">
        <v>141</v>
      </c>
      <c r="L397" s="40"/>
      <c r="M397" s="195" t="s">
        <v>18</v>
      </c>
      <c r="N397" s="196" t="s">
        <v>46</v>
      </c>
      <c r="O397" s="65"/>
      <c r="P397" s="197">
        <f>O397*H397</f>
        <v>0</v>
      </c>
      <c r="Q397" s="197">
        <v>0.00027</v>
      </c>
      <c r="R397" s="197">
        <f>Q397*H397</f>
        <v>0.00027</v>
      </c>
      <c r="S397" s="197">
        <v>0</v>
      </c>
      <c r="T397" s="198">
        <f>S397*H397</f>
        <v>0</v>
      </c>
      <c r="U397" s="35"/>
      <c r="V397" s="35"/>
      <c r="W397" s="35"/>
      <c r="X397" s="35"/>
      <c r="Y397" s="35"/>
      <c r="Z397" s="35"/>
      <c r="AA397" s="35"/>
      <c r="AB397" s="35"/>
      <c r="AC397" s="35"/>
      <c r="AD397" s="35"/>
      <c r="AE397" s="35"/>
      <c r="AR397" s="199" t="s">
        <v>239</v>
      </c>
      <c r="AT397" s="199" t="s">
        <v>137</v>
      </c>
      <c r="AU397" s="199" t="s">
        <v>85</v>
      </c>
      <c r="AY397" s="18" t="s">
        <v>135</v>
      </c>
      <c r="BE397" s="200">
        <f>IF(N397="základní",J397,0)</f>
        <v>0</v>
      </c>
      <c r="BF397" s="200">
        <f>IF(N397="snížená",J397,0)</f>
        <v>0</v>
      </c>
      <c r="BG397" s="200">
        <f>IF(N397="zákl. přenesená",J397,0)</f>
        <v>0</v>
      </c>
      <c r="BH397" s="200">
        <f>IF(N397="sníž. přenesená",J397,0)</f>
        <v>0</v>
      </c>
      <c r="BI397" s="200">
        <f>IF(N397="nulová",J397,0)</f>
        <v>0</v>
      </c>
      <c r="BJ397" s="18" t="s">
        <v>83</v>
      </c>
      <c r="BK397" s="200">
        <f>ROUND(I397*H397,2)</f>
        <v>0</v>
      </c>
      <c r="BL397" s="18" t="s">
        <v>239</v>
      </c>
      <c r="BM397" s="199" t="s">
        <v>706</v>
      </c>
    </row>
    <row r="398" spans="1:47" s="2" customFormat="1" ht="39">
      <c r="A398" s="35"/>
      <c r="B398" s="36"/>
      <c r="C398" s="37"/>
      <c r="D398" s="201" t="s">
        <v>144</v>
      </c>
      <c r="E398" s="37"/>
      <c r="F398" s="202" t="s">
        <v>707</v>
      </c>
      <c r="G398" s="37"/>
      <c r="H398" s="37"/>
      <c r="I398" s="109"/>
      <c r="J398" s="37"/>
      <c r="K398" s="37"/>
      <c r="L398" s="40"/>
      <c r="M398" s="203"/>
      <c r="N398" s="204"/>
      <c r="O398" s="65"/>
      <c r="P398" s="65"/>
      <c r="Q398" s="65"/>
      <c r="R398" s="65"/>
      <c r="S398" s="65"/>
      <c r="T398" s="66"/>
      <c r="U398" s="35"/>
      <c r="V398" s="35"/>
      <c r="W398" s="35"/>
      <c r="X398" s="35"/>
      <c r="Y398" s="35"/>
      <c r="Z398" s="35"/>
      <c r="AA398" s="35"/>
      <c r="AB398" s="35"/>
      <c r="AC398" s="35"/>
      <c r="AD398" s="35"/>
      <c r="AE398" s="35"/>
      <c r="AT398" s="18" t="s">
        <v>144</v>
      </c>
      <c r="AU398" s="18" t="s">
        <v>85</v>
      </c>
    </row>
    <row r="399" spans="1:65" s="2" customFormat="1" ht="16.5" customHeight="1">
      <c r="A399" s="35"/>
      <c r="B399" s="36"/>
      <c r="C399" s="188" t="s">
        <v>708</v>
      </c>
      <c r="D399" s="188" t="s">
        <v>137</v>
      </c>
      <c r="E399" s="189" t="s">
        <v>709</v>
      </c>
      <c r="F399" s="190" t="s">
        <v>710</v>
      </c>
      <c r="G399" s="191" t="s">
        <v>307</v>
      </c>
      <c r="H399" s="192">
        <v>1</v>
      </c>
      <c r="I399" s="193"/>
      <c r="J399" s="194">
        <f>ROUND(I399*H399,2)</f>
        <v>0</v>
      </c>
      <c r="K399" s="190" t="s">
        <v>141</v>
      </c>
      <c r="L399" s="40"/>
      <c r="M399" s="195" t="s">
        <v>18</v>
      </c>
      <c r="N399" s="196" t="s">
        <v>46</v>
      </c>
      <c r="O399" s="65"/>
      <c r="P399" s="197">
        <f>O399*H399</f>
        <v>0</v>
      </c>
      <c r="Q399" s="197">
        <v>0.00022</v>
      </c>
      <c r="R399" s="197">
        <f>Q399*H399</f>
        <v>0.00022</v>
      </c>
      <c r="S399" s="197">
        <v>0</v>
      </c>
      <c r="T399" s="198">
        <f>S399*H399</f>
        <v>0</v>
      </c>
      <c r="U399" s="35"/>
      <c r="V399" s="35"/>
      <c r="W399" s="35"/>
      <c r="X399" s="35"/>
      <c r="Y399" s="35"/>
      <c r="Z399" s="35"/>
      <c r="AA399" s="35"/>
      <c r="AB399" s="35"/>
      <c r="AC399" s="35"/>
      <c r="AD399" s="35"/>
      <c r="AE399" s="35"/>
      <c r="AR399" s="199" t="s">
        <v>239</v>
      </c>
      <c r="AT399" s="199" t="s">
        <v>137</v>
      </c>
      <c r="AU399" s="199" t="s">
        <v>85</v>
      </c>
      <c r="AY399" s="18" t="s">
        <v>135</v>
      </c>
      <c r="BE399" s="200">
        <f>IF(N399="základní",J399,0)</f>
        <v>0</v>
      </c>
      <c r="BF399" s="200">
        <f>IF(N399="snížená",J399,0)</f>
        <v>0</v>
      </c>
      <c r="BG399" s="200">
        <f>IF(N399="zákl. přenesená",J399,0)</f>
        <v>0</v>
      </c>
      <c r="BH399" s="200">
        <f>IF(N399="sníž. přenesená",J399,0)</f>
        <v>0</v>
      </c>
      <c r="BI399" s="200">
        <f>IF(N399="nulová",J399,0)</f>
        <v>0</v>
      </c>
      <c r="BJ399" s="18" t="s">
        <v>83</v>
      </c>
      <c r="BK399" s="200">
        <f>ROUND(I399*H399,2)</f>
        <v>0</v>
      </c>
      <c r="BL399" s="18" t="s">
        <v>239</v>
      </c>
      <c r="BM399" s="199" t="s">
        <v>711</v>
      </c>
    </row>
    <row r="400" spans="1:47" s="2" customFormat="1" ht="39">
      <c r="A400" s="35"/>
      <c r="B400" s="36"/>
      <c r="C400" s="37"/>
      <c r="D400" s="201" t="s">
        <v>144</v>
      </c>
      <c r="E400" s="37"/>
      <c r="F400" s="202" t="s">
        <v>707</v>
      </c>
      <c r="G400" s="37"/>
      <c r="H400" s="37"/>
      <c r="I400" s="109"/>
      <c r="J400" s="37"/>
      <c r="K400" s="37"/>
      <c r="L400" s="40"/>
      <c r="M400" s="203"/>
      <c r="N400" s="204"/>
      <c r="O400" s="65"/>
      <c r="P400" s="65"/>
      <c r="Q400" s="65"/>
      <c r="R400" s="65"/>
      <c r="S400" s="65"/>
      <c r="T400" s="66"/>
      <c r="U400" s="35"/>
      <c r="V400" s="35"/>
      <c r="W400" s="35"/>
      <c r="X400" s="35"/>
      <c r="Y400" s="35"/>
      <c r="Z400" s="35"/>
      <c r="AA400" s="35"/>
      <c r="AB400" s="35"/>
      <c r="AC400" s="35"/>
      <c r="AD400" s="35"/>
      <c r="AE400" s="35"/>
      <c r="AT400" s="18" t="s">
        <v>144</v>
      </c>
      <c r="AU400" s="18" t="s">
        <v>85</v>
      </c>
    </row>
    <row r="401" spans="1:65" s="2" customFormat="1" ht="16.5" customHeight="1">
      <c r="A401" s="35"/>
      <c r="B401" s="36"/>
      <c r="C401" s="188" t="s">
        <v>712</v>
      </c>
      <c r="D401" s="188" t="s">
        <v>137</v>
      </c>
      <c r="E401" s="189" t="s">
        <v>713</v>
      </c>
      <c r="F401" s="190" t="s">
        <v>714</v>
      </c>
      <c r="G401" s="191" t="s">
        <v>307</v>
      </c>
      <c r="H401" s="192">
        <v>1</v>
      </c>
      <c r="I401" s="193"/>
      <c r="J401" s="194">
        <f>ROUND(I401*H401,2)</f>
        <v>0</v>
      </c>
      <c r="K401" s="190" t="s">
        <v>141</v>
      </c>
      <c r="L401" s="40"/>
      <c r="M401" s="195" t="s">
        <v>18</v>
      </c>
      <c r="N401" s="196" t="s">
        <v>46</v>
      </c>
      <c r="O401" s="65"/>
      <c r="P401" s="197">
        <f>O401*H401</f>
        <v>0</v>
      </c>
      <c r="Q401" s="197">
        <v>0.00021</v>
      </c>
      <c r="R401" s="197">
        <f>Q401*H401</f>
        <v>0.00021</v>
      </c>
      <c r="S401" s="197">
        <v>0</v>
      </c>
      <c r="T401" s="198">
        <f>S401*H401</f>
        <v>0</v>
      </c>
      <c r="U401" s="35"/>
      <c r="V401" s="35"/>
      <c r="W401" s="35"/>
      <c r="X401" s="35"/>
      <c r="Y401" s="35"/>
      <c r="Z401" s="35"/>
      <c r="AA401" s="35"/>
      <c r="AB401" s="35"/>
      <c r="AC401" s="35"/>
      <c r="AD401" s="35"/>
      <c r="AE401" s="35"/>
      <c r="AR401" s="199" t="s">
        <v>239</v>
      </c>
      <c r="AT401" s="199" t="s">
        <v>137</v>
      </c>
      <c r="AU401" s="199" t="s">
        <v>85</v>
      </c>
      <c r="AY401" s="18" t="s">
        <v>135</v>
      </c>
      <c r="BE401" s="200">
        <f>IF(N401="základní",J401,0)</f>
        <v>0</v>
      </c>
      <c r="BF401" s="200">
        <f>IF(N401="snížená",J401,0)</f>
        <v>0</v>
      </c>
      <c r="BG401" s="200">
        <f>IF(N401="zákl. přenesená",J401,0)</f>
        <v>0</v>
      </c>
      <c r="BH401" s="200">
        <f>IF(N401="sníž. přenesená",J401,0)</f>
        <v>0</v>
      </c>
      <c r="BI401" s="200">
        <f>IF(N401="nulová",J401,0)</f>
        <v>0</v>
      </c>
      <c r="BJ401" s="18" t="s">
        <v>83</v>
      </c>
      <c r="BK401" s="200">
        <f>ROUND(I401*H401,2)</f>
        <v>0</v>
      </c>
      <c r="BL401" s="18" t="s">
        <v>239</v>
      </c>
      <c r="BM401" s="199" t="s">
        <v>715</v>
      </c>
    </row>
    <row r="402" spans="1:47" s="2" customFormat="1" ht="39">
      <c r="A402" s="35"/>
      <c r="B402" s="36"/>
      <c r="C402" s="37"/>
      <c r="D402" s="201" t="s">
        <v>144</v>
      </c>
      <c r="E402" s="37"/>
      <c r="F402" s="202" t="s">
        <v>707</v>
      </c>
      <c r="G402" s="37"/>
      <c r="H402" s="37"/>
      <c r="I402" s="109"/>
      <c r="J402" s="37"/>
      <c r="K402" s="37"/>
      <c r="L402" s="40"/>
      <c r="M402" s="203"/>
      <c r="N402" s="204"/>
      <c r="O402" s="65"/>
      <c r="P402" s="65"/>
      <c r="Q402" s="65"/>
      <c r="R402" s="65"/>
      <c r="S402" s="65"/>
      <c r="T402" s="66"/>
      <c r="U402" s="35"/>
      <c r="V402" s="35"/>
      <c r="W402" s="35"/>
      <c r="X402" s="35"/>
      <c r="Y402" s="35"/>
      <c r="Z402" s="35"/>
      <c r="AA402" s="35"/>
      <c r="AB402" s="35"/>
      <c r="AC402" s="35"/>
      <c r="AD402" s="35"/>
      <c r="AE402" s="35"/>
      <c r="AT402" s="18" t="s">
        <v>144</v>
      </c>
      <c r="AU402" s="18" t="s">
        <v>85</v>
      </c>
    </row>
    <row r="403" spans="1:65" s="2" customFormat="1" ht="16.5" customHeight="1">
      <c r="A403" s="35"/>
      <c r="B403" s="36"/>
      <c r="C403" s="188" t="s">
        <v>716</v>
      </c>
      <c r="D403" s="188" t="s">
        <v>137</v>
      </c>
      <c r="E403" s="189" t="s">
        <v>717</v>
      </c>
      <c r="F403" s="190" t="s">
        <v>718</v>
      </c>
      <c r="G403" s="191" t="s">
        <v>307</v>
      </c>
      <c r="H403" s="192">
        <v>1</v>
      </c>
      <c r="I403" s="193"/>
      <c r="J403" s="194">
        <f>ROUND(I403*H403,2)</f>
        <v>0</v>
      </c>
      <c r="K403" s="190" t="s">
        <v>141</v>
      </c>
      <c r="L403" s="40"/>
      <c r="M403" s="195" t="s">
        <v>18</v>
      </c>
      <c r="N403" s="196" t="s">
        <v>46</v>
      </c>
      <c r="O403" s="65"/>
      <c r="P403" s="197">
        <f>O403*H403</f>
        <v>0</v>
      </c>
      <c r="Q403" s="197">
        <v>0.00024</v>
      </c>
      <c r="R403" s="197">
        <f>Q403*H403</f>
        <v>0.00024</v>
      </c>
      <c r="S403" s="197">
        <v>0</v>
      </c>
      <c r="T403" s="198">
        <f>S403*H403</f>
        <v>0</v>
      </c>
      <c r="U403" s="35"/>
      <c r="V403" s="35"/>
      <c r="W403" s="35"/>
      <c r="X403" s="35"/>
      <c r="Y403" s="35"/>
      <c r="Z403" s="35"/>
      <c r="AA403" s="35"/>
      <c r="AB403" s="35"/>
      <c r="AC403" s="35"/>
      <c r="AD403" s="35"/>
      <c r="AE403" s="35"/>
      <c r="AR403" s="199" t="s">
        <v>239</v>
      </c>
      <c r="AT403" s="199" t="s">
        <v>137</v>
      </c>
      <c r="AU403" s="199" t="s">
        <v>85</v>
      </c>
      <c r="AY403" s="18" t="s">
        <v>135</v>
      </c>
      <c r="BE403" s="200">
        <f>IF(N403="základní",J403,0)</f>
        <v>0</v>
      </c>
      <c r="BF403" s="200">
        <f>IF(N403="snížená",J403,0)</f>
        <v>0</v>
      </c>
      <c r="BG403" s="200">
        <f>IF(N403="zákl. přenesená",J403,0)</f>
        <v>0</v>
      </c>
      <c r="BH403" s="200">
        <f>IF(N403="sníž. přenesená",J403,0)</f>
        <v>0</v>
      </c>
      <c r="BI403" s="200">
        <f>IF(N403="nulová",J403,0)</f>
        <v>0</v>
      </c>
      <c r="BJ403" s="18" t="s">
        <v>83</v>
      </c>
      <c r="BK403" s="200">
        <f>ROUND(I403*H403,2)</f>
        <v>0</v>
      </c>
      <c r="BL403" s="18" t="s">
        <v>239</v>
      </c>
      <c r="BM403" s="199" t="s">
        <v>719</v>
      </c>
    </row>
    <row r="404" spans="1:65" s="2" customFormat="1" ht="16.5" customHeight="1">
      <c r="A404" s="35"/>
      <c r="B404" s="36"/>
      <c r="C404" s="188" t="s">
        <v>720</v>
      </c>
      <c r="D404" s="188" t="s">
        <v>137</v>
      </c>
      <c r="E404" s="189" t="s">
        <v>721</v>
      </c>
      <c r="F404" s="190" t="s">
        <v>722</v>
      </c>
      <c r="G404" s="191" t="s">
        <v>307</v>
      </c>
      <c r="H404" s="192">
        <v>1</v>
      </c>
      <c r="I404" s="193"/>
      <c r="J404" s="194">
        <f>ROUND(I404*H404,2)</f>
        <v>0</v>
      </c>
      <c r="K404" s="190" t="s">
        <v>141</v>
      </c>
      <c r="L404" s="40"/>
      <c r="M404" s="195" t="s">
        <v>18</v>
      </c>
      <c r="N404" s="196" t="s">
        <v>46</v>
      </c>
      <c r="O404" s="65"/>
      <c r="P404" s="197">
        <f>O404*H404</f>
        <v>0</v>
      </c>
      <c r="Q404" s="197">
        <v>0.00024</v>
      </c>
      <c r="R404" s="197">
        <f>Q404*H404</f>
        <v>0.00024</v>
      </c>
      <c r="S404" s="197">
        <v>0</v>
      </c>
      <c r="T404" s="198">
        <f>S404*H404</f>
        <v>0</v>
      </c>
      <c r="U404" s="35"/>
      <c r="V404" s="35"/>
      <c r="W404" s="35"/>
      <c r="X404" s="35"/>
      <c r="Y404" s="35"/>
      <c r="Z404" s="35"/>
      <c r="AA404" s="35"/>
      <c r="AB404" s="35"/>
      <c r="AC404" s="35"/>
      <c r="AD404" s="35"/>
      <c r="AE404" s="35"/>
      <c r="AR404" s="199" t="s">
        <v>239</v>
      </c>
      <c r="AT404" s="199" t="s">
        <v>137</v>
      </c>
      <c r="AU404" s="199" t="s">
        <v>85</v>
      </c>
      <c r="AY404" s="18" t="s">
        <v>135</v>
      </c>
      <c r="BE404" s="200">
        <f>IF(N404="základní",J404,0)</f>
        <v>0</v>
      </c>
      <c r="BF404" s="200">
        <f>IF(N404="snížená",J404,0)</f>
        <v>0</v>
      </c>
      <c r="BG404" s="200">
        <f>IF(N404="zákl. přenesená",J404,0)</f>
        <v>0</v>
      </c>
      <c r="BH404" s="200">
        <f>IF(N404="sníž. přenesená",J404,0)</f>
        <v>0</v>
      </c>
      <c r="BI404" s="200">
        <f>IF(N404="nulová",J404,0)</f>
        <v>0</v>
      </c>
      <c r="BJ404" s="18" t="s">
        <v>83</v>
      </c>
      <c r="BK404" s="200">
        <f>ROUND(I404*H404,2)</f>
        <v>0</v>
      </c>
      <c r="BL404" s="18" t="s">
        <v>239</v>
      </c>
      <c r="BM404" s="199" t="s">
        <v>723</v>
      </c>
    </row>
    <row r="405" spans="1:65" s="2" customFormat="1" ht="21.75" customHeight="1">
      <c r="A405" s="35"/>
      <c r="B405" s="36"/>
      <c r="C405" s="188" t="s">
        <v>724</v>
      </c>
      <c r="D405" s="188" t="s">
        <v>137</v>
      </c>
      <c r="E405" s="189" t="s">
        <v>725</v>
      </c>
      <c r="F405" s="190" t="s">
        <v>726</v>
      </c>
      <c r="G405" s="191" t="s">
        <v>157</v>
      </c>
      <c r="H405" s="192">
        <v>16</v>
      </c>
      <c r="I405" s="193"/>
      <c r="J405" s="194">
        <f>ROUND(I405*H405,2)</f>
        <v>0</v>
      </c>
      <c r="K405" s="190" t="s">
        <v>141</v>
      </c>
      <c r="L405" s="40"/>
      <c r="M405" s="195" t="s">
        <v>18</v>
      </c>
      <c r="N405" s="196" t="s">
        <v>46</v>
      </c>
      <c r="O405" s="65"/>
      <c r="P405" s="197">
        <f>O405*H405</f>
        <v>0</v>
      </c>
      <c r="Q405" s="197">
        <v>0.00019</v>
      </c>
      <c r="R405" s="197">
        <f>Q405*H405</f>
        <v>0.00304</v>
      </c>
      <c r="S405" s="197">
        <v>0</v>
      </c>
      <c r="T405" s="198">
        <f>S405*H405</f>
        <v>0</v>
      </c>
      <c r="U405" s="35"/>
      <c r="V405" s="35"/>
      <c r="W405" s="35"/>
      <c r="X405" s="35"/>
      <c r="Y405" s="35"/>
      <c r="Z405" s="35"/>
      <c r="AA405" s="35"/>
      <c r="AB405" s="35"/>
      <c r="AC405" s="35"/>
      <c r="AD405" s="35"/>
      <c r="AE405" s="35"/>
      <c r="AR405" s="199" t="s">
        <v>239</v>
      </c>
      <c r="AT405" s="199" t="s">
        <v>137</v>
      </c>
      <c r="AU405" s="199" t="s">
        <v>85</v>
      </c>
      <c r="AY405" s="18" t="s">
        <v>135</v>
      </c>
      <c r="BE405" s="200">
        <f>IF(N405="základní",J405,0)</f>
        <v>0</v>
      </c>
      <c r="BF405" s="200">
        <f>IF(N405="snížená",J405,0)</f>
        <v>0</v>
      </c>
      <c r="BG405" s="200">
        <f>IF(N405="zákl. přenesená",J405,0)</f>
        <v>0</v>
      </c>
      <c r="BH405" s="200">
        <f>IF(N405="sníž. přenesená",J405,0)</f>
        <v>0</v>
      </c>
      <c r="BI405" s="200">
        <f>IF(N405="nulová",J405,0)</f>
        <v>0</v>
      </c>
      <c r="BJ405" s="18" t="s">
        <v>83</v>
      </c>
      <c r="BK405" s="200">
        <f>ROUND(I405*H405,2)</f>
        <v>0</v>
      </c>
      <c r="BL405" s="18" t="s">
        <v>239</v>
      </c>
      <c r="BM405" s="199" t="s">
        <v>727</v>
      </c>
    </row>
    <row r="406" spans="1:47" s="2" customFormat="1" ht="68.25">
      <c r="A406" s="35"/>
      <c r="B406" s="36"/>
      <c r="C406" s="37"/>
      <c r="D406" s="201" t="s">
        <v>144</v>
      </c>
      <c r="E406" s="37"/>
      <c r="F406" s="202" t="s">
        <v>728</v>
      </c>
      <c r="G406" s="37"/>
      <c r="H406" s="37"/>
      <c r="I406" s="109"/>
      <c r="J406" s="37"/>
      <c r="K406" s="37"/>
      <c r="L406" s="40"/>
      <c r="M406" s="203"/>
      <c r="N406" s="204"/>
      <c r="O406" s="65"/>
      <c r="P406" s="65"/>
      <c r="Q406" s="65"/>
      <c r="R406" s="65"/>
      <c r="S406" s="65"/>
      <c r="T406" s="66"/>
      <c r="U406" s="35"/>
      <c r="V406" s="35"/>
      <c r="W406" s="35"/>
      <c r="X406" s="35"/>
      <c r="Y406" s="35"/>
      <c r="Z406" s="35"/>
      <c r="AA406" s="35"/>
      <c r="AB406" s="35"/>
      <c r="AC406" s="35"/>
      <c r="AD406" s="35"/>
      <c r="AE406" s="35"/>
      <c r="AT406" s="18" t="s">
        <v>144</v>
      </c>
      <c r="AU406" s="18" t="s">
        <v>85</v>
      </c>
    </row>
    <row r="407" spans="2:51" s="14" customFormat="1" ht="11.25">
      <c r="B407" s="215"/>
      <c r="C407" s="216"/>
      <c r="D407" s="201" t="s">
        <v>146</v>
      </c>
      <c r="E407" s="217" t="s">
        <v>18</v>
      </c>
      <c r="F407" s="218" t="s">
        <v>385</v>
      </c>
      <c r="G407" s="216"/>
      <c r="H407" s="219">
        <v>16</v>
      </c>
      <c r="I407" s="220"/>
      <c r="J407" s="216"/>
      <c r="K407" s="216"/>
      <c r="L407" s="221"/>
      <c r="M407" s="222"/>
      <c r="N407" s="223"/>
      <c r="O407" s="223"/>
      <c r="P407" s="223"/>
      <c r="Q407" s="223"/>
      <c r="R407" s="223"/>
      <c r="S407" s="223"/>
      <c r="T407" s="224"/>
      <c r="AT407" s="225" t="s">
        <v>146</v>
      </c>
      <c r="AU407" s="225" t="s">
        <v>85</v>
      </c>
      <c r="AV407" s="14" t="s">
        <v>85</v>
      </c>
      <c r="AW407" s="14" t="s">
        <v>36</v>
      </c>
      <c r="AX407" s="14" t="s">
        <v>83</v>
      </c>
      <c r="AY407" s="225" t="s">
        <v>135</v>
      </c>
    </row>
    <row r="408" spans="1:65" s="2" customFormat="1" ht="16.5" customHeight="1">
      <c r="A408" s="35"/>
      <c r="B408" s="36"/>
      <c r="C408" s="188" t="s">
        <v>729</v>
      </c>
      <c r="D408" s="188" t="s">
        <v>137</v>
      </c>
      <c r="E408" s="189" t="s">
        <v>730</v>
      </c>
      <c r="F408" s="190" t="s">
        <v>731</v>
      </c>
      <c r="G408" s="191" t="s">
        <v>157</v>
      </c>
      <c r="H408" s="192">
        <v>16</v>
      </c>
      <c r="I408" s="193"/>
      <c r="J408" s="194">
        <f>ROUND(I408*H408,2)</f>
        <v>0</v>
      </c>
      <c r="K408" s="190" t="s">
        <v>141</v>
      </c>
      <c r="L408" s="40"/>
      <c r="M408" s="195" t="s">
        <v>18</v>
      </c>
      <c r="N408" s="196" t="s">
        <v>46</v>
      </c>
      <c r="O408" s="65"/>
      <c r="P408" s="197">
        <f>O408*H408</f>
        <v>0</v>
      </c>
      <c r="Q408" s="197">
        <v>1E-05</v>
      </c>
      <c r="R408" s="197">
        <f>Q408*H408</f>
        <v>0.00016</v>
      </c>
      <c r="S408" s="197">
        <v>0</v>
      </c>
      <c r="T408" s="198">
        <f>S408*H408</f>
        <v>0</v>
      </c>
      <c r="U408" s="35"/>
      <c r="V408" s="35"/>
      <c r="W408" s="35"/>
      <c r="X408" s="35"/>
      <c r="Y408" s="35"/>
      <c r="Z408" s="35"/>
      <c r="AA408" s="35"/>
      <c r="AB408" s="35"/>
      <c r="AC408" s="35"/>
      <c r="AD408" s="35"/>
      <c r="AE408" s="35"/>
      <c r="AR408" s="199" t="s">
        <v>239</v>
      </c>
      <c r="AT408" s="199" t="s">
        <v>137</v>
      </c>
      <c r="AU408" s="199" t="s">
        <v>85</v>
      </c>
      <c r="AY408" s="18" t="s">
        <v>135</v>
      </c>
      <c r="BE408" s="200">
        <f>IF(N408="základní",J408,0)</f>
        <v>0</v>
      </c>
      <c r="BF408" s="200">
        <f>IF(N408="snížená",J408,0)</f>
        <v>0</v>
      </c>
      <c r="BG408" s="200">
        <f>IF(N408="zákl. přenesená",J408,0)</f>
        <v>0</v>
      </c>
      <c r="BH408" s="200">
        <f>IF(N408="sníž. přenesená",J408,0)</f>
        <v>0</v>
      </c>
      <c r="BI408" s="200">
        <f>IF(N408="nulová",J408,0)</f>
        <v>0</v>
      </c>
      <c r="BJ408" s="18" t="s">
        <v>83</v>
      </c>
      <c r="BK408" s="200">
        <f>ROUND(I408*H408,2)</f>
        <v>0</v>
      </c>
      <c r="BL408" s="18" t="s">
        <v>239</v>
      </c>
      <c r="BM408" s="199" t="s">
        <v>732</v>
      </c>
    </row>
    <row r="409" spans="1:47" s="2" customFormat="1" ht="68.25">
      <c r="A409" s="35"/>
      <c r="B409" s="36"/>
      <c r="C409" s="37"/>
      <c r="D409" s="201" t="s">
        <v>144</v>
      </c>
      <c r="E409" s="37"/>
      <c r="F409" s="202" t="s">
        <v>728</v>
      </c>
      <c r="G409" s="37"/>
      <c r="H409" s="37"/>
      <c r="I409" s="109"/>
      <c r="J409" s="37"/>
      <c r="K409" s="37"/>
      <c r="L409" s="40"/>
      <c r="M409" s="203"/>
      <c r="N409" s="204"/>
      <c r="O409" s="65"/>
      <c r="P409" s="65"/>
      <c r="Q409" s="65"/>
      <c r="R409" s="65"/>
      <c r="S409" s="65"/>
      <c r="T409" s="66"/>
      <c r="U409" s="35"/>
      <c r="V409" s="35"/>
      <c r="W409" s="35"/>
      <c r="X409" s="35"/>
      <c r="Y409" s="35"/>
      <c r="Z409" s="35"/>
      <c r="AA409" s="35"/>
      <c r="AB409" s="35"/>
      <c r="AC409" s="35"/>
      <c r="AD409" s="35"/>
      <c r="AE409" s="35"/>
      <c r="AT409" s="18" t="s">
        <v>144</v>
      </c>
      <c r="AU409" s="18" t="s">
        <v>85</v>
      </c>
    </row>
    <row r="410" spans="1:65" s="2" customFormat="1" ht="21.75" customHeight="1">
      <c r="A410" s="35"/>
      <c r="B410" s="36"/>
      <c r="C410" s="188" t="s">
        <v>733</v>
      </c>
      <c r="D410" s="188" t="s">
        <v>137</v>
      </c>
      <c r="E410" s="189" t="s">
        <v>734</v>
      </c>
      <c r="F410" s="190" t="s">
        <v>735</v>
      </c>
      <c r="G410" s="191" t="s">
        <v>662</v>
      </c>
      <c r="H410" s="247"/>
      <c r="I410" s="193"/>
      <c r="J410" s="194">
        <f>ROUND(I410*H410,2)</f>
        <v>0</v>
      </c>
      <c r="K410" s="190" t="s">
        <v>141</v>
      </c>
      <c r="L410" s="40"/>
      <c r="M410" s="195" t="s">
        <v>18</v>
      </c>
      <c r="N410" s="196" t="s">
        <v>46</v>
      </c>
      <c r="O410" s="65"/>
      <c r="P410" s="197">
        <f>O410*H410</f>
        <v>0</v>
      </c>
      <c r="Q410" s="197">
        <v>0</v>
      </c>
      <c r="R410" s="197">
        <f>Q410*H410</f>
        <v>0</v>
      </c>
      <c r="S410" s="197">
        <v>0</v>
      </c>
      <c r="T410" s="198">
        <f>S410*H410</f>
        <v>0</v>
      </c>
      <c r="U410" s="35"/>
      <c r="V410" s="35"/>
      <c r="W410" s="35"/>
      <c r="X410" s="35"/>
      <c r="Y410" s="35"/>
      <c r="Z410" s="35"/>
      <c r="AA410" s="35"/>
      <c r="AB410" s="35"/>
      <c r="AC410" s="35"/>
      <c r="AD410" s="35"/>
      <c r="AE410" s="35"/>
      <c r="AR410" s="199" t="s">
        <v>239</v>
      </c>
      <c r="AT410" s="199" t="s">
        <v>137</v>
      </c>
      <c r="AU410" s="199" t="s">
        <v>85</v>
      </c>
      <c r="AY410" s="18" t="s">
        <v>135</v>
      </c>
      <c r="BE410" s="200">
        <f>IF(N410="základní",J410,0)</f>
        <v>0</v>
      </c>
      <c r="BF410" s="200">
        <f>IF(N410="snížená",J410,0)</f>
        <v>0</v>
      </c>
      <c r="BG410" s="200">
        <f>IF(N410="zákl. přenesená",J410,0)</f>
        <v>0</v>
      </c>
      <c r="BH410" s="200">
        <f>IF(N410="sníž. přenesená",J410,0)</f>
        <v>0</v>
      </c>
      <c r="BI410" s="200">
        <f>IF(N410="nulová",J410,0)</f>
        <v>0</v>
      </c>
      <c r="BJ410" s="18" t="s">
        <v>83</v>
      </c>
      <c r="BK410" s="200">
        <f>ROUND(I410*H410,2)</f>
        <v>0</v>
      </c>
      <c r="BL410" s="18" t="s">
        <v>239</v>
      </c>
      <c r="BM410" s="199" t="s">
        <v>736</v>
      </c>
    </row>
    <row r="411" spans="1:47" s="2" customFormat="1" ht="78">
      <c r="A411" s="35"/>
      <c r="B411" s="36"/>
      <c r="C411" s="37"/>
      <c r="D411" s="201" t="s">
        <v>144</v>
      </c>
      <c r="E411" s="37"/>
      <c r="F411" s="202" t="s">
        <v>682</v>
      </c>
      <c r="G411" s="37"/>
      <c r="H411" s="37"/>
      <c r="I411" s="109"/>
      <c r="J411" s="37"/>
      <c r="K411" s="37"/>
      <c r="L411" s="40"/>
      <c r="M411" s="203"/>
      <c r="N411" s="204"/>
      <c r="O411" s="65"/>
      <c r="P411" s="65"/>
      <c r="Q411" s="65"/>
      <c r="R411" s="65"/>
      <c r="S411" s="65"/>
      <c r="T411" s="66"/>
      <c r="U411" s="35"/>
      <c r="V411" s="35"/>
      <c r="W411" s="35"/>
      <c r="X411" s="35"/>
      <c r="Y411" s="35"/>
      <c r="Z411" s="35"/>
      <c r="AA411" s="35"/>
      <c r="AB411" s="35"/>
      <c r="AC411" s="35"/>
      <c r="AD411" s="35"/>
      <c r="AE411" s="35"/>
      <c r="AT411" s="18" t="s">
        <v>144</v>
      </c>
      <c r="AU411" s="18" t="s">
        <v>85</v>
      </c>
    </row>
    <row r="412" spans="2:63" s="12" customFormat="1" ht="22.9" customHeight="1">
      <c r="B412" s="172"/>
      <c r="C412" s="173"/>
      <c r="D412" s="174" t="s">
        <v>74</v>
      </c>
      <c r="E412" s="186" t="s">
        <v>737</v>
      </c>
      <c r="F412" s="186" t="s">
        <v>738</v>
      </c>
      <c r="G412" s="173"/>
      <c r="H412" s="173"/>
      <c r="I412" s="176"/>
      <c r="J412" s="187">
        <f>BK412</f>
        <v>0</v>
      </c>
      <c r="K412" s="173"/>
      <c r="L412" s="178"/>
      <c r="M412" s="179"/>
      <c r="N412" s="180"/>
      <c r="O412" s="180"/>
      <c r="P412" s="181">
        <f>SUM(P413:P415)</f>
        <v>0</v>
      </c>
      <c r="Q412" s="180"/>
      <c r="R412" s="181">
        <f>SUM(R413:R415)</f>
        <v>0.02428</v>
      </c>
      <c r="S412" s="180"/>
      <c r="T412" s="182">
        <f>SUM(T413:T415)</f>
        <v>0</v>
      </c>
      <c r="AR412" s="183" t="s">
        <v>85</v>
      </c>
      <c r="AT412" s="184" t="s">
        <v>74</v>
      </c>
      <c r="AU412" s="184" t="s">
        <v>83</v>
      </c>
      <c r="AY412" s="183" t="s">
        <v>135</v>
      </c>
      <c r="BK412" s="185">
        <f>SUM(BK413:BK415)</f>
        <v>0</v>
      </c>
    </row>
    <row r="413" spans="1:65" s="2" customFormat="1" ht="21.75" customHeight="1">
      <c r="A413" s="35"/>
      <c r="B413" s="36"/>
      <c r="C413" s="188" t="s">
        <v>739</v>
      </c>
      <c r="D413" s="188" t="s">
        <v>137</v>
      </c>
      <c r="E413" s="189" t="s">
        <v>740</v>
      </c>
      <c r="F413" s="190" t="s">
        <v>741</v>
      </c>
      <c r="G413" s="191" t="s">
        <v>742</v>
      </c>
      <c r="H413" s="192">
        <v>1</v>
      </c>
      <c r="I413" s="193"/>
      <c r="J413" s="194">
        <f>ROUND(I413*H413,2)</f>
        <v>0</v>
      </c>
      <c r="K413" s="190" t="s">
        <v>141</v>
      </c>
      <c r="L413" s="40"/>
      <c r="M413" s="195" t="s">
        <v>18</v>
      </c>
      <c r="N413" s="196" t="s">
        <v>46</v>
      </c>
      <c r="O413" s="65"/>
      <c r="P413" s="197">
        <f>O413*H413</f>
        <v>0</v>
      </c>
      <c r="Q413" s="197">
        <v>0.02428</v>
      </c>
      <c r="R413" s="197">
        <f>Q413*H413</f>
        <v>0.02428</v>
      </c>
      <c r="S413" s="197">
        <v>0</v>
      </c>
      <c r="T413" s="198">
        <f>S413*H413</f>
        <v>0</v>
      </c>
      <c r="U413" s="35"/>
      <c r="V413" s="35"/>
      <c r="W413" s="35"/>
      <c r="X413" s="35"/>
      <c r="Y413" s="35"/>
      <c r="Z413" s="35"/>
      <c r="AA413" s="35"/>
      <c r="AB413" s="35"/>
      <c r="AC413" s="35"/>
      <c r="AD413" s="35"/>
      <c r="AE413" s="35"/>
      <c r="AR413" s="199" t="s">
        <v>239</v>
      </c>
      <c r="AT413" s="199" t="s">
        <v>137</v>
      </c>
      <c r="AU413" s="199" t="s">
        <v>85</v>
      </c>
      <c r="AY413" s="18" t="s">
        <v>135</v>
      </c>
      <c r="BE413" s="200">
        <f>IF(N413="základní",J413,0)</f>
        <v>0</v>
      </c>
      <c r="BF413" s="200">
        <f>IF(N413="snížená",J413,0)</f>
        <v>0</v>
      </c>
      <c r="BG413" s="200">
        <f>IF(N413="zákl. přenesená",J413,0)</f>
        <v>0</v>
      </c>
      <c r="BH413" s="200">
        <f>IF(N413="sníž. přenesená",J413,0)</f>
        <v>0</v>
      </c>
      <c r="BI413" s="200">
        <f>IF(N413="nulová",J413,0)</f>
        <v>0</v>
      </c>
      <c r="BJ413" s="18" t="s">
        <v>83</v>
      </c>
      <c r="BK413" s="200">
        <f>ROUND(I413*H413,2)</f>
        <v>0</v>
      </c>
      <c r="BL413" s="18" t="s">
        <v>239</v>
      </c>
      <c r="BM413" s="199" t="s">
        <v>743</v>
      </c>
    </row>
    <row r="414" spans="1:65" s="2" customFormat="1" ht="21.75" customHeight="1">
      <c r="A414" s="35"/>
      <c r="B414" s="36"/>
      <c r="C414" s="188" t="s">
        <v>744</v>
      </c>
      <c r="D414" s="188" t="s">
        <v>137</v>
      </c>
      <c r="E414" s="189" t="s">
        <v>745</v>
      </c>
      <c r="F414" s="190" t="s">
        <v>746</v>
      </c>
      <c r="G414" s="191" t="s">
        <v>662</v>
      </c>
      <c r="H414" s="247"/>
      <c r="I414" s="193"/>
      <c r="J414" s="194">
        <f>ROUND(I414*H414,2)</f>
        <v>0</v>
      </c>
      <c r="K414" s="190" t="s">
        <v>141</v>
      </c>
      <c r="L414" s="40"/>
      <c r="M414" s="195" t="s">
        <v>18</v>
      </c>
      <c r="N414" s="196" t="s">
        <v>46</v>
      </c>
      <c r="O414" s="65"/>
      <c r="P414" s="197">
        <f>O414*H414</f>
        <v>0</v>
      </c>
      <c r="Q414" s="197">
        <v>0</v>
      </c>
      <c r="R414" s="197">
        <f>Q414*H414</f>
        <v>0</v>
      </c>
      <c r="S414" s="197">
        <v>0</v>
      </c>
      <c r="T414" s="198">
        <f>S414*H414</f>
        <v>0</v>
      </c>
      <c r="U414" s="35"/>
      <c r="V414" s="35"/>
      <c r="W414" s="35"/>
      <c r="X414" s="35"/>
      <c r="Y414" s="35"/>
      <c r="Z414" s="35"/>
      <c r="AA414" s="35"/>
      <c r="AB414" s="35"/>
      <c r="AC414" s="35"/>
      <c r="AD414" s="35"/>
      <c r="AE414" s="35"/>
      <c r="AR414" s="199" t="s">
        <v>239</v>
      </c>
      <c r="AT414" s="199" t="s">
        <v>137</v>
      </c>
      <c r="AU414" s="199" t="s">
        <v>85</v>
      </c>
      <c r="AY414" s="18" t="s">
        <v>135</v>
      </c>
      <c r="BE414" s="200">
        <f>IF(N414="základní",J414,0)</f>
        <v>0</v>
      </c>
      <c r="BF414" s="200">
        <f>IF(N414="snížená",J414,0)</f>
        <v>0</v>
      </c>
      <c r="BG414" s="200">
        <f>IF(N414="zákl. přenesená",J414,0)</f>
        <v>0</v>
      </c>
      <c r="BH414" s="200">
        <f>IF(N414="sníž. přenesená",J414,0)</f>
        <v>0</v>
      </c>
      <c r="BI414" s="200">
        <f>IF(N414="nulová",J414,0)</f>
        <v>0</v>
      </c>
      <c r="BJ414" s="18" t="s">
        <v>83</v>
      </c>
      <c r="BK414" s="200">
        <f>ROUND(I414*H414,2)</f>
        <v>0</v>
      </c>
      <c r="BL414" s="18" t="s">
        <v>239</v>
      </c>
      <c r="BM414" s="199" t="s">
        <v>747</v>
      </c>
    </row>
    <row r="415" spans="1:47" s="2" customFormat="1" ht="78">
      <c r="A415" s="35"/>
      <c r="B415" s="36"/>
      <c r="C415" s="37"/>
      <c r="D415" s="201" t="s">
        <v>144</v>
      </c>
      <c r="E415" s="37"/>
      <c r="F415" s="202" t="s">
        <v>748</v>
      </c>
      <c r="G415" s="37"/>
      <c r="H415" s="37"/>
      <c r="I415" s="109"/>
      <c r="J415" s="37"/>
      <c r="K415" s="37"/>
      <c r="L415" s="40"/>
      <c r="M415" s="203"/>
      <c r="N415" s="204"/>
      <c r="O415" s="65"/>
      <c r="P415" s="65"/>
      <c r="Q415" s="65"/>
      <c r="R415" s="65"/>
      <c r="S415" s="65"/>
      <c r="T415" s="66"/>
      <c r="U415" s="35"/>
      <c r="V415" s="35"/>
      <c r="W415" s="35"/>
      <c r="X415" s="35"/>
      <c r="Y415" s="35"/>
      <c r="Z415" s="35"/>
      <c r="AA415" s="35"/>
      <c r="AB415" s="35"/>
      <c r="AC415" s="35"/>
      <c r="AD415" s="35"/>
      <c r="AE415" s="35"/>
      <c r="AT415" s="18" t="s">
        <v>144</v>
      </c>
      <c r="AU415" s="18" t="s">
        <v>85</v>
      </c>
    </row>
    <row r="416" spans="2:63" s="12" customFormat="1" ht="22.9" customHeight="1">
      <c r="B416" s="172"/>
      <c r="C416" s="173"/>
      <c r="D416" s="174" t="s">
        <v>74</v>
      </c>
      <c r="E416" s="186" t="s">
        <v>749</v>
      </c>
      <c r="F416" s="186" t="s">
        <v>750</v>
      </c>
      <c r="G416" s="173"/>
      <c r="H416" s="173"/>
      <c r="I416" s="176"/>
      <c r="J416" s="187">
        <f>BK416</f>
        <v>0</v>
      </c>
      <c r="K416" s="173"/>
      <c r="L416" s="178"/>
      <c r="M416" s="179"/>
      <c r="N416" s="180"/>
      <c r="O416" s="180"/>
      <c r="P416" s="181">
        <f>SUM(P417:P432)</f>
        <v>0</v>
      </c>
      <c r="Q416" s="180"/>
      <c r="R416" s="181">
        <f>SUM(R417:R432)</f>
        <v>0.10585250000000002</v>
      </c>
      <c r="S416" s="180"/>
      <c r="T416" s="182">
        <f>SUM(T417:T432)</f>
        <v>0</v>
      </c>
      <c r="AR416" s="183" t="s">
        <v>85</v>
      </c>
      <c r="AT416" s="184" t="s">
        <v>74</v>
      </c>
      <c r="AU416" s="184" t="s">
        <v>83</v>
      </c>
      <c r="AY416" s="183" t="s">
        <v>135</v>
      </c>
      <c r="BK416" s="185">
        <f>SUM(BK417:BK432)</f>
        <v>0</v>
      </c>
    </row>
    <row r="417" spans="1:65" s="2" customFormat="1" ht="21.75" customHeight="1">
      <c r="A417" s="35"/>
      <c r="B417" s="36"/>
      <c r="C417" s="188" t="s">
        <v>751</v>
      </c>
      <c r="D417" s="188" t="s">
        <v>137</v>
      </c>
      <c r="E417" s="189" t="s">
        <v>752</v>
      </c>
      <c r="F417" s="190" t="s">
        <v>753</v>
      </c>
      <c r="G417" s="191" t="s">
        <v>157</v>
      </c>
      <c r="H417" s="192">
        <v>145</v>
      </c>
      <c r="I417" s="193"/>
      <c r="J417" s="194">
        <f>ROUND(I417*H417,2)</f>
        <v>0</v>
      </c>
      <c r="K417" s="190" t="s">
        <v>141</v>
      </c>
      <c r="L417" s="40"/>
      <c r="M417" s="195" t="s">
        <v>18</v>
      </c>
      <c r="N417" s="196" t="s">
        <v>46</v>
      </c>
      <c r="O417" s="65"/>
      <c r="P417" s="197">
        <f>O417*H417</f>
        <v>0</v>
      </c>
      <c r="Q417" s="197">
        <v>0</v>
      </c>
      <c r="R417" s="197">
        <f>Q417*H417</f>
        <v>0</v>
      </c>
      <c r="S417" s="197">
        <v>0</v>
      </c>
      <c r="T417" s="198">
        <f>S417*H417</f>
        <v>0</v>
      </c>
      <c r="U417" s="35"/>
      <c r="V417" s="35"/>
      <c r="W417" s="35"/>
      <c r="X417" s="35"/>
      <c r="Y417" s="35"/>
      <c r="Z417" s="35"/>
      <c r="AA417" s="35"/>
      <c r="AB417" s="35"/>
      <c r="AC417" s="35"/>
      <c r="AD417" s="35"/>
      <c r="AE417" s="35"/>
      <c r="AR417" s="199" t="s">
        <v>239</v>
      </c>
      <c r="AT417" s="199" t="s">
        <v>137</v>
      </c>
      <c r="AU417" s="199" t="s">
        <v>85</v>
      </c>
      <c r="AY417" s="18" t="s">
        <v>135</v>
      </c>
      <c r="BE417" s="200">
        <f>IF(N417="základní",J417,0)</f>
        <v>0</v>
      </c>
      <c r="BF417" s="200">
        <f>IF(N417="snížená",J417,0)</f>
        <v>0</v>
      </c>
      <c r="BG417" s="200">
        <f>IF(N417="zákl. přenesená",J417,0)</f>
        <v>0</v>
      </c>
      <c r="BH417" s="200">
        <f>IF(N417="sníž. přenesená",J417,0)</f>
        <v>0</v>
      </c>
      <c r="BI417" s="200">
        <f>IF(N417="nulová",J417,0)</f>
        <v>0</v>
      </c>
      <c r="BJ417" s="18" t="s">
        <v>83</v>
      </c>
      <c r="BK417" s="200">
        <f>ROUND(I417*H417,2)</f>
        <v>0</v>
      </c>
      <c r="BL417" s="18" t="s">
        <v>239</v>
      </c>
      <c r="BM417" s="199" t="s">
        <v>754</v>
      </c>
    </row>
    <row r="418" spans="1:65" s="2" customFormat="1" ht="16.5" customHeight="1">
      <c r="A418" s="35"/>
      <c r="B418" s="36"/>
      <c r="C418" s="237" t="s">
        <v>755</v>
      </c>
      <c r="D418" s="237" t="s">
        <v>272</v>
      </c>
      <c r="E418" s="238" t="s">
        <v>756</v>
      </c>
      <c r="F418" s="239" t="s">
        <v>757</v>
      </c>
      <c r="G418" s="240" t="s">
        <v>157</v>
      </c>
      <c r="H418" s="241">
        <v>152.25</v>
      </c>
      <c r="I418" s="242"/>
      <c r="J418" s="243">
        <f>ROUND(I418*H418,2)</f>
        <v>0</v>
      </c>
      <c r="K418" s="239" t="s">
        <v>141</v>
      </c>
      <c r="L418" s="244"/>
      <c r="M418" s="245" t="s">
        <v>18</v>
      </c>
      <c r="N418" s="246" t="s">
        <v>46</v>
      </c>
      <c r="O418" s="65"/>
      <c r="P418" s="197">
        <f>O418*H418</f>
        <v>0</v>
      </c>
      <c r="Q418" s="197">
        <v>0.00019</v>
      </c>
      <c r="R418" s="197">
        <f>Q418*H418</f>
        <v>0.028927500000000002</v>
      </c>
      <c r="S418" s="197">
        <v>0</v>
      </c>
      <c r="T418" s="198">
        <f>S418*H418</f>
        <v>0</v>
      </c>
      <c r="U418" s="35"/>
      <c r="V418" s="35"/>
      <c r="W418" s="35"/>
      <c r="X418" s="35"/>
      <c r="Y418" s="35"/>
      <c r="Z418" s="35"/>
      <c r="AA418" s="35"/>
      <c r="AB418" s="35"/>
      <c r="AC418" s="35"/>
      <c r="AD418" s="35"/>
      <c r="AE418" s="35"/>
      <c r="AR418" s="199" t="s">
        <v>332</v>
      </c>
      <c r="AT418" s="199" t="s">
        <v>272</v>
      </c>
      <c r="AU418" s="199" t="s">
        <v>85</v>
      </c>
      <c r="AY418" s="18" t="s">
        <v>135</v>
      </c>
      <c r="BE418" s="200">
        <f>IF(N418="základní",J418,0)</f>
        <v>0</v>
      </c>
      <c r="BF418" s="200">
        <f>IF(N418="snížená",J418,0)</f>
        <v>0</v>
      </c>
      <c r="BG418" s="200">
        <f>IF(N418="zákl. přenesená",J418,0)</f>
        <v>0</v>
      </c>
      <c r="BH418" s="200">
        <f>IF(N418="sníž. přenesená",J418,0)</f>
        <v>0</v>
      </c>
      <c r="BI418" s="200">
        <f>IF(N418="nulová",J418,0)</f>
        <v>0</v>
      </c>
      <c r="BJ418" s="18" t="s">
        <v>83</v>
      </c>
      <c r="BK418" s="200">
        <f>ROUND(I418*H418,2)</f>
        <v>0</v>
      </c>
      <c r="BL418" s="18" t="s">
        <v>239</v>
      </c>
      <c r="BM418" s="199" t="s">
        <v>758</v>
      </c>
    </row>
    <row r="419" spans="2:51" s="14" customFormat="1" ht="11.25">
      <c r="B419" s="215"/>
      <c r="C419" s="216"/>
      <c r="D419" s="201" t="s">
        <v>146</v>
      </c>
      <c r="E419" s="216"/>
      <c r="F419" s="218" t="s">
        <v>759</v>
      </c>
      <c r="G419" s="216"/>
      <c r="H419" s="219">
        <v>152.25</v>
      </c>
      <c r="I419" s="220"/>
      <c r="J419" s="216"/>
      <c r="K419" s="216"/>
      <c r="L419" s="221"/>
      <c r="M419" s="222"/>
      <c r="N419" s="223"/>
      <c r="O419" s="223"/>
      <c r="P419" s="223"/>
      <c r="Q419" s="223"/>
      <c r="R419" s="223"/>
      <c r="S419" s="223"/>
      <c r="T419" s="224"/>
      <c r="AT419" s="225" t="s">
        <v>146</v>
      </c>
      <c r="AU419" s="225" t="s">
        <v>85</v>
      </c>
      <c r="AV419" s="14" t="s">
        <v>85</v>
      </c>
      <c r="AW419" s="14" t="s">
        <v>4</v>
      </c>
      <c r="AX419" s="14" t="s">
        <v>83</v>
      </c>
      <c r="AY419" s="225" t="s">
        <v>135</v>
      </c>
    </row>
    <row r="420" spans="1:65" s="2" customFormat="1" ht="21.75" customHeight="1">
      <c r="A420" s="35"/>
      <c r="B420" s="36"/>
      <c r="C420" s="188" t="s">
        <v>760</v>
      </c>
      <c r="D420" s="188" t="s">
        <v>137</v>
      </c>
      <c r="E420" s="189" t="s">
        <v>761</v>
      </c>
      <c r="F420" s="190" t="s">
        <v>762</v>
      </c>
      <c r="G420" s="191" t="s">
        <v>157</v>
      </c>
      <c r="H420" s="192">
        <v>145</v>
      </c>
      <c r="I420" s="193"/>
      <c r="J420" s="194">
        <f>ROUND(I420*H420,2)</f>
        <v>0</v>
      </c>
      <c r="K420" s="190" t="s">
        <v>141</v>
      </c>
      <c r="L420" s="40"/>
      <c r="M420" s="195" t="s">
        <v>18</v>
      </c>
      <c r="N420" s="196" t="s">
        <v>46</v>
      </c>
      <c r="O420" s="65"/>
      <c r="P420" s="197">
        <f>O420*H420</f>
        <v>0</v>
      </c>
      <c r="Q420" s="197">
        <v>0</v>
      </c>
      <c r="R420" s="197">
        <f>Q420*H420</f>
        <v>0</v>
      </c>
      <c r="S420" s="197">
        <v>0</v>
      </c>
      <c r="T420" s="198">
        <f>S420*H420</f>
        <v>0</v>
      </c>
      <c r="U420" s="35"/>
      <c r="V420" s="35"/>
      <c r="W420" s="35"/>
      <c r="X420" s="35"/>
      <c r="Y420" s="35"/>
      <c r="Z420" s="35"/>
      <c r="AA420" s="35"/>
      <c r="AB420" s="35"/>
      <c r="AC420" s="35"/>
      <c r="AD420" s="35"/>
      <c r="AE420" s="35"/>
      <c r="AR420" s="199" t="s">
        <v>239</v>
      </c>
      <c r="AT420" s="199" t="s">
        <v>137</v>
      </c>
      <c r="AU420" s="199" t="s">
        <v>85</v>
      </c>
      <c r="AY420" s="18" t="s">
        <v>135</v>
      </c>
      <c r="BE420" s="200">
        <f>IF(N420="základní",J420,0)</f>
        <v>0</v>
      </c>
      <c r="BF420" s="200">
        <f>IF(N420="snížená",J420,0)</f>
        <v>0</v>
      </c>
      <c r="BG420" s="200">
        <f>IF(N420="zákl. přenesená",J420,0)</f>
        <v>0</v>
      </c>
      <c r="BH420" s="200">
        <f>IF(N420="sníž. přenesená",J420,0)</f>
        <v>0</v>
      </c>
      <c r="BI420" s="200">
        <f>IF(N420="nulová",J420,0)</f>
        <v>0</v>
      </c>
      <c r="BJ420" s="18" t="s">
        <v>83</v>
      </c>
      <c r="BK420" s="200">
        <f>ROUND(I420*H420,2)</f>
        <v>0</v>
      </c>
      <c r="BL420" s="18" t="s">
        <v>239</v>
      </c>
      <c r="BM420" s="199" t="s">
        <v>763</v>
      </c>
    </row>
    <row r="421" spans="1:65" s="2" customFormat="1" ht="16.5" customHeight="1">
      <c r="A421" s="35"/>
      <c r="B421" s="36"/>
      <c r="C421" s="237" t="s">
        <v>764</v>
      </c>
      <c r="D421" s="237" t="s">
        <v>272</v>
      </c>
      <c r="E421" s="238" t="s">
        <v>765</v>
      </c>
      <c r="F421" s="239" t="s">
        <v>766</v>
      </c>
      <c r="G421" s="240" t="s">
        <v>157</v>
      </c>
      <c r="H421" s="241">
        <v>174</v>
      </c>
      <c r="I421" s="242"/>
      <c r="J421" s="243">
        <f>ROUND(I421*H421,2)</f>
        <v>0</v>
      </c>
      <c r="K421" s="239" t="s">
        <v>141</v>
      </c>
      <c r="L421" s="244"/>
      <c r="M421" s="245" t="s">
        <v>18</v>
      </c>
      <c r="N421" s="246" t="s">
        <v>46</v>
      </c>
      <c r="O421" s="65"/>
      <c r="P421" s="197">
        <f>O421*H421</f>
        <v>0</v>
      </c>
      <c r="Q421" s="197">
        <v>0.00034</v>
      </c>
      <c r="R421" s="197">
        <f>Q421*H421</f>
        <v>0.059160000000000004</v>
      </c>
      <c r="S421" s="197">
        <v>0</v>
      </c>
      <c r="T421" s="198">
        <f>S421*H421</f>
        <v>0</v>
      </c>
      <c r="U421" s="35"/>
      <c r="V421" s="35"/>
      <c r="W421" s="35"/>
      <c r="X421" s="35"/>
      <c r="Y421" s="35"/>
      <c r="Z421" s="35"/>
      <c r="AA421" s="35"/>
      <c r="AB421" s="35"/>
      <c r="AC421" s="35"/>
      <c r="AD421" s="35"/>
      <c r="AE421" s="35"/>
      <c r="AR421" s="199" t="s">
        <v>332</v>
      </c>
      <c r="AT421" s="199" t="s">
        <v>272</v>
      </c>
      <c r="AU421" s="199" t="s">
        <v>85</v>
      </c>
      <c r="AY421" s="18" t="s">
        <v>135</v>
      </c>
      <c r="BE421" s="200">
        <f>IF(N421="základní",J421,0)</f>
        <v>0</v>
      </c>
      <c r="BF421" s="200">
        <f>IF(N421="snížená",J421,0)</f>
        <v>0</v>
      </c>
      <c r="BG421" s="200">
        <f>IF(N421="zákl. přenesená",J421,0)</f>
        <v>0</v>
      </c>
      <c r="BH421" s="200">
        <f>IF(N421="sníž. přenesená",J421,0)</f>
        <v>0</v>
      </c>
      <c r="BI421" s="200">
        <f>IF(N421="nulová",J421,0)</f>
        <v>0</v>
      </c>
      <c r="BJ421" s="18" t="s">
        <v>83</v>
      </c>
      <c r="BK421" s="200">
        <f>ROUND(I421*H421,2)</f>
        <v>0</v>
      </c>
      <c r="BL421" s="18" t="s">
        <v>239</v>
      </c>
      <c r="BM421" s="199" t="s">
        <v>767</v>
      </c>
    </row>
    <row r="422" spans="2:51" s="14" customFormat="1" ht="11.25">
      <c r="B422" s="215"/>
      <c r="C422" s="216"/>
      <c r="D422" s="201" t="s">
        <v>146</v>
      </c>
      <c r="E422" s="216"/>
      <c r="F422" s="218" t="s">
        <v>768</v>
      </c>
      <c r="G422" s="216"/>
      <c r="H422" s="219">
        <v>174</v>
      </c>
      <c r="I422" s="220"/>
      <c r="J422" s="216"/>
      <c r="K422" s="216"/>
      <c r="L422" s="221"/>
      <c r="M422" s="222"/>
      <c r="N422" s="223"/>
      <c r="O422" s="223"/>
      <c r="P422" s="223"/>
      <c r="Q422" s="223"/>
      <c r="R422" s="223"/>
      <c r="S422" s="223"/>
      <c r="T422" s="224"/>
      <c r="AT422" s="225" t="s">
        <v>146</v>
      </c>
      <c r="AU422" s="225" t="s">
        <v>85</v>
      </c>
      <c r="AV422" s="14" t="s">
        <v>85</v>
      </c>
      <c r="AW422" s="14" t="s">
        <v>4</v>
      </c>
      <c r="AX422" s="14" t="s">
        <v>83</v>
      </c>
      <c r="AY422" s="225" t="s">
        <v>135</v>
      </c>
    </row>
    <row r="423" spans="1:65" s="2" customFormat="1" ht="16.5" customHeight="1">
      <c r="A423" s="35"/>
      <c r="B423" s="36"/>
      <c r="C423" s="188" t="s">
        <v>769</v>
      </c>
      <c r="D423" s="188" t="s">
        <v>137</v>
      </c>
      <c r="E423" s="189" t="s">
        <v>770</v>
      </c>
      <c r="F423" s="190" t="s">
        <v>771</v>
      </c>
      <c r="G423" s="191" t="s">
        <v>307</v>
      </c>
      <c r="H423" s="192">
        <v>1</v>
      </c>
      <c r="I423" s="193"/>
      <c r="J423" s="194">
        <f>ROUND(I423*H423,2)</f>
        <v>0</v>
      </c>
      <c r="K423" s="190" t="s">
        <v>141</v>
      </c>
      <c r="L423" s="40"/>
      <c r="M423" s="195" t="s">
        <v>18</v>
      </c>
      <c r="N423" s="196" t="s">
        <v>46</v>
      </c>
      <c r="O423" s="65"/>
      <c r="P423" s="197">
        <f>O423*H423</f>
        <v>0</v>
      </c>
      <c r="Q423" s="197">
        <v>0</v>
      </c>
      <c r="R423" s="197">
        <f>Q423*H423</f>
        <v>0</v>
      </c>
      <c r="S423" s="197">
        <v>0</v>
      </c>
      <c r="T423" s="198">
        <f>S423*H423</f>
        <v>0</v>
      </c>
      <c r="U423" s="35"/>
      <c r="V423" s="35"/>
      <c r="W423" s="35"/>
      <c r="X423" s="35"/>
      <c r="Y423" s="35"/>
      <c r="Z423" s="35"/>
      <c r="AA423" s="35"/>
      <c r="AB423" s="35"/>
      <c r="AC423" s="35"/>
      <c r="AD423" s="35"/>
      <c r="AE423" s="35"/>
      <c r="AR423" s="199" t="s">
        <v>239</v>
      </c>
      <c r="AT423" s="199" t="s">
        <v>137</v>
      </c>
      <c r="AU423" s="199" t="s">
        <v>85</v>
      </c>
      <c r="AY423" s="18" t="s">
        <v>135</v>
      </c>
      <c r="BE423" s="200">
        <f>IF(N423="základní",J423,0)</f>
        <v>0</v>
      </c>
      <c r="BF423" s="200">
        <f>IF(N423="snížená",J423,0)</f>
        <v>0</v>
      </c>
      <c r="BG423" s="200">
        <f>IF(N423="zákl. přenesená",J423,0)</f>
        <v>0</v>
      </c>
      <c r="BH423" s="200">
        <f>IF(N423="sníž. přenesená",J423,0)</f>
        <v>0</v>
      </c>
      <c r="BI423" s="200">
        <f>IF(N423="nulová",J423,0)</f>
        <v>0</v>
      </c>
      <c r="BJ423" s="18" t="s">
        <v>83</v>
      </c>
      <c r="BK423" s="200">
        <f>ROUND(I423*H423,2)</f>
        <v>0</v>
      </c>
      <c r="BL423" s="18" t="s">
        <v>239</v>
      </c>
      <c r="BM423" s="199" t="s">
        <v>772</v>
      </c>
    </row>
    <row r="424" spans="1:65" s="2" customFormat="1" ht="16.5" customHeight="1">
      <c r="A424" s="35"/>
      <c r="B424" s="36"/>
      <c r="C424" s="237" t="s">
        <v>773</v>
      </c>
      <c r="D424" s="237" t="s">
        <v>272</v>
      </c>
      <c r="E424" s="238" t="s">
        <v>774</v>
      </c>
      <c r="F424" s="239" t="s">
        <v>775</v>
      </c>
      <c r="G424" s="240" t="s">
        <v>307</v>
      </c>
      <c r="H424" s="241">
        <v>1</v>
      </c>
      <c r="I424" s="242"/>
      <c r="J424" s="243">
        <f>ROUND(I424*H424,2)</f>
        <v>0</v>
      </c>
      <c r="K424" s="239" t="s">
        <v>141</v>
      </c>
      <c r="L424" s="244"/>
      <c r="M424" s="245" t="s">
        <v>18</v>
      </c>
      <c r="N424" s="246" t="s">
        <v>46</v>
      </c>
      <c r="O424" s="65"/>
      <c r="P424" s="197">
        <f>O424*H424</f>
        <v>0</v>
      </c>
      <c r="Q424" s="197">
        <v>0.004</v>
      </c>
      <c r="R424" s="197">
        <f>Q424*H424</f>
        <v>0.004</v>
      </c>
      <c r="S424" s="197">
        <v>0</v>
      </c>
      <c r="T424" s="198">
        <f>S424*H424</f>
        <v>0</v>
      </c>
      <c r="U424" s="35"/>
      <c r="V424" s="35"/>
      <c r="W424" s="35"/>
      <c r="X424" s="35"/>
      <c r="Y424" s="35"/>
      <c r="Z424" s="35"/>
      <c r="AA424" s="35"/>
      <c r="AB424" s="35"/>
      <c r="AC424" s="35"/>
      <c r="AD424" s="35"/>
      <c r="AE424" s="35"/>
      <c r="AR424" s="199" t="s">
        <v>332</v>
      </c>
      <c r="AT424" s="199" t="s">
        <v>272</v>
      </c>
      <c r="AU424" s="199" t="s">
        <v>85</v>
      </c>
      <c r="AY424" s="18" t="s">
        <v>135</v>
      </c>
      <c r="BE424" s="200">
        <f>IF(N424="základní",J424,0)</f>
        <v>0</v>
      </c>
      <c r="BF424" s="200">
        <f>IF(N424="snížená",J424,0)</f>
        <v>0</v>
      </c>
      <c r="BG424" s="200">
        <f>IF(N424="zákl. přenesená",J424,0)</f>
        <v>0</v>
      </c>
      <c r="BH424" s="200">
        <f>IF(N424="sníž. přenesená",J424,0)</f>
        <v>0</v>
      </c>
      <c r="BI424" s="200">
        <f>IF(N424="nulová",J424,0)</f>
        <v>0</v>
      </c>
      <c r="BJ424" s="18" t="s">
        <v>83</v>
      </c>
      <c r="BK424" s="200">
        <f>ROUND(I424*H424,2)</f>
        <v>0</v>
      </c>
      <c r="BL424" s="18" t="s">
        <v>239</v>
      </c>
      <c r="BM424" s="199" t="s">
        <v>776</v>
      </c>
    </row>
    <row r="425" spans="1:65" s="2" customFormat="1" ht="16.5" customHeight="1">
      <c r="A425" s="35"/>
      <c r="B425" s="36"/>
      <c r="C425" s="237" t="s">
        <v>777</v>
      </c>
      <c r="D425" s="237" t="s">
        <v>272</v>
      </c>
      <c r="E425" s="238" t="s">
        <v>778</v>
      </c>
      <c r="F425" s="239" t="s">
        <v>779</v>
      </c>
      <c r="G425" s="240" t="s">
        <v>307</v>
      </c>
      <c r="H425" s="241">
        <v>1</v>
      </c>
      <c r="I425" s="242"/>
      <c r="J425" s="243">
        <f>ROUND(I425*H425,2)</f>
        <v>0</v>
      </c>
      <c r="K425" s="239" t="s">
        <v>141</v>
      </c>
      <c r="L425" s="244"/>
      <c r="M425" s="245" t="s">
        <v>18</v>
      </c>
      <c r="N425" s="246" t="s">
        <v>46</v>
      </c>
      <c r="O425" s="65"/>
      <c r="P425" s="197">
        <f>O425*H425</f>
        <v>0</v>
      </c>
      <c r="Q425" s="197">
        <v>0.004</v>
      </c>
      <c r="R425" s="197">
        <f>Q425*H425</f>
        <v>0.004</v>
      </c>
      <c r="S425" s="197">
        <v>0</v>
      </c>
      <c r="T425" s="198">
        <f>S425*H425</f>
        <v>0</v>
      </c>
      <c r="U425" s="35"/>
      <c r="V425" s="35"/>
      <c r="W425" s="35"/>
      <c r="X425" s="35"/>
      <c r="Y425" s="35"/>
      <c r="Z425" s="35"/>
      <c r="AA425" s="35"/>
      <c r="AB425" s="35"/>
      <c r="AC425" s="35"/>
      <c r="AD425" s="35"/>
      <c r="AE425" s="35"/>
      <c r="AR425" s="199" t="s">
        <v>332</v>
      </c>
      <c r="AT425" s="199" t="s">
        <v>272</v>
      </c>
      <c r="AU425" s="199" t="s">
        <v>85</v>
      </c>
      <c r="AY425" s="18" t="s">
        <v>135</v>
      </c>
      <c r="BE425" s="200">
        <f>IF(N425="základní",J425,0)</f>
        <v>0</v>
      </c>
      <c r="BF425" s="200">
        <f>IF(N425="snížená",J425,0)</f>
        <v>0</v>
      </c>
      <c r="BG425" s="200">
        <f>IF(N425="zákl. přenesená",J425,0)</f>
        <v>0</v>
      </c>
      <c r="BH425" s="200">
        <f>IF(N425="sníž. přenesená",J425,0)</f>
        <v>0</v>
      </c>
      <c r="BI425" s="200">
        <f>IF(N425="nulová",J425,0)</f>
        <v>0</v>
      </c>
      <c r="BJ425" s="18" t="s">
        <v>83</v>
      </c>
      <c r="BK425" s="200">
        <f>ROUND(I425*H425,2)</f>
        <v>0</v>
      </c>
      <c r="BL425" s="18" t="s">
        <v>239</v>
      </c>
      <c r="BM425" s="199" t="s">
        <v>780</v>
      </c>
    </row>
    <row r="426" spans="1:65" s="2" customFormat="1" ht="21.75" customHeight="1">
      <c r="A426" s="35"/>
      <c r="B426" s="36"/>
      <c r="C426" s="188" t="s">
        <v>781</v>
      </c>
      <c r="D426" s="188" t="s">
        <v>137</v>
      </c>
      <c r="E426" s="189" t="s">
        <v>782</v>
      </c>
      <c r="F426" s="190" t="s">
        <v>783</v>
      </c>
      <c r="G426" s="191" t="s">
        <v>157</v>
      </c>
      <c r="H426" s="192">
        <v>15</v>
      </c>
      <c r="I426" s="193"/>
      <c r="J426" s="194">
        <f>ROUND(I426*H426,2)</f>
        <v>0</v>
      </c>
      <c r="K426" s="190" t="s">
        <v>141</v>
      </c>
      <c r="L426" s="40"/>
      <c r="M426" s="195" t="s">
        <v>18</v>
      </c>
      <c r="N426" s="196" t="s">
        <v>46</v>
      </c>
      <c r="O426" s="65"/>
      <c r="P426" s="197">
        <f>O426*H426</f>
        <v>0</v>
      </c>
      <c r="Q426" s="197">
        <v>0</v>
      </c>
      <c r="R426" s="197">
        <f>Q426*H426</f>
        <v>0</v>
      </c>
      <c r="S426" s="197">
        <v>0</v>
      </c>
      <c r="T426" s="198">
        <f>S426*H426</f>
        <v>0</v>
      </c>
      <c r="U426" s="35"/>
      <c r="V426" s="35"/>
      <c r="W426" s="35"/>
      <c r="X426" s="35"/>
      <c r="Y426" s="35"/>
      <c r="Z426" s="35"/>
      <c r="AA426" s="35"/>
      <c r="AB426" s="35"/>
      <c r="AC426" s="35"/>
      <c r="AD426" s="35"/>
      <c r="AE426" s="35"/>
      <c r="AR426" s="199" t="s">
        <v>239</v>
      </c>
      <c r="AT426" s="199" t="s">
        <v>137</v>
      </c>
      <c r="AU426" s="199" t="s">
        <v>85</v>
      </c>
      <c r="AY426" s="18" t="s">
        <v>135</v>
      </c>
      <c r="BE426" s="200">
        <f>IF(N426="základní",J426,0)</f>
        <v>0</v>
      </c>
      <c r="BF426" s="200">
        <f>IF(N426="snížená",J426,0)</f>
        <v>0</v>
      </c>
      <c r="BG426" s="200">
        <f>IF(N426="zákl. přenesená",J426,0)</f>
        <v>0</v>
      </c>
      <c r="BH426" s="200">
        <f>IF(N426="sníž. přenesená",J426,0)</f>
        <v>0</v>
      </c>
      <c r="BI426" s="200">
        <f>IF(N426="nulová",J426,0)</f>
        <v>0</v>
      </c>
      <c r="BJ426" s="18" t="s">
        <v>83</v>
      </c>
      <c r="BK426" s="200">
        <f>ROUND(I426*H426,2)</f>
        <v>0</v>
      </c>
      <c r="BL426" s="18" t="s">
        <v>239</v>
      </c>
      <c r="BM426" s="199" t="s">
        <v>784</v>
      </c>
    </row>
    <row r="427" spans="1:65" s="2" customFormat="1" ht="16.5" customHeight="1">
      <c r="A427" s="35"/>
      <c r="B427" s="36"/>
      <c r="C427" s="237" t="s">
        <v>785</v>
      </c>
      <c r="D427" s="237" t="s">
        <v>272</v>
      </c>
      <c r="E427" s="238" t="s">
        <v>786</v>
      </c>
      <c r="F427" s="239" t="s">
        <v>787</v>
      </c>
      <c r="G427" s="240" t="s">
        <v>275</v>
      </c>
      <c r="H427" s="241">
        <v>9.765</v>
      </c>
      <c r="I427" s="242"/>
      <c r="J427" s="243">
        <f>ROUND(I427*H427,2)</f>
        <v>0</v>
      </c>
      <c r="K427" s="239" t="s">
        <v>141</v>
      </c>
      <c r="L427" s="244"/>
      <c r="M427" s="245" t="s">
        <v>18</v>
      </c>
      <c r="N427" s="246" t="s">
        <v>46</v>
      </c>
      <c r="O427" s="65"/>
      <c r="P427" s="197">
        <f>O427*H427</f>
        <v>0</v>
      </c>
      <c r="Q427" s="197">
        <v>0.001</v>
      </c>
      <c r="R427" s="197">
        <f>Q427*H427</f>
        <v>0.009765000000000001</v>
      </c>
      <c r="S427" s="197">
        <v>0</v>
      </c>
      <c r="T427" s="198">
        <f>S427*H427</f>
        <v>0</v>
      </c>
      <c r="U427" s="35"/>
      <c r="V427" s="35"/>
      <c r="W427" s="35"/>
      <c r="X427" s="35"/>
      <c r="Y427" s="35"/>
      <c r="Z427" s="35"/>
      <c r="AA427" s="35"/>
      <c r="AB427" s="35"/>
      <c r="AC427" s="35"/>
      <c r="AD427" s="35"/>
      <c r="AE427" s="35"/>
      <c r="AR427" s="199" t="s">
        <v>332</v>
      </c>
      <c r="AT427" s="199" t="s">
        <v>272</v>
      </c>
      <c r="AU427" s="199" t="s">
        <v>85</v>
      </c>
      <c r="AY427" s="18" t="s">
        <v>135</v>
      </c>
      <c r="BE427" s="200">
        <f>IF(N427="základní",J427,0)</f>
        <v>0</v>
      </c>
      <c r="BF427" s="200">
        <f>IF(N427="snížená",J427,0)</f>
        <v>0</v>
      </c>
      <c r="BG427" s="200">
        <f>IF(N427="zákl. přenesená",J427,0)</f>
        <v>0</v>
      </c>
      <c r="BH427" s="200">
        <f>IF(N427="sníž. přenesená",J427,0)</f>
        <v>0</v>
      </c>
      <c r="BI427" s="200">
        <f>IF(N427="nulová",J427,0)</f>
        <v>0</v>
      </c>
      <c r="BJ427" s="18" t="s">
        <v>83</v>
      </c>
      <c r="BK427" s="200">
        <f>ROUND(I427*H427,2)</f>
        <v>0</v>
      </c>
      <c r="BL427" s="18" t="s">
        <v>239</v>
      </c>
      <c r="BM427" s="199" t="s">
        <v>788</v>
      </c>
    </row>
    <row r="428" spans="2:51" s="14" customFormat="1" ht="11.25">
      <c r="B428" s="215"/>
      <c r="C428" s="216"/>
      <c r="D428" s="201" t="s">
        <v>146</v>
      </c>
      <c r="E428" s="217" t="s">
        <v>18</v>
      </c>
      <c r="F428" s="218" t="s">
        <v>789</v>
      </c>
      <c r="G428" s="216"/>
      <c r="H428" s="219">
        <v>9.765</v>
      </c>
      <c r="I428" s="220"/>
      <c r="J428" s="216"/>
      <c r="K428" s="216"/>
      <c r="L428" s="221"/>
      <c r="M428" s="222"/>
      <c r="N428" s="223"/>
      <c r="O428" s="223"/>
      <c r="P428" s="223"/>
      <c r="Q428" s="223"/>
      <c r="R428" s="223"/>
      <c r="S428" s="223"/>
      <c r="T428" s="224"/>
      <c r="AT428" s="225" t="s">
        <v>146</v>
      </c>
      <c r="AU428" s="225" t="s">
        <v>85</v>
      </c>
      <c r="AV428" s="14" t="s">
        <v>85</v>
      </c>
      <c r="AW428" s="14" t="s">
        <v>36</v>
      </c>
      <c r="AX428" s="14" t="s">
        <v>83</v>
      </c>
      <c r="AY428" s="225" t="s">
        <v>135</v>
      </c>
    </row>
    <row r="429" spans="1:65" s="2" customFormat="1" ht="21.75" customHeight="1">
      <c r="A429" s="35"/>
      <c r="B429" s="36"/>
      <c r="C429" s="188" t="s">
        <v>790</v>
      </c>
      <c r="D429" s="188" t="s">
        <v>137</v>
      </c>
      <c r="E429" s="189" t="s">
        <v>791</v>
      </c>
      <c r="F429" s="190" t="s">
        <v>792</v>
      </c>
      <c r="G429" s="191" t="s">
        <v>307</v>
      </c>
      <c r="H429" s="192">
        <v>1</v>
      </c>
      <c r="I429" s="193"/>
      <c r="J429" s="194">
        <f>ROUND(I429*H429,2)</f>
        <v>0</v>
      </c>
      <c r="K429" s="190" t="s">
        <v>141</v>
      </c>
      <c r="L429" s="40"/>
      <c r="M429" s="195" t="s">
        <v>18</v>
      </c>
      <c r="N429" s="196" t="s">
        <v>46</v>
      </c>
      <c r="O429" s="65"/>
      <c r="P429" s="197">
        <f>O429*H429</f>
        <v>0</v>
      </c>
      <c r="Q429" s="197">
        <v>0</v>
      </c>
      <c r="R429" s="197">
        <f>Q429*H429</f>
        <v>0</v>
      </c>
      <c r="S429" s="197">
        <v>0</v>
      </c>
      <c r="T429" s="198">
        <f>S429*H429</f>
        <v>0</v>
      </c>
      <c r="U429" s="35"/>
      <c r="V429" s="35"/>
      <c r="W429" s="35"/>
      <c r="X429" s="35"/>
      <c r="Y429" s="35"/>
      <c r="Z429" s="35"/>
      <c r="AA429" s="35"/>
      <c r="AB429" s="35"/>
      <c r="AC429" s="35"/>
      <c r="AD429" s="35"/>
      <c r="AE429" s="35"/>
      <c r="AR429" s="199" t="s">
        <v>239</v>
      </c>
      <c r="AT429" s="199" t="s">
        <v>137</v>
      </c>
      <c r="AU429" s="199" t="s">
        <v>85</v>
      </c>
      <c r="AY429" s="18" t="s">
        <v>135</v>
      </c>
      <c r="BE429" s="200">
        <f>IF(N429="základní",J429,0)</f>
        <v>0</v>
      </c>
      <c r="BF429" s="200">
        <f>IF(N429="snížená",J429,0)</f>
        <v>0</v>
      </c>
      <c r="BG429" s="200">
        <f>IF(N429="zákl. přenesená",J429,0)</f>
        <v>0</v>
      </c>
      <c r="BH429" s="200">
        <f>IF(N429="sníž. přenesená",J429,0)</f>
        <v>0</v>
      </c>
      <c r="BI429" s="200">
        <f>IF(N429="nulová",J429,0)</f>
        <v>0</v>
      </c>
      <c r="BJ429" s="18" t="s">
        <v>83</v>
      </c>
      <c r="BK429" s="200">
        <f>ROUND(I429*H429,2)</f>
        <v>0</v>
      </c>
      <c r="BL429" s="18" t="s">
        <v>239</v>
      </c>
      <c r="BM429" s="199" t="s">
        <v>793</v>
      </c>
    </row>
    <row r="430" spans="1:47" s="2" customFormat="1" ht="29.25">
      <c r="A430" s="35"/>
      <c r="B430" s="36"/>
      <c r="C430" s="37"/>
      <c r="D430" s="201" t="s">
        <v>144</v>
      </c>
      <c r="E430" s="37"/>
      <c r="F430" s="202" t="s">
        <v>794</v>
      </c>
      <c r="G430" s="37"/>
      <c r="H430" s="37"/>
      <c r="I430" s="109"/>
      <c r="J430" s="37"/>
      <c r="K430" s="37"/>
      <c r="L430" s="40"/>
      <c r="M430" s="203"/>
      <c r="N430" s="204"/>
      <c r="O430" s="65"/>
      <c r="P430" s="65"/>
      <c r="Q430" s="65"/>
      <c r="R430" s="65"/>
      <c r="S430" s="65"/>
      <c r="T430" s="66"/>
      <c r="U430" s="35"/>
      <c r="V430" s="35"/>
      <c r="W430" s="35"/>
      <c r="X430" s="35"/>
      <c r="Y430" s="35"/>
      <c r="Z430" s="35"/>
      <c r="AA430" s="35"/>
      <c r="AB430" s="35"/>
      <c r="AC430" s="35"/>
      <c r="AD430" s="35"/>
      <c r="AE430" s="35"/>
      <c r="AT430" s="18" t="s">
        <v>144</v>
      </c>
      <c r="AU430" s="18" t="s">
        <v>85</v>
      </c>
    </row>
    <row r="431" spans="1:65" s="2" customFormat="1" ht="21.75" customHeight="1">
      <c r="A431" s="35"/>
      <c r="B431" s="36"/>
      <c r="C431" s="188" t="s">
        <v>795</v>
      </c>
      <c r="D431" s="188" t="s">
        <v>137</v>
      </c>
      <c r="E431" s="189" t="s">
        <v>796</v>
      </c>
      <c r="F431" s="190" t="s">
        <v>797</v>
      </c>
      <c r="G431" s="191" t="s">
        <v>662</v>
      </c>
      <c r="H431" s="247"/>
      <c r="I431" s="193"/>
      <c r="J431" s="194">
        <f>ROUND(I431*H431,2)</f>
        <v>0</v>
      </c>
      <c r="K431" s="190" t="s">
        <v>141</v>
      </c>
      <c r="L431" s="40"/>
      <c r="M431" s="195" t="s">
        <v>18</v>
      </c>
      <c r="N431" s="196" t="s">
        <v>46</v>
      </c>
      <c r="O431" s="65"/>
      <c r="P431" s="197">
        <f>O431*H431</f>
        <v>0</v>
      </c>
      <c r="Q431" s="197">
        <v>0</v>
      </c>
      <c r="R431" s="197">
        <f>Q431*H431</f>
        <v>0</v>
      </c>
      <c r="S431" s="197">
        <v>0</v>
      </c>
      <c r="T431" s="198">
        <f>S431*H431</f>
        <v>0</v>
      </c>
      <c r="U431" s="35"/>
      <c r="V431" s="35"/>
      <c r="W431" s="35"/>
      <c r="X431" s="35"/>
      <c r="Y431" s="35"/>
      <c r="Z431" s="35"/>
      <c r="AA431" s="35"/>
      <c r="AB431" s="35"/>
      <c r="AC431" s="35"/>
      <c r="AD431" s="35"/>
      <c r="AE431" s="35"/>
      <c r="AR431" s="199" t="s">
        <v>239</v>
      </c>
      <c r="AT431" s="199" t="s">
        <v>137</v>
      </c>
      <c r="AU431" s="199" t="s">
        <v>85</v>
      </c>
      <c r="AY431" s="18" t="s">
        <v>135</v>
      </c>
      <c r="BE431" s="200">
        <f>IF(N431="základní",J431,0)</f>
        <v>0</v>
      </c>
      <c r="BF431" s="200">
        <f>IF(N431="snížená",J431,0)</f>
        <v>0</v>
      </c>
      <c r="BG431" s="200">
        <f>IF(N431="zákl. přenesená",J431,0)</f>
        <v>0</v>
      </c>
      <c r="BH431" s="200">
        <f>IF(N431="sníž. přenesená",J431,0)</f>
        <v>0</v>
      </c>
      <c r="BI431" s="200">
        <f>IF(N431="nulová",J431,0)</f>
        <v>0</v>
      </c>
      <c r="BJ431" s="18" t="s">
        <v>83</v>
      </c>
      <c r="BK431" s="200">
        <f>ROUND(I431*H431,2)</f>
        <v>0</v>
      </c>
      <c r="BL431" s="18" t="s">
        <v>239</v>
      </c>
      <c r="BM431" s="199" t="s">
        <v>798</v>
      </c>
    </row>
    <row r="432" spans="1:47" s="2" customFormat="1" ht="78">
      <c r="A432" s="35"/>
      <c r="B432" s="36"/>
      <c r="C432" s="37"/>
      <c r="D432" s="201" t="s">
        <v>144</v>
      </c>
      <c r="E432" s="37"/>
      <c r="F432" s="202" t="s">
        <v>664</v>
      </c>
      <c r="G432" s="37"/>
      <c r="H432" s="37"/>
      <c r="I432" s="109"/>
      <c r="J432" s="37"/>
      <c r="K432" s="37"/>
      <c r="L432" s="40"/>
      <c r="M432" s="203"/>
      <c r="N432" s="204"/>
      <c r="O432" s="65"/>
      <c r="P432" s="65"/>
      <c r="Q432" s="65"/>
      <c r="R432" s="65"/>
      <c r="S432" s="65"/>
      <c r="T432" s="66"/>
      <c r="U432" s="35"/>
      <c r="V432" s="35"/>
      <c r="W432" s="35"/>
      <c r="X432" s="35"/>
      <c r="Y432" s="35"/>
      <c r="Z432" s="35"/>
      <c r="AA432" s="35"/>
      <c r="AB432" s="35"/>
      <c r="AC432" s="35"/>
      <c r="AD432" s="35"/>
      <c r="AE432" s="35"/>
      <c r="AT432" s="18" t="s">
        <v>144</v>
      </c>
      <c r="AU432" s="18" t="s">
        <v>85</v>
      </c>
    </row>
    <row r="433" spans="2:63" s="12" customFormat="1" ht="22.9" customHeight="1">
      <c r="B433" s="172"/>
      <c r="C433" s="173"/>
      <c r="D433" s="174" t="s">
        <v>74</v>
      </c>
      <c r="E433" s="186" t="s">
        <v>799</v>
      </c>
      <c r="F433" s="186" t="s">
        <v>800</v>
      </c>
      <c r="G433" s="173"/>
      <c r="H433" s="173"/>
      <c r="I433" s="176"/>
      <c r="J433" s="187">
        <f>BK433</f>
        <v>0</v>
      </c>
      <c r="K433" s="173"/>
      <c r="L433" s="178"/>
      <c r="M433" s="179"/>
      <c r="N433" s="180"/>
      <c r="O433" s="180"/>
      <c r="P433" s="181">
        <f>SUM(P434:P463)</f>
        <v>0</v>
      </c>
      <c r="Q433" s="180"/>
      <c r="R433" s="181">
        <f>SUM(R434:R463)</f>
        <v>0.04169294</v>
      </c>
      <c r="S433" s="180"/>
      <c r="T433" s="182">
        <f>SUM(T434:T463)</f>
        <v>0.066</v>
      </c>
      <c r="AR433" s="183" t="s">
        <v>85</v>
      </c>
      <c r="AT433" s="184" t="s">
        <v>74</v>
      </c>
      <c r="AU433" s="184" t="s">
        <v>83</v>
      </c>
      <c r="AY433" s="183" t="s">
        <v>135</v>
      </c>
      <c r="BK433" s="185">
        <f>SUM(BK434:BK463)</f>
        <v>0</v>
      </c>
    </row>
    <row r="434" spans="1:65" s="2" customFormat="1" ht="21.75" customHeight="1">
      <c r="A434" s="35"/>
      <c r="B434" s="36"/>
      <c r="C434" s="188" t="s">
        <v>801</v>
      </c>
      <c r="D434" s="188" t="s">
        <v>137</v>
      </c>
      <c r="E434" s="189" t="s">
        <v>802</v>
      </c>
      <c r="F434" s="190" t="s">
        <v>803</v>
      </c>
      <c r="G434" s="191" t="s">
        <v>169</v>
      </c>
      <c r="H434" s="192">
        <v>0.069</v>
      </c>
      <c r="I434" s="193"/>
      <c r="J434" s="194">
        <f>ROUND(I434*H434,2)</f>
        <v>0</v>
      </c>
      <c r="K434" s="190" t="s">
        <v>141</v>
      </c>
      <c r="L434" s="40"/>
      <c r="M434" s="195" t="s">
        <v>18</v>
      </c>
      <c r="N434" s="196" t="s">
        <v>46</v>
      </c>
      <c r="O434" s="65"/>
      <c r="P434" s="197">
        <f>O434*H434</f>
        <v>0</v>
      </c>
      <c r="Q434" s="197">
        <v>0.00189</v>
      </c>
      <c r="R434" s="197">
        <f>Q434*H434</f>
        <v>0.00013041000000000002</v>
      </c>
      <c r="S434" s="197">
        <v>0</v>
      </c>
      <c r="T434" s="198">
        <f>S434*H434</f>
        <v>0</v>
      </c>
      <c r="U434" s="35"/>
      <c r="V434" s="35"/>
      <c r="W434" s="35"/>
      <c r="X434" s="35"/>
      <c r="Y434" s="35"/>
      <c r="Z434" s="35"/>
      <c r="AA434" s="35"/>
      <c r="AB434" s="35"/>
      <c r="AC434" s="35"/>
      <c r="AD434" s="35"/>
      <c r="AE434" s="35"/>
      <c r="AR434" s="199" t="s">
        <v>239</v>
      </c>
      <c r="AT434" s="199" t="s">
        <v>137</v>
      </c>
      <c r="AU434" s="199" t="s">
        <v>85</v>
      </c>
      <c r="AY434" s="18" t="s">
        <v>135</v>
      </c>
      <c r="BE434" s="200">
        <f>IF(N434="základní",J434,0)</f>
        <v>0</v>
      </c>
      <c r="BF434" s="200">
        <f>IF(N434="snížená",J434,0)</f>
        <v>0</v>
      </c>
      <c r="BG434" s="200">
        <f>IF(N434="zákl. přenesená",J434,0)</f>
        <v>0</v>
      </c>
      <c r="BH434" s="200">
        <f>IF(N434="sníž. přenesená",J434,0)</f>
        <v>0</v>
      </c>
      <c r="BI434" s="200">
        <f>IF(N434="nulová",J434,0)</f>
        <v>0</v>
      </c>
      <c r="BJ434" s="18" t="s">
        <v>83</v>
      </c>
      <c r="BK434" s="200">
        <f>ROUND(I434*H434,2)</f>
        <v>0</v>
      </c>
      <c r="BL434" s="18" t="s">
        <v>239</v>
      </c>
      <c r="BM434" s="199" t="s">
        <v>804</v>
      </c>
    </row>
    <row r="435" spans="1:47" s="2" customFormat="1" ht="87.75">
      <c r="A435" s="35"/>
      <c r="B435" s="36"/>
      <c r="C435" s="37"/>
      <c r="D435" s="201" t="s">
        <v>144</v>
      </c>
      <c r="E435" s="37"/>
      <c r="F435" s="202" t="s">
        <v>805</v>
      </c>
      <c r="G435" s="37"/>
      <c r="H435" s="37"/>
      <c r="I435" s="109"/>
      <c r="J435" s="37"/>
      <c r="K435" s="37"/>
      <c r="L435" s="40"/>
      <c r="M435" s="203"/>
      <c r="N435" s="204"/>
      <c r="O435" s="65"/>
      <c r="P435" s="65"/>
      <c r="Q435" s="65"/>
      <c r="R435" s="65"/>
      <c r="S435" s="65"/>
      <c r="T435" s="66"/>
      <c r="U435" s="35"/>
      <c r="V435" s="35"/>
      <c r="W435" s="35"/>
      <c r="X435" s="35"/>
      <c r="Y435" s="35"/>
      <c r="Z435" s="35"/>
      <c r="AA435" s="35"/>
      <c r="AB435" s="35"/>
      <c r="AC435" s="35"/>
      <c r="AD435" s="35"/>
      <c r="AE435" s="35"/>
      <c r="AT435" s="18" t="s">
        <v>144</v>
      </c>
      <c r="AU435" s="18" t="s">
        <v>85</v>
      </c>
    </row>
    <row r="436" spans="2:51" s="14" customFormat="1" ht="11.25">
      <c r="B436" s="215"/>
      <c r="C436" s="216"/>
      <c r="D436" s="201" t="s">
        <v>146</v>
      </c>
      <c r="E436" s="217" t="s">
        <v>18</v>
      </c>
      <c r="F436" s="218" t="s">
        <v>806</v>
      </c>
      <c r="G436" s="216"/>
      <c r="H436" s="219">
        <v>0.069</v>
      </c>
      <c r="I436" s="220"/>
      <c r="J436" s="216"/>
      <c r="K436" s="216"/>
      <c r="L436" s="221"/>
      <c r="M436" s="222"/>
      <c r="N436" s="223"/>
      <c r="O436" s="223"/>
      <c r="P436" s="223"/>
      <c r="Q436" s="223"/>
      <c r="R436" s="223"/>
      <c r="S436" s="223"/>
      <c r="T436" s="224"/>
      <c r="AT436" s="225" t="s">
        <v>146</v>
      </c>
      <c r="AU436" s="225" t="s">
        <v>85</v>
      </c>
      <c r="AV436" s="14" t="s">
        <v>85</v>
      </c>
      <c r="AW436" s="14" t="s">
        <v>36</v>
      </c>
      <c r="AX436" s="14" t="s">
        <v>75</v>
      </c>
      <c r="AY436" s="225" t="s">
        <v>135</v>
      </c>
    </row>
    <row r="437" spans="2:51" s="15" customFormat="1" ht="11.25">
      <c r="B437" s="226"/>
      <c r="C437" s="227"/>
      <c r="D437" s="201" t="s">
        <v>146</v>
      </c>
      <c r="E437" s="228" t="s">
        <v>18</v>
      </c>
      <c r="F437" s="229" t="s">
        <v>149</v>
      </c>
      <c r="G437" s="227"/>
      <c r="H437" s="230">
        <v>0.069</v>
      </c>
      <c r="I437" s="231"/>
      <c r="J437" s="227"/>
      <c r="K437" s="227"/>
      <c r="L437" s="232"/>
      <c r="M437" s="233"/>
      <c r="N437" s="234"/>
      <c r="O437" s="234"/>
      <c r="P437" s="234"/>
      <c r="Q437" s="234"/>
      <c r="R437" s="234"/>
      <c r="S437" s="234"/>
      <c r="T437" s="235"/>
      <c r="AT437" s="236" t="s">
        <v>146</v>
      </c>
      <c r="AU437" s="236" t="s">
        <v>85</v>
      </c>
      <c r="AV437" s="15" t="s">
        <v>142</v>
      </c>
      <c r="AW437" s="15" t="s">
        <v>36</v>
      </c>
      <c r="AX437" s="15" t="s">
        <v>83</v>
      </c>
      <c r="AY437" s="236" t="s">
        <v>135</v>
      </c>
    </row>
    <row r="438" spans="1:65" s="2" customFormat="1" ht="21.75" customHeight="1">
      <c r="A438" s="35"/>
      <c r="B438" s="36"/>
      <c r="C438" s="188" t="s">
        <v>807</v>
      </c>
      <c r="D438" s="188" t="s">
        <v>137</v>
      </c>
      <c r="E438" s="189" t="s">
        <v>808</v>
      </c>
      <c r="F438" s="190" t="s">
        <v>809</v>
      </c>
      <c r="G438" s="191" t="s">
        <v>140</v>
      </c>
      <c r="H438" s="192">
        <v>1.17</v>
      </c>
      <c r="I438" s="193"/>
      <c r="J438" s="194">
        <f>ROUND(I438*H438,2)</f>
        <v>0</v>
      </c>
      <c r="K438" s="190" t="s">
        <v>141</v>
      </c>
      <c r="L438" s="40"/>
      <c r="M438" s="195" t="s">
        <v>18</v>
      </c>
      <c r="N438" s="196" t="s">
        <v>46</v>
      </c>
      <c r="O438" s="65"/>
      <c r="P438" s="197">
        <f>O438*H438</f>
        <v>0</v>
      </c>
      <c r="Q438" s="197">
        <v>0</v>
      </c>
      <c r="R438" s="197">
        <f>Q438*H438</f>
        <v>0</v>
      </c>
      <c r="S438" s="197">
        <v>0</v>
      </c>
      <c r="T438" s="198">
        <f>S438*H438</f>
        <v>0</v>
      </c>
      <c r="U438" s="35"/>
      <c r="V438" s="35"/>
      <c r="W438" s="35"/>
      <c r="X438" s="35"/>
      <c r="Y438" s="35"/>
      <c r="Z438" s="35"/>
      <c r="AA438" s="35"/>
      <c r="AB438" s="35"/>
      <c r="AC438" s="35"/>
      <c r="AD438" s="35"/>
      <c r="AE438" s="35"/>
      <c r="AR438" s="199" t="s">
        <v>239</v>
      </c>
      <c r="AT438" s="199" t="s">
        <v>137</v>
      </c>
      <c r="AU438" s="199" t="s">
        <v>85</v>
      </c>
      <c r="AY438" s="18" t="s">
        <v>135</v>
      </c>
      <c r="BE438" s="200">
        <f>IF(N438="základní",J438,0)</f>
        <v>0</v>
      </c>
      <c r="BF438" s="200">
        <f>IF(N438="snížená",J438,0)</f>
        <v>0</v>
      </c>
      <c r="BG438" s="200">
        <f>IF(N438="zákl. přenesená",J438,0)</f>
        <v>0</v>
      </c>
      <c r="BH438" s="200">
        <f>IF(N438="sníž. přenesená",J438,0)</f>
        <v>0</v>
      </c>
      <c r="BI438" s="200">
        <f>IF(N438="nulová",J438,0)</f>
        <v>0</v>
      </c>
      <c r="BJ438" s="18" t="s">
        <v>83</v>
      </c>
      <c r="BK438" s="200">
        <f>ROUND(I438*H438,2)</f>
        <v>0</v>
      </c>
      <c r="BL438" s="18" t="s">
        <v>239</v>
      </c>
      <c r="BM438" s="199" t="s">
        <v>810</v>
      </c>
    </row>
    <row r="439" spans="1:47" s="2" customFormat="1" ht="39">
      <c r="A439" s="35"/>
      <c r="B439" s="36"/>
      <c r="C439" s="37"/>
      <c r="D439" s="201" t="s">
        <v>144</v>
      </c>
      <c r="E439" s="37"/>
      <c r="F439" s="202" t="s">
        <v>811</v>
      </c>
      <c r="G439" s="37"/>
      <c r="H439" s="37"/>
      <c r="I439" s="109"/>
      <c r="J439" s="37"/>
      <c r="K439" s="37"/>
      <c r="L439" s="40"/>
      <c r="M439" s="203"/>
      <c r="N439" s="204"/>
      <c r="O439" s="65"/>
      <c r="P439" s="65"/>
      <c r="Q439" s="65"/>
      <c r="R439" s="65"/>
      <c r="S439" s="65"/>
      <c r="T439" s="66"/>
      <c r="U439" s="35"/>
      <c r="V439" s="35"/>
      <c r="W439" s="35"/>
      <c r="X439" s="35"/>
      <c r="Y439" s="35"/>
      <c r="Z439" s="35"/>
      <c r="AA439" s="35"/>
      <c r="AB439" s="35"/>
      <c r="AC439" s="35"/>
      <c r="AD439" s="35"/>
      <c r="AE439" s="35"/>
      <c r="AT439" s="18" t="s">
        <v>144</v>
      </c>
      <c r="AU439" s="18" t="s">
        <v>85</v>
      </c>
    </row>
    <row r="440" spans="2:51" s="14" customFormat="1" ht="11.25">
      <c r="B440" s="215"/>
      <c r="C440" s="216"/>
      <c r="D440" s="201" t="s">
        <v>146</v>
      </c>
      <c r="E440" s="217" t="s">
        <v>18</v>
      </c>
      <c r="F440" s="218" t="s">
        <v>672</v>
      </c>
      <c r="G440" s="216"/>
      <c r="H440" s="219">
        <v>1.17</v>
      </c>
      <c r="I440" s="220"/>
      <c r="J440" s="216"/>
      <c r="K440" s="216"/>
      <c r="L440" s="221"/>
      <c r="M440" s="222"/>
      <c r="N440" s="223"/>
      <c r="O440" s="223"/>
      <c r="P440" s="223"/>
      <c r="Q440" s="223"/>
      <c r="R440" s="223"/>
      <c r="S440" s="223"/>
      <c r="T440" s="224"/>
      <c r="AT440" s="225" t="s">
        <v>146</v>
      </c>
      <c r="AU440" s="225" t="s">
        <v>85</v>
      </c>
      <c r="AV440" s="14" t="s">
        <v>85</v>
      </c>
      <c r="AW440" s="14" t="s">
        <v>36</v>
      </c>
      <c r="AX440" s="14" t="s">
        <v>75</v>
      </c>
      <c r="AY440" s="225" t="s">
        <v>135</v>
      </c>
    </row>
    <row r="441" spans="2:51" s="15" customFormat="1" ht="11.25">
      <c r="B441" s="226"/>
      <c r="C441" s="227"/>
      <c r="D441" s="201" t="s">
        <v>146</v>
      </c>
      <c r="E441" s="228" t="s">
        <v>18</v>
      </c>
      <c r="F441" s="229" t="s">
        <v>149</v>
      </c>
      <c r="G441" s="227"/>
      <c r="H441" s="230">
        <v>1.17</v>
      </c>
      <c r="I441" s="231"/>
      <c r="J441" s="227"/>
      <c r="K441" s="227"/>
      <c r="L441" s="232"/>
      <c r="M441" s="233"/>
      <c r="N441" s="234"/>
      <c r="O441" s="234"/>
      <c r="P441" s="234"/>
      <c r="Q441" s="234"/>
      <c r="R441" s="234"/>
      <c r="S441" s="234"/>
      <c r="T441" s="235"/>
      <c r="AT441" s="236" t="s">
        <v>146</v>
      </c>
      <c r="AU441" s="236" t="s">
        <v>85</v>
      </c>
      <c r="AV441" s="15" t="s">
        <v>142</v>
      </c>
      <c r="AW441" s="15" t="s">
        <v>36</v>
      </c>
      <c r="AX441" s="15" t="s">
        <v>83</v>
      </c>
      <c r="AY441" s="236" t="s">
        <v>135</v>
      </c>
    </row>
    <row r="442" spans="1:65" s="2" customFormat="1" ht="16.5" customHeight="1">
      <c r="A442" s="35"/>
      <c r="B442" s="36"/>
      <c r="C442" s="237" t="s">
        <v>812</v>
      </c>
      <c r="D442" s="237" t="s">
        <v>272</v>
      </c>
      <c r="E442" s="238" t="s">
        <v>813</v>
      </c>
      <c r="F442" s="239" t="s">
        <v>814</v>
      </c>
      <c r="G442" s="240" t="s">
        <v>169</v>
      </c>
      <c r="H442" s="241">
        <v>0.039</v>
      </c>
      <c r="I442" s="242"/>
      <c r="J442" s="243">
        <f>ROUND(I442*H442,2)</f>
        <v>0</v>
      </c>
      <c r="K442" s="239" t="s">
        <v>141</v>
      </c>
      <c r="L442" s="244"/>
      <c r="M442" s="245" t="s">
        <v>18</v>
      </c>
      <c r="N442" s="246" t="s">
        <v>46</v>
      </c>
      <c r="O442" s="65"/>
      <c r="P442" s="197">
        <f>O442*H442</f>
        <v>0</v>
      </c>
      <c r="Q442" s="197">
        <v>0.55</v>
      </c>
      <c r="R442" s="197">
        <f>Q442*H442</f>
        <v>0.02145</v>
      </c>
      <c r="S442" s="197">
        <v>0</v>
      </c>
      <c r="T442" s="198">
        <f>S442*H442</f>
        <v>0</v>
      </c>
      <c r="U442" s="35"/>
      <c r="V442" s="35"/>
      <c r="W442" s="35"/>
      <c r="X442" s="35"/>
      <c r="Y442" s="35"/>
      <c r="Z442" s="35"/>
      <c r="AA442" s="35"/>
      <c r="AB442" s="35"/>
      <c r="AC442" s="35"/>
      <c r="AD442" s="35"/>
      <c r="AE442" s="35"/>
      <c r="AR442" s="199" t="s">
        <v>332</v>
      </c>
      <c r="AT442" s="199" t="s">
        <v>272</v>
      </c>
      <c r="AU442" s="199" t="s">
        <v>85</v>
      </c>
      <c r="AY442" s="18" t="s">
        <v>135</v>
      </c>
      <c r="BE442" s="200">
        <f>IF(N442="základní",J442,0)</f>
        <v>0</v>
      </c>
      <c r="BF442" s="200">
        <f>IF(N442="snížená",J442,0)</f>
        <v>0</v>
      </c>
      <c r="BG442" s="200">
        <f>IF(N442="zákl. přenesená",J442,0)</f>
        <v>0</v>
      </c>
      <c r="BH442" s="200">
        <f>IF(N442="sníž. přenesená",J442,0)</f>
        <v>0</v>
      </c>
      <c r="BI442" s="200">
        <f>IF(N442="nulová",J442,0)</f>
        <v>0</v>
      </c>
      <c r="BJ442" s="18" t="s">
        <v>83</v>
      </c>
      <c r="BK442" s="200">
        <f>ROUND(I442*H442,2)</f>
        <v>0</v>
      </c>
      <c r="BL442" s="18" t="s">
        <v>239</v>
      </c>
      <c r="BM442" s="199" t="s">
        <v>815</v>
      </c>
    </row>
    <row r="443" spans="2:51" s="14" customFormat="1" ht="11.25">
      <c r="B443" s="215"/>
      <c r="C443" s="216"/>
      <c r="D443" s="201" t="s">
        <v>146</v>
      </c>
      <c r="E443" s="217" t="s">
        <v>18</v>
      </c>
      <c r="F443" s="218" t="s">
        <v>816</v>
      </c>
      <c r="G443" s="216"/>
      <c r="H443" s="219">
        <v>0.039</v>
      </c>
      <c r="I443" s="220"/>
      <c r="J443" s="216"/>
      <c r="K443" s="216"/>
      <c r="L443" s="221"/>
      <c r="M443" s="222"/>
      <c r="N443" s="223"/>
      <c r="O443" s="223"/>
      <c r="P443" s="223"/>
      <c r="Q443" s="223"/>
      <c r="R443" s="223"/>
      <c r="S443" s="223"/>
      <c r="T443" s="224"/>
      <c r="AT443" s="225" t="s">
        <v>146</v>
      </c>
      <c r="AU443" s="225" t="s">
        <v>85</v>
      </c>
      <c r="AV443" s="14" t="s">
        <v>85</v>
      </c>
      <c r="AW443" s="14" t="s">
        <v>36</v>
      </c>
      <c r="AX443" s="14" t="s">
        <v>83</v>
      </c>
      <c r="AY443" s="225" t="s">
        <v>135</v>
      </c>
    </row>
    <row r="444" spans="1:65" s="2" customFormat="1" ht="16.5" customHeight="1">
      <c r="A444" s="35"/>
      <c r="B444" s="36"/>
      <c r="C444" s="188" t="s">
        <v>817</v>
      </c>
      <c r="D444" s="188" t="s">
        <v>137</v>
      </c>
      <c r="E444" s="189" t="s">
        <v>818</v>
      </c>
      <c r="F444" s="190" t="s">
        <v>819</v>
      </c>
      <c r="G444" s="191" t="s">
        <v>157</v>
      </c>
      <c r="H444" s="192">
        <v>7.05</v>
      </c>
      <c r="I444" s="193"/>
      <c r="J444" s="194">
        <f>ROUND(I444*H444,2)</f>
        <v>0</v>
      </c>
      <c r="K444" s="190" t="s">
        <v>141</v>
      </c>
      <c r="L444" s="40"/>
      <c r="M444" s="195" t="s">
        <v>18</v>
      </c>
      <c r="N444" s="196" t="s">
        <v>46</v>
      </c>
      <c r="O444" s="65"/>
      <c r="P444" s="197">
        <f>O444*H444</f>
        <v>0</v>
      </c>
      <c r="Q444" s="197">
        <v>0</v>
      </c>
      <c r="R444" s="197">
        <f>Q444*H444</f>
        <v>0</v>
      </c>
      <c r="S444" s="197">
        <v>0</v>
      </c>
      <c r="T444" s="198">
        <f>S444*H444</f>
        <v>0</v>
      </c>
      <c r="U444" s="35"/>
      <c r="V444" s="35"/>
      <c r="W444" s="35"/>
      <c r="X444" s="35"/>
      <c r="Y444" s="35"/>
      <c r="Z444" s="35"/>
      <c r="AA444" s="35"/>
      <c r="AB444" s="35"/>
      <c r="AC444" s="35"/>
      <c r="AD444" s="35"/>
      <c r="AE444" s="35"/>
      <c r="AR444" s="199" t="s">
        <v>239</v>
      </c>
      <c r="AT444" s="199" t="s">
        <v>137</v>
      </c>
      <c r="AU444" s="199" t="s">
        <v>85</v>
      </c>
      <c r="AY444" s="18" t="s">
        <v>135</v>
      </c>
      <c r="BE444" s="200">
        <f>IF(N444="základní",J444,0)</f>
        <v>0</v>
      </c>
      <c r="BF444" s="200">
        <f>IF(N444="snížená",J444,0)</f>
        <v>0</v>
      </c>
      <c r="BG444" s="200">
        <f>IF(N444="zákl. přenesená",J444,0)</f>
        <v>0</v>
      </c>
      <c r="BH444" s="200">
        <f>IF(N444="sníž. přenesená",J444,0)</f>
        <v>0</v>
      </c>
      <c r="BI444" s="200">
        <f>IF(N444="nulová",J444,0)</f>
        <v>0</v>
      </c>
      <c r="BJ444" s="18" t="s">
        <v>83</v>
      </c>
      <c r="BK444" s="200">
        <f>ROUND(I444*H444,2)</f>
        <v>0</v>
      </c>
      <c r="BL444" s="18" t="s">
        <v>239</v>
      </c>
      <c r="BM444" s="199" t="s">
        <v>820</v>
      </c>
    </row>
    <row r="445" spans="2:51" s="14" customFormat="1" ht="11.25">
      <c r="B445" s="215"/>
      <c r="C445" s="216"/>
      <c r="D445" s="201" t="s">
        <v>146</v>
      </c>
      <c r="E445" s="217" t="s">
        <v>18</v>
      </c>
      <c r="F445" s="218" t="s">
        <v>821</v>
      </c>
      <c r="G445" s="216"/>
      <c r="H445" s="219">
        <v>5.4</v>
      </c>
      <c r="I445" s="220"/>
      <c r="J445" s="216"/>
      <c r="K445" s="216"/>
      <c r="L445" s="221"/>
      <c r="M445" s="222"/>
      <c r="N445" s="223"/>
      <c r="O445" s="223"/>
      <c r="P445" s="223"/>
      <c r="Q445" s="223"/>
      <c r="R445" s="223"/>
      <c r="S445" s="223"/>
      <c r="T445" s="224"/>
      <c r="AT445" s="225" t="s">
        <v>146</v>
      </c>
      <c r="AU445" s="225" t="s">
        <v>85</v>
      </c>
      <c r="AV445" s="14" t="s">
        <v>85</v>
      </c>
      <c r="AW445" s="14" t="s">
        <v>36</v>
      </c>
      <c r="AX445" s="14" t="s">
        <v>75</v>
      </c>
      <c r="AY445" s="225" t="s">
        <v>135</v>
      </c>
    </row>
    <row r="446" spans="2:51" s="14" customFormat="1" ht="11.25">
      <c r="B446" s="215"/>
      <c r="C446" s="216"/>
      <c r="D446" s="201" t="s">
        <v>146</v>
      </c>
      <c r="E446" s="217" t="s">
        <v>18</v>
      </c>
      <c r="F446" s="218" t="s">
        <v>822</v>
      </c>
      <c r="G446" s="216"/>
      <c r="H446" s="219">
        <v>1.65</v>
      </c>
      <c r="I446" s="220"/>
      <c r="J446" s="216"/>
      <c r="K446" s="216"/>
      <c r="L446" s="221"/>
      <c r="M446" s="222"/>
      <c r="N446" s="223"/>
      <c r="O446" s="223"/>
      <c r="P446" s="223"/>
      <c r="Q446" s="223"/>
      <c r="R446" s="223"/>
      <c r="S446" s="223"/>
      <c r="T446" s="224"/>
      <c r="AT446" s="225" t="s">
        <v>146</v>
      </c>
      <c r="AU446" s="225" t="s">
        <v>85</v>
      </c>
      <c r="AV446" s="14" t="s">
        <v>85</v>
      </c>
      <c r="AW446" s="14" t="s">
        <v>36</v>
      </c>
      <c r="AX446" s="14" t="s">
        <v>75</v>
      </c>
      <c r="AY446" s="225" t="s">
        <v>135</v>
      </c>
    </row>
    <row r="447" spans="2:51" s="15" customFormat="1" ht="11.25">
      <c r="B447" s="226"/>
      <c r="C447" s="227"/>
      <c r="D447" s="201" t="s">
        <v>146</v>
      </c>
      <c r="E447" s="228" t="s">
        <v>18</v>
      </c>
      <c r="F447" s="229" t="s">
        <v>149</v>
      </c>
      <c r="G447" s="227"/>
      <c r="H447" s="230">
        <v>7.05</v>
      </c>
      <c r="I447" s="231"/>
      <c r="J447" s="227"/>
      <c r="K447" s="227"/>
      <c r="L447" s="232"/>
      <c r="M447" s="233"/>
      <c r="N447" s="234"/>
      <c r="O447" s="234"/>
      <c r="P447" s="234"/>
      <c r="Q447" s="234"/>
      <c r="R447" s="234"/>
      <c r="S447" s="234"/>
      <c r="T447" s="235"/>
      <c r="AT447" s="236" t="s">
        <v>146</v>
      </c>
      <c r="AU447" s="236" t="s">
        <v>85</v>
      </c>
      <c r="AV447" s="15" t="s">
        <v>142</v>
      </c>
      <c r="AW447" s="15" t="s">
        <v>36</v>
      </c>
      <c r="AX447" s="15" t="s">
        <v>83</v>
      </c>
      <c r="AY447" s="236" t="s">
        <v>135</v>
      </c>
    </row>
    <row r="448" spans="1:65" s="2" customFormat="1" ht="16.5" customHeight="1">
      <c r="A448" s="35"/>
      <c r="B448" s="36"/>
      <c r="C448" s="237" t="s">
        <v>823</v>
      </c>
      <c r="D448" s="237" t="s">
        <v>272</v>
      </c>
      <c r="E448" s="238" t="s">
        <v>824</v>
      </c>
      <c r="F448" s="239" t="s">
        <v>825</v>
      </c>
      <c r="G448" s="240" t="s">
        <v>169</v>
      </c>
      <c r="H448" s="241">
        <v>0.037</v>
      </c>
      <c r="I448" s="242"/>
      <c r="J448" s="243">
        <f>ROUND(I448*H448,2)</f>
        <v>0</v>
      </c>
      <c r="K448" s="239" t="s">
        <v>141</v>
      </c>
      <c r="L448" s="244"/>
      <c r="M448" s="245" t="s">
        <v>18</v>
      </c>
      <c r="N448" s="246" t="s">
        <v>46</v>
      </c>
      <c r="O448" s="65"/>
      <c r="P448" s="197">
        <f>O448*H448</f>
        <v>0</v>
      </c>
      <c r="Q448" s="197">
        <v>0.5</v>
      </c>
      <c r="R448" s="197">
        <f>Q448*H448</f>
        <v>0.0185</v>
      </c>
      <c r="S448" s="197">
        <v>0</v>
      </c>
      <c r="T448" s="198">
        <f>S448*H448</f>
        <v>0</v>
      </c>
      <c r="U448" s="35"/>
      <c r="V448" s="35"/>
      <c r="W448" s="35"/>
      <c r="X448" s="35"/>
      <c r="Y448" s="35"/>
      <c r="Z448" s="35"/>
      <c r="AA448" s="35"/>
      <c r="AB448" s="35"/>
      <c r="AC448" s="35"/>
      <c r="AD448" s="35"/>
      <c r="AE448" s="35"/>
      <c r="AR448" s="199" t="s">
        <v>332</v>
      </c>
      <c r="AT448" s="199" t="s">
        <v>272</v>
      </c>
      <c r="AU448" s="199" t="s">
        <v>85</v>
      </c>
      <c r="AY448" s="18" t="s">
        <v>135</v>
      </c>
      <c r="BE448" s="200">
        <f>IF(N448="základní",J448,0)</f>
        <v>0</v>
      </c>
      <c r="BF448" s="200">
        <f>IF(N448="snížená",J448,0)</f>
        <v>0</v>
      </c>
      <c r="BG448" s="200">
        <f>IF(N448="zákl. přenesená",J448,0)</f>
        <v>0</v>
      </c>
      <c r="BH448" s="200">
        <f>IF(N448="sníž. přenesená",J448,0)</f>
        <v>0</v>
      </c>
      <c r="BI448" s="200">
        <f>IF(N448="nulová",J448,0)</f>
        <v>0</v>
      </c>
      <c r="BJ448" s="18" t="s">
        <v>83</v>
      </c>
      <c r="BK448" s="200">
        <f>ROUND(I448*H448,2)</f>
        <v>0</v>
      </c>
      <c r="BL448" s="18" t="s">
        <v>239</v>
      </c>
      <c r="BM448" s="199" t="s">
        <v>826</v>
      </c>
    </row>
    <row r="449" spans="2:51" s="14" customFormat="1" ht="11.25">
      <c r="B449" s="215"/>
      <c r="C449" s="216"/>
      <c r="D449" s="201" t="s">
        <v>146</v>
      </c>
      <c r="E449" s="217" t="s">
        <v>18</v>
      </c>
      <c r="F449" s="218" t="s">
        <v>827</v>
      </c>
      <c r="G449" s="216"/>
      <c r="H449" s="219">
        <v>0.037</v>
      </c>
      <c r="I449" s="220"/>
      <c r="J449" s="216"/>
      <c r="K449" s="216"/>
      <c r="L449" s="221"/>
      <c r="M449" s="222"/>
      <c r="N449" s="223"/>
      <c r="O449" s="223"/>
      <c r="P449" s="223"/>
      <c r="Q449" s="223"/>
      <c r="R449" s="223"/>
      <c r="S449" s="223"/>
      <c r="T449" s="224"/>
      <c r="AT449" s="225" t="s">
        <v>146</v>
      </c>
      <c r="AU449" s="225" t="s">
        <v>85</v>
      </c>
      <c r="AV449" s="14" t="s">
        <v>85</v>
      </c>
      <c r="AW449" s="14" t="s">
        <v>36</v>
      </c>
      <c r="AX449" s="14" t="s">
        <v>75</v>
      </c>
      <c r="AY449" s="225" t="s">
        <v>135</v>
      </c>
    </row>
    <row r="450" spans="2:51" s="15" customFormat="1" ht="11.25">
      <c r="B450" s="226"/>
      <c r="C450" s="227"/>
      <c r="D450" s="201" t="s">
        <v>146</v>
      </c>
      <c r="E450" s="228" t="s">
        <v>18</v>
      </c>
      <c r="F450" s="229" t="s">
        <v>149</v>
      </c>
      <c r="G450" s="227"/>
      <c r="H450" s="230">
        <v>0.037</v>
      </c>
      <c r="I450" s="231"/>
      <c r="J450" s="227"/>
      <c r="K450" s="227"/>
      <c r="L450" s="232"/>
      <c r="M450" s="233"/>
      <c r="N450" s="234"/>
      <c r="O450" s="234"/>
      <c r="P450" s="234"/>
      <c r="Q450" s="234"/>
      <c r="R450" s="234"/>
      <c r="S450" s="234"/>
      <c r="T450" s="235"/>
      <c r="AT450" s="236" t="s">
        <v>146</v>
      </c>
      <c r="AU450" s="236" t="s">
        <v>85</v>
      </c>
      <c r="AV450" s="15" t="s">
        <v>142</v>
      </c>
      <c r="AW450" s="15" t="s">
        <v>36</v>
      </c>
      <c r="AX450" s="15" t="s">
        <v>83</v>
      </c>
      <c r="AY450" s="236" t="s">
        <v>135</v>
      </c>
    </row>
    <row r="451" spans="1:65" s="2" customFormat="1" ht="16.5" customHeight="1">
      <c r="A451" s="35"/>
      <c r="B451" s="36"/>
      <c r="C451" s="188" t="s">
        <v>828</v>
      </c>
      <c r="D451" s="188" t="s">
        <v>137</v>
      </c>
      <c r="E451" s="189" t="s">
        <v>829</v>
      </c>
      <c r="F451" s="190" t="s">
        <v>830</v>
      </c>
      <c r="G451" s="191" t="s">
        <v>169</v>
      </c>
      <c r="H451" s="192">
        <v>0.069</v>
      </c>
      <c r="I451" s="193"/>
      <c r="J451" s="194">
        <f>ROUND(I451*H451,2)</f>
        <v>0</v>
      </c>
      <c r="K451" s="190" t="s">
        <v>141</v>
      </c>
      <c r="L451" s="40"/>
      <c r="M451" s="195" t="s">
        <v>18</v>
      </c>
      <c r="N451" s="196" t="s">
        <v>46</v>
      </c>
      <c r="O451" s="65"/>
      <c r="P451" s="197">
        <f>O451*H451</f>
        <v>0</v>
      </c>
      <c r="Q451" s="197">
        <v>0.02337</v>
      </c>
      <c r="R451" s="197">
        <f>Q451*H451</f>
        <v>0.00161253</v>
      </c>
      <c r="S451" s="197">
        <v>0</v>
      </c>
      <c r="T451" s="198">
        <f>S451*H451</f>
        <v>0</v>
      </c>
      <c r="U451" s="35"/>
      <c r="V451" s="35"/>
      <c r="W451" s="35"/>
      <c r="X451" s="35"/>
      <c r="Y451" s="35"/>
      <c r="Z451" s="35"/>
      <c r="AA451" s="35"/>
      <c r="AB451" s="35"/>
      <c r="AC451" s="35"/>
      <c r="AD451" s="35"/>
      <c r="AE451" s="35"/>
      <c r="AR451" s="199" t="s">
        <v>239</v>
      </c>
      <c r="AT451" s="199" t="s">
        <v>137</v>
      </c>
      <c r="AU451" s="199" t="s">
        <v>85</v>
      </c>
      <c r="AY451" s="18" t="s">
        <v>135</v>
      </c>
      <c r="BE451" s="200">
        <f>IF(N451="základní",J451,0)</f>
        <v>0</v>
      </c>
      <c r="BF451" s="200">
        <f>IF(N451="snížená",J451,0)</f>
        <v>0</v>
      </c>
      <c r="BG451" s="200">
        <f>IF(N451="zákl. přenesená",J451,0)</f>
        <v>0</v>
      </c>
      <c r="BH451" s="200">
        <f>IF(N451="sníž. přenesená",J451,0)</f>
        <v>0</v>
      </c>
      <c r="BI451" s="200">
        <f>IF(N451="nulová",J451,0)</f>
        <v>0</v>
      </c>
      <c r="BJ451" s="18" t="s">
        <v>83</v>
      </c>
      <c r="BK451" s="200">
        <f>ROUND(I451*H451,2)</f>
        <v>0</v>
      </c>
      <c r="BL451" s="18" t="s">
        <v>239</v>
      </c>
      <c r="BM451" s="199" t="s">
        <v>831</v>
      </c>
    </row>
    <row r="452" spans="1:47" s="2" customFormat="1" ht="87.75">
      <c r="A452" s="35"/>
      <c r="B452" s="36"/>
      <c r="C452" s="37"/>
      <c r="D452" s="201" t="s">
        <v>144</v>
      </c>
      <c r="E452" s="37"/>
      <c r="F452" s="202" t="s">
        <v>832</v>
      </c>
      <c r="G452" s="37"/>
      <c r="H452" s="37"/>
      <c r="I452" s="109"/>
      <c r="J452" s="37"/>
      <c r="K452" s="37"/>
      <c r="L452" s="40"/>
      <c r="M452" s="203"/>
      <c r="N452" s="204"/>
      <c r="O452" s="65"/>
      <c r="P452" s="65"/>
      <c r="Q452" s="65"/>
      <c r="R452" s="65"/>
      <c r="S452" s="65"/>
      <c r="T452" s="66"/>
      <c r="U452" s="35"/>
      <c r="V452" s="35"/>
      <c r="W452" s="35"/>
      <c r="X452" s="35"/>
      <c r="Y452" s="35"/>
      <c r="Z452" s="35"/>
      <c r="AA452" s="35"/>
      <c r="AB452" s="35"/>
      <c r="AC452" s="35"/>
      <c r="AD452" s="35"/>
      <c r="AE452" s="35"/>
      <c r="AT452" s="18" t="s">
        <v>144</v>
      </c>
      <c r="AU452" s="18" t="s">
        <v>85</v>
      </c>
    </row>
    <row r="453" spans="1:65" s="2" customFormat="1" ht="16.5" customHeight="1">
      <c r="A453" s="35"/>
      <c r="B453" s="36"/>
      <c r="C453" s="188" t="s">
        <v>833</v>
      </c>
      <c r="D453" s="188" t="s">
        <v>137</v>
      </c>
      <c r="E453" s="189" t="s">
        <v>834</v>
      </c>
      <c r="F453" s="190" t="s">
        <v>835</v>
      </c>
      <c r="G453" s="191" t="s">
        <v>157</v>
      </c>
      <c r="H453" s="192">
        <v>6</v>
      </c>
      <c r="I453" s="193"/>
      <c r="J453" s="194">
        <f>ROUND(I453*H453,2)</f>
        <v>0</v>
      </c>
      <c r="K453" s="190" t="s">
        <v>141</v>
      </c>
      <c r="L453" s="40"/>
      <c r="M453" s="195" t="s">
        <v>18</v>
      </c>
      <c r="N453" s="196" t="s">
        <v>46</v>
      </c>
      <c r="O453" s="65"/>
      <c r="P453" s="197">
        <f>O453*H453</f>
        <v>0</v>
      </c>
      <c r="Q453" s="197">
        <v>0</v>
      </c>
      <c r="R453" s="197">
        <f>Q453*H453</f>
        <v>0</v>
      </c>
      <c r="S453" s="197">
        <v>0.011</v>
      </c>
      <c r="T453" s="198">
        <f>S453*H453</f>
        <v>0.066</v>
      </c>
      <c r="U453" s="35"/>
      <c r="V453" s="35"/>
      <c r="W453" s="35"/>
      <c r="X453" s="35"/>
      <c r="Y453" s="35"/>
      <c r="Z453" s="35"/>
      <c r="AA453" s="35"/>
      <c r="AB453" s="35"/>
      <c r="AC453" s="35"/>
      <c r="AD453" s="35"/>
      <c r="AE453" s="35"/>
      <c r="AR453" s="199" t="s">
        <v>239</v>
      </c>
      <c r="AT453" s="199" t="s">
        <v>137</v>
      </c>
      <c r="AU453" s="199" t="s">
        <v>85</v>
      </c>
      <c r="AY453" s="18" t="s">
        <v>135</v>
      </c>
      <c r="BE453" s="200">
        <f>IF(N453="základní",J453,0)</f>
        <v>0</v>
      </c>
      <c r="BF453" s="200">
        <f>IF(N453="snížená",J453,0)</f>
        <v>0</v>
      </c>
      <c r="BG453" s="200">
        <f>IF(N453="zákl. přenesená",J453,0)</f>
        <v>0</v>
      </c>
      <c r="BH453" s="200">
        <f>IF(N453="sníž. přenesená",J453,0)</f>
        <v>0</v>
      </c>
      <c r="BI453" s="200">
        <f>IF(N453="nulová",J453,0)</f>
        <v>0</v>
      </c>
      <c r="BJ453" s="18" t="s">
        <v>83</v>
      </c>
      <c r="BK453" s="200">
        <f>ROUND(I453*H453,2)</f>
        <v>0</v>
      </c>
      <c r="BL453" s="18" t="s">
        <v>239</v>
      </c>
      <c r="BM453" s="199" t="s">
        <v>836</v>
      </c>
    </row>
    <row r="454" spans="2:51" s="13" customFormat="1" ht="11.25">
      <c r="B454" s="205"/>
      <c r="C454" s="206"/>
      <c r="D454" s="201" t="s">
        <v>146</v>
      </c>
      <c r="E454" s="207" t="s">
        <v>18</v>
      </c>
      <c r="F454" s="208" t="s">
        <v>837</v>
      </c>
      <c r="G454" s="206"/>
      <c r="H454" s="207" t="s">
        <v>18</v>
      </c>
      <c r="I454" s="209"/>
      <c r="J454" s="206"/>
      <c r="K454" s="206"/>
      <c r="L454" s="210"/>
      <c r="M454" s="211"/>
      <c r="N454" s="212"/>
      <c r="O454" s="212"/>
      <c r="P454" s="212"/>
      <c r="Q454" s="212"/>
      <c r="R454" s="212"/>
      <c r="S454" s="212"/>
      <c r="T454" s="213"/>
      <c r="AT454" s="214" t="s">
        <v>146</v>
      </c>
      <c r="AU454" s="214" t="s">
        <v>85</v>
      </c>
      <c r="AV454" s="13" t="s">
        <v>83</v>
      </c>
      <c r="AW454" s="13" t="s">
        <v>36</v>
      </c>
      <c r="AX454" s="13" t="s">
        <v>75</v>
      </c>
      <c r="AY454" s="214" t="s">
        <v>135</v>
      </c>
    </row>
    <row r="455" spans="2:51" s="14" customFormat="1" ht="11.25">
      <c r="B455" s="215"/>
      <c r="C455" s="216"/>
      <c r="D455" s="201" t="s">
        <v>146</v>
      </c>
      <c r="E455" s="217" t="s">
        <v>18</v>
      </c>
      <c r="F455" s="218" t="s">
        <v>838</v>
      </c>
      <c r="G455" s="216"/>
      <c r="H455" s="219">
        <v>6</v>
      </c>
      <c r="I455" s="220"/>
      <c r="J455" s="216"/>
      <c r="K455" s="216"/>
      <c r="L455" s="221"/>
      <c r="M455" s="222"/>
      <c r="N455" s="223"/>
      <c r="O455" s="223"/>
      <c r="P455" s="223"/>
      <c r="Q455" s="223"/>
      <c r="R455" s="223"/>
      <c r="S455" s="223"/>
      <c r="T455" s="224"/>
      <c r="AT455" s="225" t="s">
        <v>146</v>
      </c>
      <c r="AU455" s="225" t="s">
        <v>85</v>
      </c>
      <c r="AV455" s="14" t="s">
        <v>85</v>
      </c>
      <c r="AW455" s="14" t="s">
        <v>36</v>
      </c>
      <c r="AX455" s="14" t="s">
        <v>75</v>
      </c>
      <c r="AY455" s="225" t="s">
        <v>135</v>
      </c>
    </row>
    <row r="456" spans="2:51" s="15" customFormat="1" ht="11.25">
      <c r="B456" s="226"/>
      <c r="C456" s="227"/>
      <c r="D456" s="201" t="s">
        <v>146</v>
      </c>
      <c r="E456" s="228" t="s">
        <v>18</v>
      </c>
      <c r="F456" s="229" t="s">
        <v>149</v>
      </c>
      <c r="G456" s="227"/>
      <c r="H456" s="230">
        <v>6</v>
      </c>
      <c r="I456" s="231"/>
      <c r="J456" s="227"/>
      <c r="K456" s="227"/>
      <c r="L456" s="232"/>
      <c r="M456" s="233"/>
      <c r="N456" s="234"/>
      <c r="O456" s="234"/>
      <c r="P456" s="234"/>
      <c r="Q456" s="234"/>
      <c r="R456" s="234"/>
      <c r="S456" s="234"/>
      <c r="T456" s="235"/>
      <c r="AT456" s="236" t="s">
        <v>146</v>
      </c>
      <c r="AU456" s="236" t="s">
        <v>85</v>
      </c>
      <c r="AV456" s="15" t="s">
        <v>142</v>
      </c>
      <c r="AW456" s="15" t="s">
        <v>36</v>
      </c>
      <c r="AX456" s="15" t="s">
        <v>83</v>
      </c>
      <c r="AY456" s="236" t="s">
        <v>135</v>
      </c>
    </row>
    <row r="457" spans="1:65" s="2" customFormat="1" ht="16.5" customHeight="1">
      <c r="A457" s="35"/>
      <c r="B457" s="36"/>
      <c r="C457" s="188" t="s">
        <v>839</v>
      </c>
      <c r="D457" s="188" t="s">
        <v>137</v>
      </c>
      <c r="E457" s="189" t="s">
        <v>840</v>
      </c>
      <c r="F457" s="190" t="s">
        <v>841</v>
      </c>
      <c r="G457" s="191" t="s">
        <v>157</v>
      </c>
      <c r="H457" s="192">
        <v>6</v>
      </c>
      <c r="I457" s="193"/>
      <c r="J457" s="194">
        <f>ROUND(I457*H457,2)</f>
        <v>0</v>
      </c>
      <c r="K457" s="190" t="s">
        <v>141</v>
      </c>
      <c r="L457" s="40"/>
      <c r="M457" s="195" t="s">
        <v>18</v>
      </c>
      <c r="N457" s="196" t="s">
        <v>46</v>
      </c>
      <c r="O457" s="65"/>
      <c r="P457" s="197">
        <f>O457*H457</f>
        <v>0</v>
      </c>
      <c r="Q457" s="197">
        <v>0</v>
      </c>
      <c r="R457" s="197">
        <f>Q457*H457</f>
        <v>0</v>
      </c>
      <c r="S457" s="197">
        <v>0</v>
      </c>
      <c r="T457" s="198">
        <f>S457*H457</f>
        <v>0</v>
      </c>
      <c r="U457" s="35"/>
      <c r="V457" s="35"/>
      <c r="W457" s="35"/>
      <c r="X457" s="35"/>
      <c r="Y457" s="35"/>
      <c r="Z457" s="35"/>
      <c r="AA457" s="35"/>
      <c r="AB457" s="35"/>
      <c r="AC457" s="35"/>
      <c r="AD457" s="35"/>
      <c r="AE457" s="35"/>
      <c r="AR457" s="199" t="s">
        <v>239</v>
      </c>
      <c r="AT457" s="199" t="s">
        <v>137</v>
      </c>
      <c r="AU457" s="199" t="s">
        <v>85</v>
      </c>
      <c r="AY457" s="18" t="s">
        <v>135</v>
      </c>
      <c r="BE457" s="200">
        <f>IF(N457="základní",J457,0)</f>
        <v>0</v>
      </c>
      <c r="BF457" s="200">
        <f>IF(N457="snížená",J457,0)</f>
        <v>0</v>
      </c>
      <c r="BG457" s="200">
        <f>IF(N457="zákl. přenesená",J457,0)</f>
        <v>0</v>
      </c>
      <c r="BH457" s="200">
        <f>IF(N457="sníž. přenesená",J457,0)</f>
        <v>0</v>
      </c>
      <c r="BI457" s="200">
        <f>IF(N457="nulová",J457,0)</f>
        <v>0</v>
      </c>
      <c r="BJ457" s="18" t="s">
        <v>83</v>
      </c>
      <c r="BK457" s="200">
        <f>ROUND(I457*H457,2)</f>
        <v>0</v>
      </c>
      <c r="BL457" s="18" t="s">
        <v>239</v>
      </c>
      <c r="BM457" s="199" t="s">
        <v>842</v>
      </c>
    </row>
    <row r="458" spans="1:47" s="2" customFormat="1" ht="58.5">
      <c r="A458" s="35"/>
      <c r="B458" s="36"/>
      <c r="C458" s="37"/>
      <c r="D458" s="201" t="s">
        <v>144</v>
      </c>
      <c r="E458" s="37"/>
      <c r="F458" s="202" t="s">
        <v>843</v>
      </c>
      <c r="G458" s="37"/>
      <c r="H458" s="37"/>
      <c r="I458" s="109"/>
      <c r="J458" s="37"/>
      <c r="K458" s="37"/>
      <c r="L458" s="40"/>
      <c r="M458" s="203"/>
      <c r="N458" s="204"/>
      <c r="O458" s="65"/>
      <c r="P458" s="65"/>
      <c r="Q458" s="65"/>
      <c r="R458" s="65"/>
      <c r="S458" s="65"/>
      <c r="T458" s="66"/>
      <c r="U458" s="35"/>
      <c r="V458" s="35"/>
      <c r="W458" s="35"/>
      <c r="X458" s="35"/>
      <c r="Y458" s="35"/>
      <c r="Z458" s="35"/>
      <c r="AA458" s="35"/>
      <c r="AB458" s="35"/>
      <c r="AC458" s="35"/>
      <c r="AD458" s="35"/>
      <c r="AE458" s="35"/>
      <c r="AT458" s="18" t="s">
        <v>144</v>
      </c>
      <c r="AU458" s="18" t="s">
        <v>85</v>
      </c>
    </row>
    <row r="459" spans="2:51" s="13" customFormat="1" ht="11.25">
      <c r="B459" s="205"/>
      <c r="C459" s="206"/>
      <c r="D459" s="201" t="s">
        <v>146</v>
      </c>
      <c r="E459" s="207" t="s">
        <v>18</v>
      </c>
      <c r="F459" s="208" t="s">
        <v>837</v>
      </c>
      <c r="G459" s="206"/>
      <c r="H459" s="207" t="s">
        <v>18</v>
      </c>
      <c r="I459" s="209"/>
      <c r="J459" s="206"/>
      <c r="K459" s="206"/>
      <c r="L459" s="210"/>
      <c r="M459" s="211"/>
      <c r="N459" s="212"/>
      <c r="O459" s="212"/>
      <c r="P459" s="212"/>
      <c r="Q459" s="212"/>
      <c r="R459" s="212"/>
      <c r="S459" s="212"/>
      <c r="T459" s="213"/>
      <c r="AT459" s="214" t="s">
        <v>146</v>
      </c>
      <c r="AU459" s="214" t="s">
        <v>85</v>
      </c>
      <c r="AV459" s="13" t="s">
        <v>83</v>
      </c>
      <c r="AW459" s="13" t="s">
        <v>36</v>
      </c>
      <c r="AX459" s="13" t="s">
        <v>75</v>
      </c>
      <c r="AY459" s="214" t="s">
        <v>135</v>
      </c>
    </row>
    <row r="460" spans="2:51" s="14" customFormat="1" ht="11.25">
      <c r="B460" s="215"/>
      <c r="C460" s="216"/>
      <c r="D460" s="201" t="s">
        <v>146</v>
      </c>
      <c r="E460" s="217" t="s">
        <v>18</v>
      </c>
      <c r="F460" s="218" t="s">
        <v>838</v>
      </c>
      <c r="G460" s="216"/>
      <c r="H460" s="219">
        <v>6</v>
      </c>
      <c r="I460" s="220"/>
      <c r="J460" s="216"/>
      <c r="K460" s="216"/>
      <c r="L460" s="221"/>
      <c r="M460" s="222"/>
      <c r="N460" s="223"/>
      <c r="O460" s="223"/>
      <c r="P460" s="223"/>
      <c r="Q460" s="223"/>
      <c r="R460" s="223"/>
      <c r="S460" s="223"/>
      <c r="T460" s="224"/>
      <c r="AT460" s="225" t="s">
        <v>146</v>
      </c>
      <c r="AU460" s="225" t="s">
        <v>85</v>
      </c>
      <c r="AV460" s="14" t="s">
        <v>85</v>
      </c>
      <c r="AW460" s="14" t="s">
        <v>36</v>
      </c>
      <c r="AX460" s="14" t="s">
        <v>75</v>
      </c>
      <c r="AY460" s="225" t="s">
        <v>135</v>
      </c>
    </row>
    <row r="461" spans="2:51" s="15" customFormat="1" ht="11.25">
      <c r="B461" s="226"/>
      <c r="C461" s="227"/>
      <c r="D461" s="201" t="s">
        <v>146</v>
      </c>
      <c r="E461" s="228" t="s">
        <v>18</v>
      </c>
      <c r="F461" s="229" t="s">
        <v>149</v>
      </c>
      <c r="G461" s="227"/>
      <c r="H461" s="230">
        <v>6</v>
      </c>
      <c r="I461" s="231"/>
      <c r="J461" s="227"/>
      <c r="K461" s="227"/>
      <c r="L461" s="232"/>
      <c r="M461" s="233"/>
      <c r="N461" s="234"/>
      <c r="O461" s="234"/>
      <c r="P461" s="234"/>
      <c r="Q461" s="234"/>
      <c r="R461" s="234"/>
      <c r="S461" s="234"/>
      <c r="T461" s="235"/>
      <c r="AT461" s="236" t="s">
        <v>146</v>
      </c>
      <c r="AU461" s="236" t="s">
        <v>85</v>
      </c>
      <c r="AV461" s="15" t="s">
        <v>142</v>
      </c>
      <c r="AW461" s="15" t="s">
        <v>36</v>
      </c>
      <c r="AX461" s="15" t="s">
        <v>83</v>
      </c>
      <c r="AY461" s="236" t="s">
        <v>135</v>
      </c>
    </row>
    <row r="462" spans="1:65" s="2" customFormat="1" ht="21.75" customHeight="1">
      <c r="A462" s="35"/>
      <c r="B462" s="36"/>
      <c r="C462" s="188" t="s">
        <v>844</v>
      </c>
      <c r="D462" s="188" t="s">
        <v>137</v>
      </c>
      <c r="E462" s="189" t="s">
        <v>845</v>
      </c>
      <c r="F462" s="190" t="s">
        <v>846</v>
      </c>
      <c r="G462" s="191" t="s">
        <v>662</v>
      </c>
      <c r="H462" s="247"/>
      <c r="I462" s="193"/>
      <c r="J462" s="194">
        <f>ROUND(I462*H462,2)</f>
        <v>0</v>
      </c>
      <c r="K462" s="190" t="s">
        <v>141</v>
      </c>
      <c r="L462" s="40"/>
      <c r="M462" s="195" t="s">
        <v>18</v>
      </c>
      <c r="N462" s="196" t="s">
        <v>46</v>
      </c>
      <c r="O462" s="65"/>
      <c r="P462" s="197">
        <f>O462*H462</f>
        <v>0</v>
      </c>
      <c r="Q462" s="197">
        <v>0</v>
      </c>
      <c r="R462" s="197">
        <f>Q462*H462</f>
        <v>0</v>
      </c>
      <c r="S462" s="197">
        <v>0</v>
      </c>
      <c r="T462" s="198">
        <f>S462*H462</f>
        <v>0</v>
      </c>
      <c r="U462" s="35"/>
      <c r="V462" s="35"/>
      <c r="W462" s="35"/>
      <c r="X462" s="35"/>
      <c r="Y462" s="35"/>
      <c r="Z462" s="35"/>
      <c r="AA462" s="35"/>
      <c r="AB462" s="35"/>
      <c r="AC462" s="35"/>
      <c r="AD462" s="35"/>
      <c r="AE462" s="35"/>
      <c r="AR462" s="199" t="s">
        <v>239</v>
      </c>
      <c r="AT462" s="199" t="s">
        <v>137</v>
      </c>
      <c r="AU462" s="199" t="s">
        <v>85</v>
      </c>
      <c r="AY462" s="18" t="s">
        <v>135</v>
      </c>
      <c r="BE462" s="200">
        <f>IF(N462="základní",J462,0)</f>
        <v>0</v>
      </c>
      <c r="BF462" s="200">
        <f>IF(N462="snížená",J462,0)</f>
        <v>0</v>
      </c>
      <c r="BG462" s="200">
        <f>IF(N462="zákl. přenesená",J462,0)</f>
        <v>0</v>
      </c>
      <c r="BH462" s="200">
        <f>IF(N462="sníž. přenesená",J462,0)</f>
        <v>0</v>
      </c>
      <c r="BI462" s="200">
        <f>IF(N462="nulová",J462,0)</f>
        <v>0</v>
      </c>
      <c r="BJ462" s="18" t="s">
        <v>83</v>
      </c>
      <c r="BK462" s="200">
        <f>ROUND(I462*H462,2)</f>
        <v>0</v>
      </c>
      <c r="BL462" s="18" t="s">
        <v>239</v>
      </c>
      <c r="BM462" s="199" t="s">
        <v>847</v>
      </c>
    </row>
    <row r="463" spans="1:47" s="2" customFormat="1" ht="78">
      <c r="A463" s="35"/>
      <c r="B463" s="36"/>
      <c r="C463" s="37"/>
      <c r="D463" s="201" t="s">
        <v>144</v>
      </c>
      <c r="E463" s="37"/>
      <c r="F463" s="202" t="s">
        <v>682</v>
      </c>
      <c r="G463" s="37"/>
      <c r="H463" s="37"/>
      <c r="I463" s="109"/>
      <c r="J463" s="37"/>
      <c r="K463" s="37"/>
      <c r="L463" s="40"/>
      <c r="M463" s="203"/>
      <c r="N463" s="204"/>
      <c r="O463" s="65"/>
      <c r="P463" s="65"/>
      <c r="Q463" s="65"/>
      <c r="R463" s="65"/>
      <c r="S463" s="65"/>
      <c r="T463" s="66"/>
      <c r="U463" s="35"/>
      <c r="V463" s="35"/>
      <c r="W463" s="35"/>
      <c r="X463" s="35"/>
      <c r="Y463" s="35"/>
      <c r="Z463" s="35"/>
      <c r="AA463" s="35"/>
      <c r="AB463" s="35"/>
      <c r="AC463" s="35"/>
      <c r="AD463" s="35"/>
      <c r="AE463" s="35"/>
      <c r="AT463" s="18" t="s">
        <v>144</v>
      </c>
      <c r="AU463" s="18" t="s">
        <v>85</v>
      </c>
    </row>
    <row r="464" spans="2:63" s="12" customFormat="1" ht="22.9" customHeight="1">
      <c r="B464" s="172"/>
      <c r="C464" s="173"/>
      <c r="D464" s="174" t="s">
        <v>74</v>
      </c>
      <c r="E464" s="186" t="s">
        <v>848</v>
      </c>
      <c r="F464" s="186" t="s">
        <v>849</v>
      </c>
      <c r="G464" s="173"/>
      <c r="H464" s="173"/>
      <c r="I464" s="176"/>
      <c r="J464" s="187">
        <f>BK464</f>
        <v>0</v>
      </c>
      <c r="K464" s="173"/>
      <c r="L464" s="178"/>
      <c r="M464" s="179"/>
      <c r="N464" s="180"/>
      <c r="O464" s="180"/>
      <c r="P464" s="181">
        <f>SUM(P465:P474)</f>
        <v>0</v>
      </c>
      <c r="Q464" s="180"/>
      <c r="R464" s="181">
        <f>SUM(R465:R474)</f>
        <v>0.03432</v>
      </c>
      <c r="S464" s="180"/>
      <c r="T464" s="182">
        <f>SUM(T465:T474)</f>
        <v>0.01182</v>
      </c>
      <c r="AR464" s="183" t="s">
        <v>85</v>
      </c>
      <c r="AT464" s="184" t="s">
        <v>74</v>
      </c>
      <c r="AU464" s="184" t="s">
        <v>83</v>
      </c>
      <c r="AY464" s="183" t="s">
        <v>135</v>
      </c>
      <c r="BK464" s="185">
        <f>SUM(BK465:BK474)</f>
        <v>0</v>
      </c>
    </row>
    <row r="465" spans="1:65" s="2" customFormat="1" ht="16.5" customHeight="1">
      <c r="A465" s="35"/>
      <c r="B465" s="36"/>
      <c r="C465" s="188" t="s">
        <v>850</v>
      </c>
      <c r="D465" s="188" t="s">
        <v>137</v>
      </c>
      <c r="E465" s="189" t="s">
        <v>851</v>
      </c>
      <c r="F465" s="190" t="s">
        <v>852</v>
      </c>
      <c r="G465" s="191" t="s">
        <v>157</v>
      </c>
      <c r="H465" s="192">
        <v>3</v>
      </c>
      <c r="I465" s="193"/>
      <c r="J465" s="194">
        <f>ROUND(I465*H465,2)</f>
        <v>0</v>
      </c>
      <c r="K465" s="190" t="s">
        <v>141</v>
      </c>
      <c r="L465" s="40"/>
      <c r="M465" s="195" t="s">
        <v>18</v>
      </c>
      <c r="N465" s="196" t="s">
        <v>46</v>
      </c>
      <c r="O465" s="65"/>
      <c r="P465" s="197">
        <f>O465*H465</f>
        <v>0</v>
      </c>
      <c r="Q465" s="197">
        <v>0</v>
      </c>
      <c r="R465" s="197">
        <f>Q465*H465</f>
        <v>0</v>
      </c>
      <c r="S465" s="197">
        <v>0.00394</v>
      </c>
      <c r="T465" s="198">
        <f>S465*H465</f>
        <v>0.01182</v>
      </c>
      <c r="U465" s="35"/>
      <c r="V465" s="35"/>
      <c r="W465" s="35"/>
      <c r="X465" s="35"/>
      <c r="Y465" s="35"/>
      <c r="Z465" s="35"/>
      <c r="AA465" s="35"/>
      <c r="AB465" s="35"/>
      <c r="AC465" s="35"/>
      <c r="AD465" s="35"/>
      <c r="AE465" s="35"/>
      <c r="AR465" s="199" t="s">
        <v>239</v>
      </c>
      <c r="AT465" s="199" t="s">
        <v>137</v>
      </c>
      <c r="AU465" s="199" t="s">
        <v>85</v>
      </c>
      <c r="AY465" s="18" t="s">
        <v>135</v>
      </c>
      <c r="BE465" s="200">
        <f>IF(N465="základní",J465,0)</f>
        <v>0</v>
      </c>
      <c r="BF465" s="200">
        <f>IF(N465="snížená",J465,0)</f>
        <v>0</v>
      </c>
      <c r="BG465" s="200">
        <f>IF(N465="zákl. přenesená",J465,0)</f>
        <v>0</v>
      </c>
      <c r="BH465" s="200">
        <f>IF(N465="sníž. přenesená",J465,0)</f>
        <v>0</v>
      </c>
      <c r="BI465" s="200">
        <f>IF(N465="nulová",J465,0)</f>
        <v>0</v>
      </c>
      <c r="BJ465" s="18" t="s">
        <v>83</v>
      </c>
      <c r="BK465" s="200">
        <f>ROUND(I465*H465,2)</f>
        <v>0</v>
      </c>
      <c r="BL465" s="18" t="s">
        <v>239</v>
      </c>
      <c r="BM465" s="199" t="s">
        <v>853</v>
      </c>
    </row>
    <row r="466" spans="2:51" s="14" customFormat="1" ht="11.25">
      <c r="B466" s="215"/>
      <c r="C466" s="216"/>
      <c r="D466" s="201" t="s">
        <v>146</v>
      </c>
      <c r="E466" s="217" t="s">
        <v>18</v>
      </c>
      <c r="F466" s="218" t="s">
        <v>854</v>
      </c>
      <c r="G466" s="216"/>
      <c r="H466" s="219">
        <v>3</v>
      </c>
      <c r="I466" s="220"/>
      <c r="J466" s="216"/>
      <c r="K466" s="216"/>
      <c r="L466" s="221"/>
      <c r="M466" s="222"/>
      <c r="N466" s="223"/>
      <c r="O466" s="223"/>
      <c r="P466" s="223"/>
      <c r="Q466" s="223"/>
      <c r="R466" s="223"/>
      <c r="S466" s="223"/>
      <c r="T466" s="224"/>
      <c r="AT466" s="225" t="s">
        <v>146</v>
      </c>
      <c r="AU466" s="225" t="s">
        <v>85</v>
      </c>
      <c r="AV466" s="14" t="s">
        <v>85</v>
      </c>
      <c r="AW466" s="14" t="s">
        <v>36</v>
      </c>
      <c r="AX466" s="14" t="s">
        <v>83</v>
      </c>
      <c r="AY466" s="225" t="s">
        <v>135</v>
      </c>
    </row>
    <row r="467" spans="1:65" s="2" customFormat="1" ht="16.5" customHeight="1">
      <c r="A467" s="35"/>
      <c r="B467" s="36"/>
      <c r="C467" s="188" t="s">
        <v>855</v>
      </c>
      <c r="D467" s="188" t="s">
        <v>137</v>
      </c>
      <c r="E467" s="189" t="s">
        <v>856</v>
      </c>
      <c r="F467" s="190" t="s">
        <v>857</v>
      </c>
      <c r="G467" s="191" t="s">
        <v>157</v>
      </c>
      <c r="H467" s="192">
        <v>6</v>
      </c>
      <c r="I467" s="193"/>
      <c r="J467" s="194">
        <f>ROUND(I467*H467,2)</f>
        <v>0</v>
      </c>
      <c r="K467" s="190" t="s">
        <v>141</v>
      </c>
      <c r="L467" s="40"/>
      <c r="M467" s="195" t="s">
        <v>18</v>
      </c>
      <c r="N467" s="196" t="s">
        <v>46</v>
      </c>
      <c r="O467" s="65"/>
      <c r="P467" s="197">
        <f>O467*H467</f>
        <v>0</v>
      </c>
      <c r="Q467" s="197">
        <v>0</v>
      </c>
      <c r="R467" s="197">
        <f>Q467*H467</f>
        <v>0</v>
      </c>
      <c r="S467" s="197">
        <v>0</v>
      </c>
      <c r="T467" s="198">
        <f>S467*H467</f>
        <v>0</v>
      </c>
      <c r="U467" s="35"/>
      <c r="V467" s="35"/>
      <c r="W467" s="35"/>
      <c r="X467" s="35"/>
      <c r="Y467" s="35"/>
      <c r="Z467" s="35"/>
      <c r="AA467" s="35"/>
      <c r="AB467" s="35"/>
      <c r="AC467" s="35"/>
      <c r="AD467" s="35"/>
      <c r="AE467" s="35"/>
      <c r="AR467" s="199" t="s">
        <v>239</v>
      </c>
      <c r="AT467" s="199" t="s">
        <v>137</v>
      </c>
      <c r="AU467" s="199" t="s">
        <v>85</v>
      </c>
      <c r="AY467" s="18" t="s">
        <v>135</v>
      </c>
      <c r="BE467" s="200">
        <f>IF(N467="základní",J467,0)</f>
        <v>0</v>
      </c>
      <c r="BF467" s="200">
        <f>IF(N467="snížená",J467,0)</f>
        <v>0</v>
      </c>
      <c r="BG467" s="200">
        <f>IF(N467="zákl. přenesená",J467,0)</f>
        <v>0</v>
      </c>
      <c r="BH467" s="200">
        <f>IF(N467="sníž. přenesená",J467,0)</f>
        <v>0</v>
      </c>
      <c r="BI467" s="200">
        <f>IF(N467="nulová",J467,0)</f>
        <v>0</v>
      </c>
      <c r="BJ467" s="18" t="s">
        <v>83</v>
      </c>
      <c r="BK467" s="200">
        <f>ROUND(I467*H467,2)</f>
        <v>0</v>
      </c>
      <c r="BL467" s="18" t="s">
        <v>239</v>
      </c>
      <c r="BM467" s="199" t="s">
        <v>858</v>
      </c>
    </row>
    <row r="468" spans="2:51" s="13" customFormat="1" ht="11.25">
      <c r="B468" s="205"/>
      <c r="C468" s="206"/>
      <c r="D468" s="201" t="s">
        <v>146</v>
      </c>
      <c r="E468" s="207" t="s">
        <v>18</v>
      </c>
      <c r="F468" s="208" t="s">
        <v>859</v>
      </c>
      <c r="G468" s="206"/>
      <c r="H468" s="207" t="s">
        <v>18</v>
      </c>
      <c r="I468" s="209"/>
      <c r="J468" s="206"/>
      <c r="K468" s="206"/>
      <c r="L468" s="210"/>
      <c r="M468" s="211"/>
      <c r="N468" s="212"/>
      <c r="O468" s="212"/>
      <c r="P468" s="212"/>
      <c r="Q468" s="212"/>
      <c r="R468" s="212"/>
      <c r="S468" s="212"/>
      <c r="T468" s="213"/>
      <c r="AT468" s="214" t="s">
        <v>146</v>
      </c>
      <c r="AU468" s="214" t="s">
        <v>85</v>
      </c>
      <c r="AV468" s="13" t="s">
        <v>83</v>
      </c>
      <c r="AW468" s="13" t="s">
        <v>36</v>
      </c>
      <c r="AX468" s="13" t="s">
        <v>75</v>
      </c>
      <c r="AY468" s="214" t="s">
        <v>135</v>
      </c>
    </row>
    <row r="469" spans="2:51" s="14" customFormat="1" ht="11.25">
      <c r="B469" s="215"/>
      <c r="C469" s="216"/>
      <c r="D469" s="201" t="s">
        <v>146</v>
      </c>
      <c r="E469" s="217" t="s">
        <v>18</v>
      </c>
      <c r="F469" s="218" t="s">
        <v>860</v>
      </c>
      <c r="G469" s="216"/>
      <c r="H469" s="219">
        <v>6</v>
      </c>
      <c r="I469" s="220"/>
      <c r="J469" s="216"/>
      <c r="K469" s="216"/>
      <c r="L469" s="221"/>
      <c r="M469" s="222"/>
      <c r="N469" s="223"/>
      <c r="O469" s="223"/>
      <c r="P469" s="223"/>
      <c r="Q469" s="223"/>
      <c r="R469" s="223"/>
      <c r="S469" s="223"/>
      <c r="T469" s="224"/>
      <c r="AT469" s="225" t="s">
        <v>146</v>
      </c>
      <c r="AU469" s="225" t="s">
        <v>85</v>
      </c>
      <c r="AV469" s="14" t="s">
        <v>85</v>
      </c>
      <c r="AW469" s="14" t="s">
        <v>36</v>
      </c>
      <c r="AX469" s="14" t="s">
        <v>75</v>
      </c>
      <c r="AY469" s="225" t="s">
        <v>135</v>
      </c>
    </row>
    <row r="470" spans="2:51" s="15" customFormat="1" ht="11.25">
      <c r="B470" s="226"/>
      <c r="C470" s="227"/>
      <c r="D470" s="201" t="s">
        <v>146</v>
      </c>
      <c r="E470" s="228" t="s">
        <v>18</v>
      </c>
      <c r="F470" s="229" t="s">
        <v>149</v>
      </c>
      <c r="G470" s="227"/>
      <c r="H470" s="230">
        <v>6</v>
      </c>
      <c r="I470" s="231"/>
      <c r="J470" s="227"/>
      <c r="K470" s="227"/>
      <c r="L470" s="232"/>
      <c r="M470" s="233"/>
      <c r="N470" s="234"/>
      <c r="O470" s="234"/>
      <c r="P470" s="234"/>
      <c r="Q470" s="234"/>
      <c r="R470" s="234"/>
      <c r="S470" s="234"/>
      <c r="T470" s="235"/>
      <c r="AT470" s="236" t="s">
        <v>146</v>
      </c>
      <c r="AU470" s="236" t="s">
        <v>85</v>
      </c>
      <c r="AV470" s="15" t="s">
        <v>142</v>
      </c>
      <c r="AW470" s="15" t="s">
        <v>36</v>
      </c>
      <c r="AX470" s="15" t="s">
        <v>83</v>
      </c>
      <c r="AY470" s="236" t="s">
        <v>135</v>
      </c>
    </row>
    <row r="471" spans="1:65" s="2" customFormat="1" ht="21.75" customHeight="1">
      <c r="A471" s="35"/>
      <c r="B471" s="36"/>
      <c r="C471" s="188" t="s">
        <v>861</v>
      </c>
      <c r="D471" s="188" t="s">
        <v>137</v>
      </c>
      <c r="E471" s="189" t="s">
        <v>862</v>
      </c>
      <c r="F471" s="190" t="s">
        <v>863</v>
      </c>
      <c r="G471" s="191" t="s">
        <v>157</v>
      </c>
      <c r="H471" s="192">
        <v>12</v>
      </c>
      <c r="I471" s="193"/>
      <c r="J471" s="194">
        <f>ROUND(I471*H471,2)</f>
        <v>0</v>
      </c>
      <c r="K471" s="190" t="s">
        <v>141</v>
      </c>
      <c r="L471" s="40"/>
      <c r="M471" s="195" t="s">
        <v>18</v>
      </c>
      <c r="N471" s="196" t="s">
        <v>46</v>
      </c>
      <c r="O471" s="65"/>
      <c r="P471" s="197">
        <f>O471*H471</f>
        <v>0</v>
      </c>
      <c r="Q471" s="197">
        <v>0.00286</v>
      </c>
      <c r="R471" s="197">
        <f>Q471*H471</f>
        <v>0.03432</v>
      </c>
      <c r="S471" s="197">
        <v>0</v>
      </c>
      <c r="T471" s="198">
        <f>S471*H471</f>
        <v>0</v>
      </c>
      <c r="U471" s="35"/>
      <c r="V471" s="35"/>
      <c r="W471" s="35"/>
      <c r="X471" s="35"/>
      <c r="Y471" s="35"/>
      <c r="Z471" s="35"/>
      <c r="AA471" s="35"/>
      <c r="AB471" s="35"/>
      <c r="AC471" s="35"/>
      <c r="AD471" s="35"/>
      <c r="AE471" s="35"/>
      <c r="AR471" s="199" t="s">
        <v>239</v>
      </c>
      <c r="AT471" s="199" t="s">
        <v>137</v>
      </c>
      <c r="AU471" s="199" t="s">
        <v>85</v>
      </c>
      <c r="AY471" s="18" t="s">
        <v>135</v>
      </c>
      <c r="BE471" s="200">
        <f>IF(N471="základní",J471,0)</f>
        <v>0</v>
      </c>
      <c r="BF471" s="200">
        <f>IF(N471="snížená",J471,0)</f>
        <v>0</v>
      </c>
      <c r="BG471" s="200">
        <f>IF(N471="zákl. přenesená",J471,0)</f>
        <v>0</v>
      </c>
      <c r="BH471" s="200">
        <f>IF(N471="sníž. přenesená",J471,0)</f>
        <v>0</v>
      </c>
      <c r="BI471" s="200">
        <f>IF(N471="nulová",J471,0)</f>
        <v>0</v>
      </c>
      <c r="BJ471" s="18" t="s">
        <v>83</v>
      </c>
      <c r="BK471" s="200">
        <f>ROUND(I471*H471,2)</f>
        <v>0</v>
      </c>
      <c r="BL471" s="18" t="s">
        <v>239</v>
      </c>
      <c r="BM471" s="199" t="s">
        <v>864</v>
      </c>
    </row>
    <row r="472" spans="2:51" s="14" customFormat="1" ht="11.25">
      <c r="B472" s="215"/>
      <c r="C472" s="216"/>
      <c r="D472" s="201" t="s">
        <v>146</v>
      </c>
      <c r="E472" s="217" t="s">
        <v>18</v>
      </c>
      <c r="F472" s="218" t="s">
        <v>865</v>
      </c>
      <c r="G472" s="216"/>
      <c r="H472" s="219">
        <v>12</v>
      </c>
      <c r="I472" s="220"/>
      <c r="J472" s="216"/>
      <c r="K472" s="216"/>
      <c r="L472" s="221"/>
      <c r="M472" s="222"/>
      <c r="N472" s="223"/>
      <c r="O472" s="223"/>
      <c r="P472" s="223"/>
      <c r="Q472" s="223"/>
      <c r="R472" s="223"/>
      <c r="S472" s="223"/>
      <c r="T472" s="224"/>
      <c r="AT472" s="225" t="s">
        <v>146</v>
      </c>
      <c r="AU472" s="225" t="s">
        <v>85</v>
      </c>
      <c r="AV472" s="14" t="s">
        <v>85</v>
      </c>
      <c r="AW472" s="14" t="s">
        <v>36</v>
      </c>
      <c r="AX472" s="14" t="s">
        <v>83</v>
      </c>
      <c r="AY472" s="225" t="s">
        <v>135</v>
      </c>
    </row>
    <row r="473" spans="1:65" s="2" customFormat="1" ht="21.75" customHeight="1">
      <c r="A473" s="35"/>
      <c r="B473" s="36"/>
      <c r="C473" s="188" t="s">
        <v>866</v>
      </c>
      <c r="D473" s="188" t="s">
        <v>137</v>
      </c>
      <c r="E473" s="189" t="s">
        <v>867</v>
      </c>
      <c r="F473" s="190" t="s">
        <v>868</v>
      </c>
      <c r="G473" s="191" t="s">
        <v>662</v>
      </c>
      <c r="H473" s="247"/>
      <c r="I473" s="193"/>
      <c r="J473" s="194">
        <f>ROUND(I473*H473,2)</f>
        <v>0</v>
      </c>
      <c r="K473" s="190" t="s">
        <v>141</v>
      </c>
      <c r="L473" s="40"/>
      <c r="M473" s="195" t="s">
        <v>18</v>
      </c>
      <c r="N473" s="196" t="s">
        <v>46</v>
      </c>
      <c r="O473" s="65"/>
      <c r="P473" s="197">
        <f>O473*H473</f>
        <v>0</v>
      </c>
      <c r="Q473" s="197">
        <v>0</v>
      </c>
      <c r="R473" s="197">
        <f>Q473*H473</f>
        <v>0</v>
      </c>
      <c r="S473" s="197">
        <v>0</v>
      </c>
      <c r="T473" s="198">
        <f>S473*H473</f>
        <v>0</v>
      </c>
      <c r="U473" s="35"/>
      <c r="V473" s="35"/>
      <c r="W473" s="35"/>
      <c r="X473" s="35"/>
      <c r="Y473" s="35"/>
      <c r="Z473" s="35"/>
      <c r="AA473" s="35"/>
      <c r="AB473" s="35"/>
      <c r="AC473" s="35"/>
      <c r="AD473" s="35"/>
      <c r="AE473" s="35"/>
      <c r="AR473" s="199" t="s">
        <v>239</v>
      </c>
      <c r="AT473" s="199" t="s">
        <v>137</v>
      </c>
      <c r="AU473" s="199" t="s">
        <v>85</v>
      </c>
      <c r="AY473" s="18" t="s">
        <v>135</v>
      </c>
      <c r="BE473" s="200">
        <f>IF(N473="základní",J473,0)</f>
        <v>0</v>
      </c>
      <c r="BF473" s="200">
        <f>IF(N473="snížená",J473,0)</f>
        <v>0</v>
      </c>
      <c r="BG473" s="200">
        <f>IF(N473="zákl. přenesená",J473,0)</f>
        <v>0</v>
      </c>
      <c r="BH473" s="200">
        <f>IF(N473="sníž. přenesená",J473,0)</f>
        <v>0</v>
      </c>
      <c r="BI473" s="200">
        <f>IF(N473="nulová",J473,0)</f>
        <v>0</v>
      </c>
      <c r="BJ473" s="18" t="s">
        <v>83</v>
      </c>
      <c r="BK473" s="200">
        <f>ROUND(I473*H473,2)</f>
        <v>0</v>
      </c>
      <c r="BL473" s="18" t="s">
        <v>239</v>
      </c>
      <c r="BM473" s="199" t="s">
        <v>869</v>
      </c>
    </row>
    <row r="474" spans="1:47" s="2" customFormat="1" ht="78">
      <c r="A474" s="35"/>
      <c r="B474" s="36"/>
      <c r="C474" s="37"/>
      <c r="D474" s="201" t="s">
        <v>144</v>
      </c>
      <c r="E474" s="37"/>
      <c r="F474" s="202" t="s">
        <v>748</v>
      </c>
      <c r="G474" s="37"/>
      <c r="H474" s="37"/>
      <c r="I474" s="109"/>
      <c r="J474" s="37"/>
      <c r="K474" s="37"/>
      <c r="L474" s="40"/>
      <c r="M474" s="203"/>
      <c r="N474" s="204"/>
      <c r="O474" s="65"/>
      <c r="P474" s="65"/>
      <c r="Q474" s="65"/>
      <c r="R474" s="65"/>
      <c r="S474" s="65"/>
      <c r="T474" s="66"/>
      <c r="U474" s="35"/>
      <c r="V474" s="35"/>
      <c r="W474" s="35"/>
      <c r="X474" s="35"/>
      <c r="Y474" s="35"/>
      <c r="Z474" s="35"/>
      <c r="AA474" s="35"/>
      <c r="AB474" s="35"/>
      <c r="AC474" s="35"/>
      <c r="AD474" s="35"/>
      <c r="AE474" s="35"/>
      <c r="AT474" s="18" t="s">
        <v>144</v>
      </c>
      <c r="AU474" s="18" t="s">
        <v>85</v>
      </c>
    </row>
    <row r="475" spans="2:63" s="12" customFormat="1" ht="25.9" customHeight="1">
      <c r="B475" s="172"/>
      <c r="C475" s="173"/>
      <c r="D475" s="174" t="s">
        <v>74</v>
      </c>
      <c r="E475" s="175" t="s">
        <v>870</v>
      </c>
      <c r="F475" s="175" t="s">
        <v>871</v>
      </c>
      <c r="G475" s="173"/>
      <c r="H475" s="173"/>
      <c r="I475" s="176"/>
      <c r="J475" s="177">
        <f>BK475</f>
        <v>0</v>
      </c>
      <c r="K475" s="173"/>
      <c r="L475" s="178"/>
      <c r="M475" s="179"/>
      <c r="N475" s="180"/>
      <c r="O475" s="180"/>
      <c r="P475" s="181">
        <f>P476+P480+P482</f>
        <v>0</v>
      </c>
      <c r="Q475" s="180"/>
      <c r="R475" s="181">
        <f>R476+R480+R482</f>
        <v>0</v>
      </c>
      <c r="S475" s="180"/>
      <c r="T475" s="182">
        <f>T476+T480+T482</f>
        <v>0</v>
      </c>
      <c r="AR475" s="183" t="s">
        <v>166</v>
      </c>
      <c r="AT475" s="184" t="s">
        <v>74</v>
      </c>
      <c r="AU475" s="184" t="s">
        <v>75</v>
      </c>
      <c r="AY475" s="183" t="s">
        <v>135</v>
      </c>
      <c r="BK475" s="185">
        <f>BK476+BK480+BK482</f>
        <v>0</v>
      </c>
    </row>
    <row r="476" spans="2:63" s="12" customFormat="1" ht="22.9" customHeight="1">
      <c r="B476" s="172"/>
      <c r="C476" s="173"/>
      <c r="D476" s="174" t="s">
        <v>74</v>
      </c>
      <c r="E476" s="186" t="s">
        <v>872</v>
      </c>
      <c r="F476" s="186" t="s">
        <v>873</v>
      </c>
      <c r="G476" s="173"/>
      <c r="H476" s="173"/>
      <c r="I476" s="176"/>
      <c r="J476" s="187">
        <f>BK476</f>
        <v>0</v>
      </c>
      <c r="K476" s="173"/>
      <c r="L476" s="178"/>
      <c r="M476" s="179"/>
      <c r="N476" s="180"/>
      <c r="O476" s="180"/>
      <c r="P476" s="181">
        <f>SUM(P477:P479)</f>
        <v>0</v>
      </c>
      <c r="Q476" s="180"/>
      <c r="R476" s="181">
        <f>SUM(R477:R479)</f>
        <v>0</v>
      </c>
      <c r="S476" s="180"/>
      <c r="T476" s="182">
        <f>SUM(T477:T479)</f>
        <v>0</v>
      </c>
      <c r="AR476" s="183" t="s">
        <v>166</v>
      </c>
      <c r="AT476" s="184" t="s">
        <v>74</v>
      </c>
      <c r="AU476" s="184" t="s">
        <v>83</v>
      </c>
      <c r="AY476" s="183" t="s">
        <v>135</v>
      </c>
      <c r="BK476" s="185">
        <f>SUM(BK477:BK479)</f>
        <v>0</v>
      </c>
    </row>
    <row r="477" spans="1:65" s="2" customFormat="1" ht="16.5" customHeight="1">
      <c r="A477" s="35"/>
      <c r="B477" s="36"/>
      <c r="C477" s="188" t="s">
        <v>874</v>
      </c>
      <c r="D477" s="188" t="s">
        <v>137</v>
      </c>
      <c r="E477" s="189" t="s">
        <v>875</v>
      </c>
      <c r="F477" s="190" t="s">
        <v>876</v>
      </c>
      <c r="G477" s="191" t="s">
        <v>877</v>
      </c>
      <c r="H477" s="192">
        <v>1</v>
      </c>
      <c r="I477" s="193"/>
      <c r="J477" s="194">
        <f>ROUND(I477*H477,2)</f>
        <v>0</v>
      </c>
      <c r="K477" s="190" t="s">
        <v>141</v>
      </c>
      <c r="L477" s="40"/>
      <c r="M477" s="195" t="s">
        <v>18</v>
      </c>
      <c r="N477" s="196" t="s">
        <v>46</v>
      </c>
      <c r="O477" s="65"/>
      <c r="P477" s="197">
        <f>O477*H477</f>
        <v>0</v>
      </c>
      <c r="Q477" s="197">
        <v>0</v>
      </c>
      <c r="R477" s="197">
        <f>Q477*H477</f>
        <v>0</v>
      </c>
      <c r="S477" s="197">
        <v>0</v>
      </c>
      <c r="T477" s="198">
        <f>S477*H477</f>
        <v>0</v>
      </c>
      <c r="U477" s="35"/>
      <c r="V477" s="35"/>
      <c r="W477" s="35"/>
      <c r="X477" s="35"/>
      <c r="Y477" s="35"/>
      <c r="Z477" s="35"/>
      <c r="AA477" s="35"/>
      <c r="AB477" s="35"/>
      <c r="AC477" s="35"/>
      <c r="AD477" s="35"/>
      <c r="AE477" s="35"/>
      <c r="AR477" s="199" t="s">
        <v>878</v>
      </c>
      <c r="AT477" s="199" t="s">
        <v>137</v>
      </c>
      <c r="AU477" s="199" t="s">
        <v>85</v>
      </c>
      <c r="AY477" s="18" t="s">
        <v>135</v>
      </c>
      <c r="BE477" s="200">
        <f>IF(N477="základní",J477,0)</f>
        <v>0</v>
      </c>
      <c r="BF477" s="200">
        <f>IF(N477="snížená",J477,0)</f>
        <v>0</v>
      </c>
      <c r="BG477" s="200">
        <f>IF(N477="zákl. přenesená",J477,0)</f>
        <v>0</v>
      </c>
      <c r="BH477" s="200">
        <f>IF(N477="sníž. přenesená",J477,0)</f>
        <v>0</v>
      </c>
      <c r="BI477" s="200">
        <f>IF(N477="nulová",J477,0)</f>
        <v>0</v>
      </c>
      <c r="BJ477" s="18" t="s">
        <v>83</v>
      </c>
      <c r="BK477" s="200">
        <f>ROUND(I477*H477,2)</f>
        <v>0</v>
      </c>
      <c r="BL477" s="18" t="s">
        <v>878</v>
      </c>
      <c r="BM477" s="199" t="s">
        <v>879</v>
      </c>
    </row>
    <row r="478" spans="1:65" s="2" customFormat="1" ht="16.5" customHeight="1">
      <c r="A478" s="35"/>
      <c r="B478" s="36"/>
      <c r="C478" s="188" t="s">
        <v>880</v>
      </c>
      <c r="D478" s="188" t="s">
        <v>137</v>
      </c>
      <c r="E478" s="189" t="s">
        <v>881</v>
      </c>
      <c r="F478" s="190" t="s">
        <v>882</v>
      </c>
      <c r="G478" s="191" t="s">
        <v>877</v>
      </c>
      <c r="H478" s="192">
        <v>1</v>
      </c>
      <c r="I478" s="193"/>
      <c r="J478" s="194">
        <f>ROUND(I478*H478,2)</f>
        <v>0</v>
      </c>
      <c r="K478" s="190" t="s">
        <v>141</v>
      </c>
      <c r="L478" s="40"/>
      <c r="M478" s="195" t="s">
        <v>18</v>
      </c>
      <c r="N478" s="196" t="s">
        <v>46</v>
      </c>
      <c r="O478" s="65"/>
      <c r="P478" s="197">
        <f>O478*H478</f>
        <v>0</v>
      </c>
      <c r="Q478" s="197">
        <v>0</v>
      </c>
      <c r="R478" s="197">
        <f>Q478*H478</f>
        <v>0</v>
      </c>
      <c r="S478" s="197">
        <v>0</v>
      </c>
      <c r="T478" s="198">
        <f>S478*H478</f>
        <v>0</v>
      </c>
      <c r="U478" s="35"/>
      <c r="V478" s="35"/>
      <c r="W478" s="35"/>
      <c r="X478" s="35"/>
      <c r="Y478" s="35"/>
      <c r="Z478" s="35"/>
      <c r="AA478" s="35"/>
      <c r="AB478" s="35"/>
      <c r="AC478" s="35"/>
      <c r="AD478" s="35"/>
      <c r="AE478" s="35"/>
      <c r="AR478" s="199" t="s">
        <v>878</v>
      </c>
      <c r="AT478" s="199" t="s">
        <v>137</v>
      </c>
      <c r="AU478" s="199" t="s">
        <v>85</v>
      </c>
      <c r="AY478" s="18" t="s">
        <v>135</v>
      </c>
      <c r="BE478" s="200">
        <f>IF(N478="základní",J478,0)</f>
        <v>0</v>
      </c>
      <c r="BF478" s="200">
        <f>IF(N478="snížená",J478,0)</f>
        <v>0</v>
      </c>
      <c r="BG478" s="200">
        <f>IF(N478="zákl. přenesená",J478,0)</f>
        <v>0</v>
      </c>
      <c r="BH478" s="200">
        <f>IF(N478="sníž. přenesená",J478,0)</f>
        <v>0</v>
      </c>
      <c r="BI478" s="200">
        <f>IF(N478="nulová",J478,0)</f>
        <v>0</v>
      </c>
      <c r="BJ478" s="18" t="s">
        <v>83</v>
      </c>
      <c r="BK478" s="200">
        <f>ROUND(I478*H478,2)</f>
        <v>0</v>
      </c>
      <c r="BL478" s="18" t="s">
        <v>878</v>
      </c>
      <c r="BM478" s="199" t="s">
        <v>883</v>
      </c>
    </row>
    <row r="479" spans="1:65" s="2" customFormat="1" ht="16.5" customHeight="1">
      <c r="A479" s="35"/>
      <c r="B479" s="36"/>
      <c r="C479" s="188" t="s">
        <v>884</v>
      </c>
      <c r="D479" s="188" t="s">
        <v>137</v>
      </c>
      <c r="E479" s="189" t="s">
        <v>885</v>
      </c>
      <c r="F479" s="190" t="s">
        <v>886</v>
      </c>
      <c r="G479" s="191" t="s">
        <v>877</v>
      </c>
      <c r="H479" s="192">
        <v>1</v>
      </c>
      <c r="I479" s="193"/>
      <c r="J479" s="194">
        <f>ROUND(I479*H479,2)</f>
        <v>0</v>
      </c>
      <c r="K479" s="190" t="s">
        <v>141</v>
      </c>
      <c r="L479" s="40"/>
      <c r="M479" s="195" t="s">
        <v>18</v>
      </c>
      <c r="N479" s="196" t="s">
        <v>46</v>
      </c>
      <c r="O479" s="65"/>
      <c r="P479" s="197">
        <f>O479*H479</f>
        <v>0</v>
      </c>
      <c r="Q479" s="197">
        <v>0</v>
      </c>
      <c r="R479" s="197">
        <f>Q479*H479</f>
        <v>0</v>
      </c>
      <c r="S479" s="197">
        <v>0</v>
      </c>
      <c r="T479" s="198">
        <f>S479*H479</f>
        <v>0</v>
      </c>
      <c r="U479" s="35"/>
      <c r="V479" s="35"/>
      <c r="W479" s="35"/>
      <c r="X479" s="35"/>
      <c r="Y479" s="35"/>
      <c r="Z479" s="35"/>
      <c r="AA479" s="35"/>
      <c r="AB479" s="35"/>
      <c r="AC479" s="35"/>
      <c r="AD479" s="35"/>
      <c r="AE479" s="35"/>
      <c r="AR479" s="199" t="s">
        <v>878</v>
      </c>
      <c r="AT479" s="199" t="s">
        <v>137</v>
      </c>
      <c r="AU479" s="199" t="s">
        <v>85</v>
      </c>
      <c r="AY479" s="18" t="s">
        <v>135</v>
      </c>
      <c r="BE479" s="200">
        <f>IF(N479="základní",J479,0)</f>
        <v>0</v>
      </c>
      <c r="BF479" s="200">
        <f>IF(N479="snížená",J479,0)</f>
        <v>0</v>
      </c>
      <c r="BG479" s="200">
        <f>IF(N479="zákl. přenesená",J479,0)</f>
        <v>0</v>
      </c>
      <c r="BH479" s="200">
        <f>IF(N479="sníž. přenesená",J479,0)</f>
        <v>0</v>
      </c>
      <c r="BI479" s="200">
        <f>IF(N479="nulová",J479,0)</f>
        <v>0</v>
      </c>
      <c r="BJ479" s="18" t="s">
        <v>83</v>
      </c>
      <c r="BK479" s="200">
        <f>ROUND(I479*H479,2)</f>
        <v>0</v>
      </c>
      <c r="BL479" s="18" t="s">
        <v>878</v>
      </c>
      <c r="BM479" s="199" t="s">
        <v>887</v>
      </c>
    </row>
    <row r="480" spans="2:63" s="12" customFormat="1" ht="22.9" customHeight="1">
      <c r="B480" s="172"/>
      <c r="C480" s="173"/>
      <c r="D480" s="174" t="s">
        <v>74</v>
      </c>
      <c r="E480" s="186" t="s">
        <v>888</v>
      </c>
      <c r="F480" s="186" t="s">
        <v>889</v>
      </c>
      <c r="G480" s="173"/>
      <c r="H480" s="173"/>
      <c r="I480" s="176"/>
      <c r="J480" s="187">
        <f>BK480</f>
        <v>0</v>
      </c>
      <c r="K480" s="173"/>
      <c r="L480" s="178"/>
      <c r="M480" s="179"/>
      <c r="N480" s="180"/>
      <c r="O480" s="180"/>
      <c r="P480" s="181">
        <f>P481</f>
        <v>0</v>
      </c>
      <c r="Q480" s="180"/>
      <c r="R480" s="181">
        <f>R481</f>
        <v>0</v>
      </c>
      <c r="S480" s="180"/>
      <c r="T480" s="182">
        <f>T481</f>
        <v>0</v>
      </c>
      <c r="AR480" s="183" t="s">
        <v>166</v>
      </c>
      <c r="AT480" s="184" t="s">
        <v>74</v>
      </c>
      <c r="AU480" s="184" t="s">
        <v>83</v>
      </c>
      <c r="AY480" s="183" t="s">
        <v>135</v>
      </c>
      <c r="BK480" s="185">
        <f>BK481</f>
        <v>0</v>
      </c>
    </row>
    <row r="481" spans="1:65" s="2" customFormat="1" ht="16.5" customHeight="1">
      <c r="A481" s="35"/>
      <c r="B481" s="36"/>
      <c r="C481" s="188" t="s">
        <v>890</v>
      </c>
      <c r="D481" s="188" t="s">
        <v>137</v>
      </c>
      <c r="E481" s="189" t="s">
        <v>891</v>
      </c>
      <c r="F481" s="190" t="s">
        <v>889</v>
      </c>
      <c r="G481" s="191" t="s">
        <v>877</v>
      </c>
      <c r="H481" s="192">
        <v>3</v>
      </c>
      <c r="I481" s="193"/>
      <c r="J481" s="194">
        <f>ROUND(I481*H481,2)</f>
        <v>0</v>
      </c>
      <c r="K481" s="190" t="s">
        <v>141</v>
      </c>
      <c r="L481" s="40"/>
      <c r="M481" s="195" t="s">
        <v>18</v>
      </c>
      <c r="N481" s="196" t="s">
        <v>46</v>
      </c>
      <c r="O481" s="65"/>
      <c r="P481" s="197">
        <f>O481*H481</f>
        <v>0</v>
      </c>
      <c r="Q481" s="197">
        <v>0</v>
      </c>
      <c r="R481" s="197">
        <f>Q481*H481</f>
        <v>0</v>
      </c>
      <c r="S481" s="197">
        <v>0</v>
      </c>
      <c r="T481" s="198">
        <f>S481*H481</f>
        <v>0</v>
      </c>
      <c r="U481" s="35"/>
      <c r="V481" s="35"/>
      <c r="W481" s="35"/>
      <c r="X481" s="35"/>
      <c r="Y481" s="35"/>
      <c r="Z481" s="35"/>
      <c r="AA481" s="35"/>
      <c r="AB481" s="35"/>
      <c r="AC481" s="35"/>
      <c r="AD481" s="35"/>
      <c r="AE481" s="35"/>
      <c r="AR481" s="199" t="s">
        <v>878</v>
      </c>
      <c r="AT481" s="199" t="s">
        <v>137</v>
      </c>
      <c r="AU481" s="199" t="s">
        <v>85</v>
      </c>
      <c r="AY481" s="18" t="s">
        <v>135</v>
      </c>
      <c r="BE481" s="200">
        <f>IF(N481="základní",J481,0)</f>
        <v>0</v>
      </c>
      <c r="BF481" s="200">
        <f>IF(N481="snížená",J481,0)</f>
        <v>0</v>
      </c>
      <c r="BG481" s="200">
        <f>IF(N481="zákl. přenesená",J481,0)</f>
        <v>0</v>
      </c>
      <c r="BH481" s="200">
        <f>IF(N481="sníž. přenesená",J481,0)</f>
        <v>0</v>
      </c>
      <c r="BI481" s="200">
        <f>IF(N481="nulová",J481,0)</f>
        <v>0</v>
      </c>
      <c r="BJ481" s="18" t="s">
        <v>83</v>
      </c>
      <c r="BK481" s="200">
        <f>ROUND(I481*H481,2)</f>
        <v>0</v>
      </c>
      <c r="BL481" s="18" t="s">
        <v>878</v>
      </c>
      <c r="BM481" s="199" t="s">
        <v>892</v>
      </c>
    </row>
    <row r="482" spans="2:63" s="12" customFormat="1" ht="22.9" customHeight="1">
      <c r="B482" s="172"/>
      <c r="C482" s="173"/>
      <c r="D482" s="174" t="s">
        <v>74</v>
      </c>
      <c r="E482" s="186" t="s">
        <v>893</v>
      </c>
      <c r="F482" s="186" t="s">
        <v>894</v>
      </c>
      <c r="G482" s="173"/>
      <c r="H482" s="173"/>
      <c r="I482" s="176"/>
      <c r="J482" s="187">
        <f>BK482</f>
        <v>0</v>
      </c>
      <c r="K482" s="173"/>
      <c r="L482" s="178"/>
      <c r="M482" s="179"/>
      <c r="N482" s="180"/>
      <c r="O482" s="180"/>
      <c r="P482" s="181">
        <f>P483</f>
        <v>0</v>
      </c>
      <c r="Q482" s="180"/>
      <c r="R482" s="181">
        <f>R483</f>
        <v>0</v>
      </c>
      <c r="S482" s="180"/>
      <c r="T482" s="182">
        <f>T483</f>
        <v>0</v>
      </c>
      <c r="AR482" s="183" t="s">
        <v>166</v>
      </c>
      <c r="AT482" s="184" t="s">
        <v>74</v>
      </c>
      <c r="AU482" s="184" t="s">
        <v>83</v>
      </c>
      <c r="AY482" s="183" t="s">
        <v>135</v>
      </c>
      <c r="BK482" s="185">
        <f>BK483</f>
        <v>0</v>
      </c>
    </row>
    <row r="483" spans="1:65" s="2" customFormat="1" ht="16.5" customHeight="1">
      <c r="A483" s="35"/>
      <c r="B483" s="36"/>
      <c r="C483" s="188" t="s">
        <v>895</v>
      </c>
      <c r="D483" s="188" t="s">
        <v>137</v>
      </c>
      <c r="E483" s="189" t="s">
        <v>896</v>
      </c>
      <c r="F483" s="190" t="s">
        <v>894</v>
      </c>
      <c r="G483" s="191" t="s">
        <v>877</v>
      </c>
      <c r="H483" s="192">
        <v>3</v>
      </c>
      <c r="I483" s="193"/>
      <c r="J483" s="194">
        <f>ROUND(I483*H483,2)</f>
        <v>0</v>
      </c>
      <c r="K483" s="190" t="s">
        <v>141</v>
      </c>
      <c r="L483" s="40"/>
      <c r="M483" s="248" t="s">
        <v>18</v>
      </c>
      <c r="N483" s="249" t="s">
        <v>46</v>
      </c>
      <c r="O483" s="250"/>
      <c r="P483" s="251">
        <f>O483*H483</f>
        <v>0</v>
      </c>
      <c r="Q483" s="251">
        <v>0</v>
      </c>
      <c r="R483" s="251">
        <f>Q483*H483</f>
        <v>0</v>
      </c>
      <c r="S483" s="251">
        <v>0</v>
      </c>
      <c r="T483" s="252">
        <f>S483*H483</f>
        <v>0</v>
      </c>
      <c r="U483" s="35"/>
      <c r="V483" s="35"/>
      <c r="W483" s="35"/>
      <c r="X483" s="35"/>
      <c r="Y483" s="35"/>
      <c r="Z483" s="35"/>
      <c r="AA483" s="35"/>
      <c r="AB483" s="35"/>
      <c r="AC483" s="35"/>
      <c r="AD483" s="35"/>
      <c r="AE483" s="35"/>
      <c r="AR483" s="199" t="s">
        <v>878</v>
      </c>
      <c r="AT483" s="199" t="s">
        <v>137</v>
      </c>
      <c r="AU483" s="199" t="s">
        <v>85</v>
      </c>
      <c r="AY483" s="18" t="s">
        <v>135</v>
      </c>
      <c r="BE483" s="200">
        <f>IF(N483="základní",J483,0)</f>
        <v>0</v>
      </c>
      <c r="BF483" s="200">
        <f>IF(N483="snížená",J483,0)</f>
        <v>0</v>
      </c>
      <c r="BG483" s="200">
        <f>IF(N483="zákl. přenesená",J483,0)</f>
        <v>0</v>
      </c>
      <c r="BH483" s="200">
        <f>IF(N483="sníž. přenesená",J483,0)</f>
        <v>0</v>
      </c>
      <c r="BI483" s="200">
        <f>IF(N483="nulová",J483,0)</f>
        <v>0</v>
      </c>
      <c r="BJ483" s="18" t="s">
        <v>83</v>
      </c>
      <c r="BK483" s="200">
        <f>ROUND(I483*H483,2)</f>
        <v>0</v>
      </c>
      <c r="BL483" s="18" t="s">
        <v>878</v>
      </c>
      <c r="BM483" s="199" t="s">
        <v>897</v>
      </c>
    </row>
    <row r="484" spans="1:31" s="2" customFormat="1" ht="6.95" customHeight="1">
      <c r="A484" s="35"/>
      <c r="B484" s="48"/>
      <c r="C484" s="49"/>
      <c r="D484" s="49"/>
      <c r="E484" s="49"/>
      <c r="F484" s="49"/>
      <c r="G484" s="49"/>
      <c r="H484" s="49"/>
      <c r="I484" s="137"/>
      <c r="J484" s="49"/>
      <c r="K484" s="49"/>
      <c r="L484" s="40"/>
      <c r="M484" s="35"/>
      <c r="O484" s="35"/>
      <c r="P484" s="35"/>
      <c r="Q484" s="35"/>
      <c r="R484" s="35"/>
      <c r="S484" s="35"/>
      <c r="T484" s="35"/>
      <c r="U484" s="35"/>
      <c r="V484" s="35"/>
      <c r="W484" s="35"/>
      <c r="X484" s="35"/>
      <c r="Y484" s="35"/>
      <c r="Z484" s="35"/>
      <c r="AA484" s="35"/>
      <c r="AB484" s="35"/>
      <c r="AC484" s="35"/>
      <c r="AD484" s="35"/>
      <c r="AE484" s="35"/>
    </row>
  </sheetData>
  <sheetProtection algorithmName="SHA-512" hashValue="3o6uE/MgVYgCOQfwYvWJdmovHAnCEJQpi1ez1Abe96S0EEyYTwICfi/1h1WQ2/PprdKfwIi6O/eLHw+UVPE5/w==" saltValue="hqhJL5QjtD6BtvOcvkjQMeV+thRkdy1IOP+5D68aWYaRI7ksuhGhyM4o9v+BIZff7g/S1KLIO+OVjDkn7eMklw==" spinCount="100000" sheet="1" objects="1" scenarios="1" formatColumns="0" formatRows="0" autoFilter="0"/>
  <autoFilter ref="C102:K483"/>
  <mergeCells count="9">
    <mergeCell ref="E50:H50"/>
    <mergeCell ref="E93:H93"/>
    <mergeCell ref="E95:H9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0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2"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2"/>
      <c r="L2" s="370"/>
      <c r="M2" s="370"/>
      <c r="N2" s="370"/>
      <c r="O2" s="370"/>
      <c r="P2" s="370"/>
      <c r="Q2" s="370"/>
      <c r="R2" s="370"/>
      <c r="S2" s="370"/>
      <c r="T2" s="370"/>
      <c r="U2" s="370"/>
      <c r="V2" s="370"/>
      <c r="AT2" s="18" t="s">
        <v>88</v>
      </c>
    </row>
    <row r="3" spans="2:46" s="1" customFormat="1" ht="6.95" customHeight="1">
      <c r="B3" s="103"/>
      <c r="C3" s="104"/>
      <c r="D3" s="104"/>
      <c r="E3" s="104"/>
      <c r="F3" s="104"/>
      <c r="G3" s="104"/>
      <c r="H3" s="104"/>
      <c r="I3" s="105"/>
      <c r="J3" s="104"/>
      <c r="K3" s="104"/>
      <c r="L3" s="21"/>
      <c r="AT3" s="18" t="s">
        <v>85</v>
      </c>
    </row>
    <row r="4" spans="2:46" s="1" customFormat="1" ht="24.95" customHeight="1">
      <c r="B4" s="21"/>
      <c r="D4" s="106" t="s">
        <v>89</v>
      </c>
      <c r="I4" s="102"/>
      <c r="L4" s="21"/>
      <c r="M4" s="107" t="s">
        <v>10</v>
      </c>
      <c r="AT4" s="18" t="s">
        <v>4</v>
      </c>
    </row>
    <row r="5" spans="2:12" s="1" customFormat="1" ht="6.95" customHeight="1">
      <c r="B5" s="21"/>
      <c r="I5" s="102"/>
      <c r="L5" s="21"/>
    </row>
    <row r="6" spans="2:12" s="1" customFormat="1" ht="12" customHeight="1">
      <c r="B6" s="21"/>
      <c r="D6" s="108" t="s">
        <v>15</v>
      </c>
      <c r="I6" s="102"/>
      <c r="L6" s="21"/>
    </row>
    <row r="7" spans="2:12" s="1" customFormat="1" ht="16.5" customHeight="1">
      <c r="B7" s="21"/>
      <c r="E7" s="371" t="str">
        <f>'Rekapitulace stavby'!K6</f>
        <v>Řešení dešťových vod u MŠ Kytička v Milevsku</v>
      </c>
      <c r="F7" s="372"/>
      <c r="G7" s="372"/>
      <c r="H7" s="372"/>
      <c r="I7" s="102"/>
      <c r="L7" s="21"/>
    </row>
    <row r="8" spans="1:31" s="2" customFormat="1" ht="12" customHeight="1">
      <c r="A8" s="35"/>
      <c r="B8" s="40"/>
      <c r="C8" s="35"/>
      <c r="D8" s="108" t="s">
        <v>90</v>
      </c>
      <c r="E8" s="35"/>
      <c r="F8" s="35"/>
      <c r="G8" s="35"/>
      <c r="H8" s="35"/>
      <c r="I8" s="109"/>
      <c r="J8" s="35"/>
      <c r="K8" s="35"/>
      <c r="L8" s="110"/>
      <c r="S8" s="35"/>
      <c r="T8" s="35"/>
      <c r="U8" s="35"/>
      <c r="V8" s="35"/>
      <c r="W8" s="35"/>
      <c r="X8" s="35"/>
      <c r="Y8" s="35"/>
      <c r="Z8" s="35"/>
      <c r="AA8" s="35"/>
      <c r="AB8" s="35"/>
      <c r="AC8" s="35"/>
      <c r="AD8" s="35"/>
      <c r="AE8" s="35"/>
    </row>
    <row r="9" spans="1:31" s="2" customFormat="1" ht="16.5" customHeight="1">
      <c r="A9" s="35"/>
      <c r="B9" s="40"/>
      <c r="C9" s="35"/>
      <c r="D9" s="35"/>
      <c r="E9" s="373" t="s">
        <v>898</v>
      </c>
      <c r="F9" s="374"/>
      <c r="G9" s="374"/>
      <c r="H9" s="374"/>
      <c r="I9" s="109"/>
      <c r="J9" s="35"/>
      <c r="K9" s="35"/>
      <c r="L9" s="110"/>
      <c r="S9" s="35"/>
      <c r="T9" s="35"/>
      <c r="U9" s="35"/>
      <c r="V9" s="35"/>
      <c r="W9" s="35"/>
      <c r="X9" s="35"/>
      <c r="Y9" s="35"/>
      <c r="Z9" s="35"/>
      <c r="AA9" s="35"/>
      <c r="AB9" s="35"/>
      <c r="AC9" s="35"/>
      <c r="AD9" s="35"/>
      <c r="AE9" s="35"/>
    </row>
    <row r="10" spans="1:31" s="2" customFormat="1" ht="11.25">
      <c r="A10" s="35"/>
      <c r="B10" s="40"/>
      <c r="C10" s="35"/>
      <c r="D10" s="35"/>
      <c r="E10" s="35"/>
      <c r="F10" s="35"/>
      <c r="G10" s="35"/>
      <c r="H10" s="35"/>
      <c r="I10" s="109"/>
      <c r="J10" s="35"/>
      <c r="K10" s="35"/>
      <c r="L10" s="110"/>
      <c r="S10" s="35"/>
      <c r="T10" s="35"/>
      <c r="U10" s="35"/>
      <c r="V10" s="35"/>
      <c r="W10" s="35"/>
      <c r="X10" s="35"/>
      <c r="Y10" s="35"/>
      <c r="Z10" s="35"/>
      <c r="AA10" s="35"/>
      <c r="AB10" s="35"/>
      <c r="AC10" s="35"/>
      <c r="AD10" s="35"/>
      <c r="AE10" s="35"/>
    </row>
    <row r="11" spans="1:31" s="2" customFormat="1" ht="12" customHeight="1">
      <c r="A11" s="35"/>
      <c r="B11" s="40"/>
      <c r="C11" s="35"/>
      <c r="D11" s="108" t="s">
        <v>17</v>
      </c>
      <c r="E11" s="35"/>
      <c r="F11" s="111" t="s">
        <v>18</v>
      </c>
      <c r="G11" s="35"/>
      <c r="H11" s="35"/>
      <c r="I11" s="112" t="s">
        <v>19</v>
      </c>
      <c r="J11" s="111" t="s">
        <v>18</v>
      </c>
      <c r="K11" s="35"/>
      <c r="L11" s="110"/>
      <c r="S11" s="35"/>
      <c r="T11" s="35"/>
      <c r="U11" s="35"/>
      <c r="V11" s="35"/>
      <c r="W11" s="35"/>
      <c r="X11" s="35"/>
      <c r="Y11" s="35"/>
      <c r="Z11" s="35"/>
      <c r="AA11" s="35"/>
      <c r="AB11" s="35"/>
      <c r="AC11" s="35"/>
      <c r="AD11" s="35"/>
      <c r="AE11" s="35"/>
    </row>
    <row r="12" spans="1:31" s="2" customFormat="1" ht="12" customHeight="1">
      <c r="A12" s="35"/>
      <c r="B12" s="40"/>
      <c r="C12" s="35"/>
      <c r="D12" s="108" t="s">
        <v>20</v>
      </c>
      <c r="E12" s="35"/>
      <c r="F12" s="111" t="s">
        <v>21</v>
      </c>
      <c r="G12" s="35"/>
      <c r="H12" s="35"/>
      <c r="I12" s="112" t="s">
        <v>22</v>
      </c>
      <c r="J12" s="113" t="str">
        <f>'Rekapitulace stavby'!AN8</f>
        <v>17. 4. 2020</v>
      </c>
      <c r="K12" s="35"/>
      <c r="L12" s="110"/>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09"/>
      <c r="J13" s="35"/>
      <c r="K13" s="35"/>
      <c r="L13" s="110"/>
      <c r="S13" s="35"/>
      <c r="T13" s="35"/>
      <c r="U13" s="35"/>
      <c r="V13" s="35"/>
      <c r="W13" s="35"/>
      <c r="X13" s="35"/>
      <c r="Y13" s="35"/>
      <c r="Z13" s="35"/>
      <c r="AA13" s="35"/>
      <c r="AB13" s="35"/>
      <c r="AC13" s="35"/>
      <c r="AD13" s="35"/>
      <c r="AE13" s="35"/>
    </row>
    <row r="14" spans="1:31" s="2" customFormat="1" ht="12" customHeight="1">
      <c r="A14" s="35"/>
      <c r="B14" s="40"/>
      <c r="C14" s="35"/>
      <c r="D14" s="108" t="s">
        <v>24</v>
      </c>
      <c r="E14" s="35"/>
      <c r="F14" s="35"/>
      <c r="G14" s="35"/>
      <c r="H14" s="35"/>
      <c r="I14" s="112" t="s">
        <v>25</v>
      </c>
      <c r="J14" s="111" t="s">
        <v>26</v>
      </c>
      <c r="K14" s="35"/>
      <c r="L14" s="110"/>
      <c r="S14" s="35"/>
      <c r="T14" s="35"/>
      <c r="U14" s="35"/>
      <c r="V14" s="35"/>
      <c r="W14" s="35"/>
      <c r="X14" s="35"/>
      <c r="Y14" s="35"/>
      <c r="Z14" s="35"/>
      <c r="AA14" s="35"/>
      <c r="AB14" s="35"/>
      <c r="AC14" s="35"/>
      <c r="AD14" s="35"/>
      <c r="AE14" s="35"/>
    </row>
    <row r="15" spans="1:31" s="2" customFormat="1" ht="18" customHeight="1">
      <c r="A15" s="35"/>
      <c r="B15" s="40"/>
      <c r="C15" s="35"/>
      <c r="D15" s="35"/>
      <c r="E15" s="111" t="s">
        <v>27</v>
      </c>
      <c r="F15" s="35"/>
      <c r="G15" s="35"/>
      <c r="H15" s="35"/>
      <c r="I15" s="112" t="s">
        <v>28</v>
      </c>
      <c r="J15" s="111" t="s">
        <v>29</v>
      </c>
      <c r="K15" s="35"/>
      <c r="L15" s="110"/>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09"/>
      <c r="J16" s="35"/>
      <c r="K16" s="35"/>
      <c r="L16" s="110"/>
      <c r="S16" s="35"/>
      <c r="T16" s="35"/>
      <c r="U16" s="35"/>
      <c r="V16" s="35"/>
      <c r="W16" s="35"/>
      <c r="X16" s="35"/>
      <c r="Y16" s="35"/>
      <c r="Z16" s="35"/>
      <c r="AA16" s="35"/>
      <c r="AB16" s="35"/>
      <c r="AC16" s="35"/>
      <c r="AD16" s="35"/>
      <c r="AE16" s="35"/>
    </row>
    <row r="17" spans="1:31" s="2" customFormat="1" ht="12" customHeight="1">
      <c r="A17" s="35"/>
      <c r="B17" s="40"/>
      <c r="C17" s="35"/>
      <c r="D17" s="108" t="s">
        <v>30</v>
      </c>
      <c r="E17" s="35"/>
      <c r="F17" s="35"/>
      <c r="G17" s="35"/>
      <c r="H17" s="35"/>
      <c r="I17" s="112" t="s">
        <v>25</v>
      </c>
      <c r="J17" s="31" t="str">
        <f>'Rekapitulace stavby'!AN13</f>
        <v>Vyplň údaj</v>
      </c>
      <c r="K17" s="35"/>
      <c r="L17" s="110"/>
      <c r="S17" s="35"/>
      <c r="T17" s="35"/>
      <c r="U17" s="35"/>
      <c r="V17" s="35"/>
      <c r="W17" s="35"/>
      <c r="X17" s="35"/>
      <c r="Y17" s="35"/>
      <c r="Z17" s="35"/>
      <c r="AA17" s="35"/>
      <c r="AB17" s="35"/>
      <c r="AC17" s="35"/>
      <c r="AD17" s="35"/>
      <c r="AE17" s="35"/>
    </row>
    <row r="18" spans="1:31" s="2" customFormat="1" ht="18" customHeight="1">
      <c r="A18" s="35"/>
      <c r="B18" s="40"/>
      <c r="C18" s="35"/>
      <c r="D18" s="35"/>
      <c r="E18" s="375" t="str">
        <f>'Rekapitulace stavby'!E14</f>
        <v>Vyplň údaj</v>
      </c>
      <c r="F18" s="376"/>
      <c r="G18" s="376"/>
      <c r="H18" s="376"/>
      <c r="I18" s="112" t="s">
        <v>28</v>
      </c>
      <c r="J18" s="31" t="str">
        <f>'Rekapitulace stavby'!AN14</f>
        <v>Vyplň údaj</v>
      </c>
      <c r="K18" s="35"/>
      <c r="L18" s="110"/>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09"/>
      <c r="J19" s="35"/>
      <c r="K19" s="35"/>
      <c r="L19" s="110"/>
      <c r="S19" s="35"/>
      <c r="T19" s="35"/>
      <c r="U19" s="35"/>
      <c r="V19" s="35"/>
      <c r="W19" s="35"/>
      <c r="X19" s="35"/>
      <c r="Y19" s="35"/>
      <c r="Z19" s="35"/>
      <c r="AA19" s="35"/>
      <c r="AB19" s="35"/>
      <c r="AC19" s="35"/>
      <c r="AD19" s="35"/>
      <c r="AE19" s="35"/>
    </row>
    <row r="20" spans="1:31" s="2" customFormat="1" ht="12" customHeight="1">
      <c r="A20" s="35"/>
      <c r="B20" s="40"/>
      <c r="C20" s="35"/>
      <c r="D20" s="108" t="s">
        <v>32</v>
      </c>
      <c r="E20" s="35"/>
      <c r="F20" s="35"/>
      <c r="G20" s="35"/>
      <c r="H20" s="35"/>
      <c r="I20" s="112" t="s">
        <v>25</v>
      </c>
      <c r="J20" s="111" t="s">
        <v>33</v>
      </c>
      <c r="K20" s="35"/>
      <c r="L20" s="110"/>
      <c r="S20" s="35"/>
      <c r="T20" s="35"/>
      <c r="U20" s="35"/>
      <c r="V20" s="35"/>
      <c r="W20" s="35"/>
      <c r="X20" s="35"/>
      <c r="Y20" s="35"/>
      <c r="Z20" s="35"/>
      <c r="AA20" s="35"/>
      <c r="AB20" s="35"/>
      <c r="AC20" s="35"/>
      <c r="AD20" s="35"/>
      <c r="AE20" s="35"/>
    </row>
    <row r="21" spans="1:31" s="2" customFormat="1" ht="18" customHeight="1">
      <c r="A21" s="35"/>
      <c r="B21" s="40"/>
      <c r="C21" s="35"/>
      <c r="D21" s="35"/>
      <c r="E21" s="111" t="s">
        <v>34</v>
      </c>
      <c r="F21" s="35"/>
      <c r="G21" s="35"/>
      <c r="H21" s="35"/>
      <c r="I21" s="112" t="s">
        <v>28</v>
      </c>
      <c r="J21" s="111" t="s">
        <v>35</v>
      </c>
      <c r="K21" s="35"/>
      <c r="L21" s="110"/>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09"/>
      <c r="J22" s="35"/>
      <c r="K22" s="35"/>
      <c r="L22" s="110"/>
      <c r="S22" s="35"/>
      <c r="T22" s="35"/>
      <c r="U22" s="35"/>
      <c r="V22" s="35"/>
      <c r="W22" s="35"/>
      <c r="X22" s="35"/>
      <c r="Y22" s="35"/>
      <c r="Z22" s="35"/>
      <c r="AA22" s="35"/>
      <c r="AB22" s="35"/>
      <c r="AC22" s="35"/>
      <c r="AD22" s="35"/>
      <c r="AE22" s="35"/>
    </row>
    <row r="23" spans="1:31" s="2" customFormat="1" ht="12" customHeight="1">
      <c r="A23" s="35"/>
      <c r="B23" s="40"/>
      <c r="C23" s="35"/>
      <c r="D23" s="108" t="s">
        <v>37</v>
      </c>
      <c r="E23" s="35"/>
      <c r="F23" s="35"/>
      <c r="G23" s="35"/>
      <c r="H23" s="35"/>
      <c r="I23" s="112" t="s">
        <v>25</v>
      </c>
      <c r="J23" s="111" t="s">
        <v>18</v>
      </c>
      <c r="K23" s="35"/>
      <c r="L23" s="110"/>
      <c r="S23" s="35"/>
      <c r="T23" s="35"/>
      <c r="U23" s="35"/>
      <c r="V23" s="35"/>
      <c r="W23" s="35"/>
      <c r="X23" s="35"/>
      <c r="Y23" s="35"/>
      <c r="Z23" s="35"/>
      <c r="AA23" s="35"/>
      <c r="AB23" s="35"/>
      <c r="AC23" s="35"/>
      <c r="AD23" s="35"/>
      <c r="AE23" s="35"/>
    </row>
    <row r="24" spans="1:31" s="2" customFormat="1" ht="18" customHeight="1">
      <c r="A24" s="35"/>
      <c r="B24" s="40"/>
      <c r="C24" s="35"/>
      <c r="D24" s="35"/>
      <c r="E24" s="111" t="s">
        <v>38</v>
      </c>
      <c r="F24" s="35"/>
      <c r="G24" s="35"/>
      <c r="H24" s="35"/>
      <c r="I24" s="112" t="s">
        <v>28</v>
      </c>
      <c r="J24" s="111" t="s">
        <v>18</v>
      </c>
      <c r="K24" s="35"/>
      <c r="L24" s="110"/>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09"/>
      <c r="J25" s="35"/>
      <c r="K25" s="35"/>
      <c r="L25" s="110"/>
      <c r="S25" s="35"/>
      <c r="T25" s="35"/>
      <c r="U25" s="35"/>
      <c r="V25" s="35"/>
      <c r="W25" s="35"/>
      <c r="X25" s="35"/>
      <c r="Y25" s="35"/>
      <c r="Z25" s="35"/>
      <c r="AA25" s="35"/>
      <c r="AB25" s="35"/>
      <c r="AC25" s="35"/>
      <c r="AD25" s="35"/>
      <c r="AE25" s="35"/>
    </row>
    <row r="26" spans="1:31" s="2" customFormat="1" ht="12" customHeight="1">
      <c r="A26" s="35"/>
      <c r="B26" s="40"/>
      <c r="C26" s="35"/>
      <c r="D26" s="108" t="s">
        <v>39</v>
      </c>
      <c r="E26" s="35"/>
      <c r="F26" s="35"/>
      <c r="G26" s="35"/>
      <c r="H26" s="35"/>
      <c r="I26" s="109"/>
      <c r="J26" s="35"/>
      <c r="K26" s="35"/>
      <c r="L26" s="110"/>
      <c r="S26" s="35"/>
      <c r="T26" s="35"/>
      <c r="U26" s="35"/>
      <c r="V26" s="35"/>
      <c r="W26" s="35"/>
      <c r="X26" s="35"/>
      <c r="Y26" s="35"/>
      <c r="Z26" s="35"/>
      <c r="AA26" s="35"/>
      <c r="AB26" s="35"/>
      <c r="AC26" s="35"/>
      <c r="AD26" s="35"/>
      <c r="AE26" s="35"/>
    </row>
    <row r="27" spans="1:31" s="8" customFormat="1" ht="16.5" customHeight="1">
      <c r="A27" s="114"/>
      <c r="B27" s="115"/>
      <c r="C27" s="114"/>
      <c r="D27" s="114"/>
      <c r="E27" s="377" t="s">
        <v>18</v>
      </c>
      <c r="F27" s="377"/>
      <c r="G27" s="377"/>
      <c r="H27" s="377"/>
      <c r="I27" s="116"/>
      <c r="J27" s="114"/>
      <c r="K27" s="114"/>
      <c r="L27" s="117"/>
      <c r="S27" s="114"/>
      <c r="T27" s="114"/>
      <c r="U27" s="114"/>
      <c r="V27" s="114"/>
      <c r="W27" s="114"/>
      <c r="X27" s="114"/>
      <c r="Y27" s="114"/>
      <c r="Z27" s="114"/>
      <c r="AA27" s="114"/>
      <c r="AB27" s="114"/>
      <c r="AC27" s="114"/>
      <c r="AD27" s="114"/>
      <c r="AE27" s="114"/>
    </row>
    <row r="28" spans="1:31" s="2" customFormat="1" ht="6.95" customHeight="1">
      <c r="A28" s="35"/>
      <c r="B28" s="40"/>
      <c r="C28" s="35"/>
      <c r="D28" s="35"/>
      <c r="E28" s="35"/>
      <c r="F28" s="35"/>
      <c r="G28" s="35"/>
      <c r="H28" s="35"/>
      <c r="I28" s="109"/>
      <c r="J28" s="35"/>
      <c r="K28" s="35"/>
      <c r="L28" s="110"/>
      <c r="S28" s="35"/>
      <c r="T28" s="35"/>
      <c r="U28" s="35"/>
      <c r="V28" s="35"/>
      <c r="W28" s="35"/>
      <c r="X28" s="35"/>
      <c r="Y28" s="35"/>
      <c r="Z28" s="35"/>
      <c r="AA28" s="35"/>
      <c r="AB28" s="35"/>
      <c r="AC28" s="35"/>
      <c r="AD28" s="35"/>
      <c r="AE28" s="35"/>
    </row>
    <row r="29" spans="1:31" s="2" customFormat="1" ht="6.95" customHeight="1">
      <c r="A29" s="35"/>
      <c r="B29" s="40"/>
      <c r="C29" s="35"/>
      <c r="D29" s="118"/>
      <c r="E29" s="118"/>
      <c r="F29" s="118"/>
      <c r="G29" s="118"/>
      <c r="H29" s="118"/>
      <c r="I29" s="119"/>
      <c r="J29" s="118"/>
      <c r="K29" s="118"/>
      <c r="L29" s="110"/>
      <c r="S29" s="35"/>
      <c r="T29" s="35"/>
      <c r="U29" s="35"/>
      <c r="V29" s="35"/>
      <c r="W29" s="35"/>
      <c r="X29" s="35"/>
      <c r="Y29" s="35"/>
      <c r="Z29" s="35"/>
      <c r="AA29" s="35"/>
      <c r="AB29" s="35"/>
      <c r="AC29" s="35"/>
      <c r="AD29" s="35"/>
      <c r="AE29" s="35"/>
    </row>
    <row r="30" spans="1:31" s="2" customFormat="1" ht="25.35" customHeight="1">
      <c r="A30" s="35"/>
      <c r="B30" s="40"/>
      <c r="C30" s="35"/>
      <c r="D30" s="120" t="s">
        <v>41</v>
      </c>
      <c r="E30" s="35"/>
      <c r="F30" s="35"/>
      <c r="G30" s="35"/>
      <c r="H30" s="35"/>
      <c r="I30" s="109"/>
      <c r="J30" s="121">
        <f>ROUND(J92,2)</f>
        <v>0</v>
      </c>
      <c r="K30" s="35"/>
      <c r="L30" s="110"/>
      <c r="S30" s="35"/>
      <c r="T30" s="35"/>
      <c r="U30" s="35"/>
      <c r="V30" s="35"/>
      <c r="W30" s="35"/>
      <c r="X30" s="35"/>
      <c r="Y30" s="35"/>
      <c r="Z30" s="35"/>
      <c r="AA30" s="35"/>
      <c r="AB30" s="35"/>
      <c r="AC30" s="35"/>
      <c r="AD30" s="35"/>
      <c r="AE30" s="35"/>
    </row>
    <row r="31" spans="1:31" s="2" customFormat="1" ht="6.95" customHeight="1">
      <c r="A31" s="35"/>
      <c r="B31" s="40"/>
      <c r="C31" s="35"/>
      <c r="D31" s="118"/>
      <c r="E31" s="118"/>
      <c r="F31" s="118"/>
      <c r="G31" s="118"/>
      <c r="H31" s="118"/>
      <c r="I31" s="119"/>
      <c r="J31" s="118"/>
      <c r="K31" s="118"/>
      <c r="L31" s="110"/>
      <c r="S31" s="35"/>
      <c r="T31" s="35"/>
      <c r="U31" s="35"/>
      <c r="V31" s="35"/>
      <c r="W31" s="35"/>
      <c r="X31" s="35"/>
      <c r="Y31" s="35"/>
      <c r="Z31" s="35"/>
      <c r="AA31" s="35"/>
      <c r="AB31" s="35"/>
      <c r="AC31" s="35"/>
      <c r="AD31" s="35"/>
      <c r="AE31" s="35"/>
    </row>
    <row r="32" spans="1:31" s="2" customFormat="1" ht="14.45" customHeight="1">
      <c r="A32" s="35"/>
      <c r="B32" s="40"/>
      <c r="C32" s="35"/>
      <c r="D32" s="35"/>
      <c r="E32" s="35"/>
      <c r="F32" s="122" t="s">
        <v>43</v>
      </c>
      <c r="G32" s="35"/>
      <c r="H32" s="35"/>
      <c r="I32" s="123" t="s">
        <v>42</v>
      </c>
      <c r="J32" s="122" t="s">
        <v>44</v>
      </c>
      <c r="K32" s="35"/>
      <c r="L32" s="110"/>
      <c r="S32" s="35"/>
      <c r="T32" s="35"/>
      <c r="U32" s="35"/>
      <c r="V32" s="35"/>
      <c r="W32" s="35"/>
      <c r="X32" s="35"/>
      <c r="Y32" s="35"/>
      <c r="Z32" s="35"/>
      <c r="AA32" s="35"/>
      <c r="AB32" s="35"/>
      <c r="AC32" s="35"/>
      <c r="AD32" s="35"/>
      <c r="AE32" s="35"/>
    </row>
    <row r="33" spans="1:31" s="2" customFormat="1" ht="14.45" customHeight="1">
      <c r="A33" s="35"/>
      <c r="B33" s="40"/>
      <c r="C33" s="35"/>
      <c r="D33" s="124" t="s">
        <v>45</v>
      </c>
      <c r="E33" s="108" t="s">
        <v>46</v>
      </c>
      <c r="F33" s="125">
        <f>ROUND((SUM(BE92:BE202)),2)</f>
        <v>0</v>
      </c>
      <c r="G33" s="35"/>
      <c r="H33" s="35"/>
      <c r="I33" s="126">
        <v>0.21</v>
      </c>
      <c r="J33" s="125">
        <f>ROUND(((SUM(BE92:BE202))*I33),2)</f>
        <v>0</v>
      </c>
      <c r="K33" s="35"/>
      <c r="L33" s="110"/>
      <c r="S33" s="35"/>
      <c r="T33" s="35"/>
      <c r="U33" s="35"/>
      <c r="V33" s="35"/>
      <c r="W33" s="35"/>
      <c r="X33" s="35"/>
      <c r="Y33" s="35"/>
      <c r="Z33" s="35"/>
      <c r="AA33" s="35"/>
      <c r="AB33" s="35"/>
      <c r="AC33" s="35"/>
      <c r="AD33" s="35"/>
      <c r="AE33" s="35"/>
    </row>
    <row r="34" spans="1:31" s="2" customFormat="1" ht="14.45" customHeight="1">
      <c r="A34" s="35"/>
      <c r="B34" s="40"/>
      <c r="C34" s="35"/>
      <c r="D34" s="35"/>
      <c r="E34" s="108" t="s">
        <v>47</v>
      </c>
      <c r="F34" s="125">
        <f>ROUND((SUM(BF92:BF202)),2)</f>
        <v>0</v>
      </c>
      <c r="G34" s="35"/>
      <c r="H34" s="35"/>
      <c r="I34" s="126">
        <v>0.15</v>
      </c>
      <c r="J34" s="125">
        <f>ROUND(((SUM(BF92:BF202))*I34),2)</f>
        <v>0</v>
      </c>
      <c r="K34" s="35"/>
      <c r="L34" s="110"/>
      <c r="S34" s="35"/>
      <c r="T34" s="35"/>
      <c r="U34" s="35"/>
      <c r="V34" s="35"/>
      <c r="W34" s="35"/>
      <c r="X34" s="35"/>
      <c r="Y34" s="35"/>
      <c r="Z34" s="35"/>
      <c r="AA34" s="35"/>
      <c r="AB34" s="35"/>
      <c r="AC34" s="35"/>
      <c r="AD34" s="35"/>
      <c r="AE34" s="35"/>
    </row>
    <row r="35" spans="1:31" s="2" customFormat="1" ht="14.45" customHeight="1" hidden="1">
      <c r="A35" s="35"/>
      <c r="B35" s="40"/>
      <c r="C35" s="35"/>
      <c r="D35" s="35"/>
      <c r="E35" s="108" t="s">
        <v>48</v>
      </c>
      <c r="F35" s="125">
        <f>ROUND((SUM(BG92:BG202)),2)</f>
        <v>0</v>
      </c>
      <c r="G35" s="35"/>
      <c r="H35" s="35"/>
      <c r="I35" s="126">
        <v>0.21</v>
      </c>
      <c r="J35" s="125">
        <f>0</f>
        <v>0</v>
      </c>
      <c r="K35" s="35"/>
      <c r="L35" s="110"/>
      <c r="S35" s="35"/>
      <c r="T35" s="35"/>
      <c r="U35" s="35"/>
      <c r="V35" s="35"/>
      <c r="W35" s="35"/>
      <c r="X35" s="35"/>
      <c r="Y35" s="35"/>
      <c r="Z35" s="35"/>
      <c r="AA35" s="35"/>
      <c r="AB35" s="35"/>
      <c r="AC35" s="35"/>
      <c r="AD35" s="35"/>
      <c r="AE35" s="35"/>
    </row>
    <row r="36" spans="1:31" s="2" customFormat="1" ht="14.45" customHeight="1" hidden="1">
      <c r="A36" s="35"/>
      <c r="B36" s="40"/>
      <c r="C36" s="35"/>
      <c r="D36" s="35"/>
      <c r="E36" s="108" t="s">
        <v>49</v>
      </c>
      <c r="F36" s="125">
        <f>ROUND((SUM(BH92:BH202)),2)</f>
        <v>0</v>
      </c>
      <c r="G36" s="35"/>
      <c r="H36" s="35"/>
      <c r="I36" s="126">
        <v>0.15</v>
      </c>
      <c r="J36" s="125">
        <f>0</f>
        <v>0</v>
      </c>
      <c r="K36" s="35"/>
      <c r="L36" s="110"/>
      <c r="S36" s="35"/>
      <c r="T36" s="35"/>
      <c r="U36" s="35"/>
      <c r="V36" s="35"/>
      <c r="W36" s="35"/>
      <c r="X36" s="35"/>
      <c r="Y36" s="35"/>
      <c r="Z36" s="35"/>
      <c r="AA36" s="35"/>
      <c r="AB36" s="35"/>
      <c r="AC36" s="35"/>
      <c r="AD36" s="35"/>
      <c r="AE36" s="35"/>
    </row>
    <row r="37" spans="1:31" s="2" customFormat="1" ht="14.45" customHeight="1" hidden="1">
      <c r="A37" s="35"/>
      <c r="B37" s="40"/>
      <c r="C37" s="35"/>
      <c r="D37" s="35"/>
      <c r="E37" s="108" t="s">
        <v>50</v>
      </c>
      <c r="F37" s="125">
        <f>ROUND((SUM(BI92:BI202)),2)</f>
        <v>0</v>
      </c>
      <c r="G37" s="35"/>
      <c r="H37" s="35"/>
      <c r="I37" s="126">
        <v>0</v>
      </c>
      <c r="J37" s="125">
        <f>0</f>
        <v>0</v>
      </c>
      <c r="K37" s="35"/>
      <c r="L37" s="110"/>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09"/>
      <c r="J38" s="35"/>
      <c r="K38" s="35"/>
      <c r="L38" s="110"/>
      <c r="S38" s="35"/>
      <c r="T38" s="35"/>
      <c r="U38" s="35"/>
      <c r="V38" s="35"/>
      <c r="W38" s="35"/>
      <c r="X38" s="35"/>
      <c r="Y38" s="35"/>
      <c r="Z38" s="35"/>
      <c r="AA38" s="35"/>
      <c r="AB38" s="35"/>
      <c r="AC38" s="35"/>
      <c r="AD38" s="35"/>
      <c r="AE38" s="35"/>
    </row>
    <row r="39" spans="1:31" s="2" customFormat="1" ht="25.35" customHeight="1">
      <c r="A39" s="35"/>
      <c r="B39" s="40"/>
      <c r="C39" s="127"/>
      <c r="D39" s="128" t="s">
        <v>51</v>
      </c>
      <c r="E39" s="129"/>
      <c r="F39" s="129"/>
      <c r="G39" s="130" t="s">
        <v>52</v>
      </c>
      <c r="H39" s="131" t="s">
        <v>53</v>
      </c>
      <c r="I39" s="132"/>
      <c r="J39" s="133">
        <f>SUM(J30:J37)</f>
        <v>0</v>
      </c>
      <c r="K39" s="134"/>
      <c r="L39" s="110"/>
      <c r="S39" s="35"/>
      <c r="T39" s="35"/>
      <c r="U39" s="35"/>
      <c r="V39" s="35"/>
      <c r="W39" s="35"/>
      <c r="X39" s="35"/>
      <c r="Y39" s="35"/>
      <c r="Z39" s="35"/>
      <c r="AA39" s="35"/>
      <c r="AB39" s="35"/>
      <c r="AC39" s="35"/>
      <c r="AD39" s="35"/>
      <c r="AE39" s="35"/>
    </row>
    <row r="40" spans="1:31" s="2" customFormat="1" ht="14.45" customHeight="1">
      <c r="A40" s="35"/>
      <c r="B40" s="135"/>
      <c r="C40" s="136"/>
      <c r="D40" s="136"/>
      <c r="E40" s="136"/>
      <c r="F40" s="136"/>
      <c r="G40" s="136"/>
      <c r="H40" s="136"/>
      <c r="I40" s="137"/>
      <c r="J40" s="136"/>
      <c r="K40" s="136"/>
      <c r="L40" s="110"/>
      <c r="S40" s="35"/>
      <c r="T40" s="35"/>
      <c r="U40" s="35"/>
      <c r="V40" s="35"/>
      <c r="W40" s="35"/>
      <c r="X40" s="35"/>
      <c r="Y40" s="35"/>
      <c r="Z40" s="35"/>
      <c r="AA40" s="35"/>
      <c r="AB40" s="35"/>
      <c r="AC40" s="35"/>
      <c r="AD40" s="35"/>
      <c r="AE40" s="35"/>
    </row>
    <row r="44" spans="1:31" s="2" customFormat="1" ht="6.95" customHeight="1">
      <c r="A44" s="35"/>
      <c r="B44" s="138"/>
      <c r="C44" s="139"/>
      <c r="D44" s="139"/>
      <c r="E44" s="139"/>
      <c r="F44" s="139"/>
      <c r="G44" s="139"/>
      <c r="H44" s="139"/>
      <c r="I44" s="140"/>
      <c r="J44" s="139"/>
      <c r="K44" s="139"/>
      <c r="L44" s="110"/>
      <c r="S44" s="35"/>
      <c r="T44" s="35"/>
      <c r="U44" s="35"/>
      <c r="V44" s="35"/>
      <c r="W44" s="35"/>
      <c r="X44" s="35"/>
      <c r="Y44" s="35"/>
      <c r="Z44" s="35"/>
      <c r="AA44" s="35"/>
      <c r="AB44" s="35"/>
      <c r="AC44" s="35"/>
      <c r="AD44" s="35"/>
      <c r="AE44" s="35"/>
    </row>
    <row r="45" spans="1:31" s="2" customFormat="1" ht="24.95" customHeight="1">
      <c r="A45" s="35"/>
      <c r="B45" s="36"/>
      <c r="C45" s="24" t="s">
        <v>92</v>
      </c>
      <c r="D45" s="37"/>
      <c r="E45" s="37"/>
      <c r="F45" s="37"/>
      <c r="G45" s="37"/>
      <c r="H45" s="37"/>
      <c r="I45" s="109"/>
      <c r="J45" s="37"/>
      <c r="K45" s="37"/>
      <c r="L45" s="110"/>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09"/>
      <c r="J46" s="37"/>
      <c r="K46" s="37"/>
      <c r="L46" s="110"/>
      <c r="S46" s="35"/>
      <c r="T46" s="35"/>
      <c r="U46" s="35"/>
      <c r="V46" s="35"/>
      <c r="W46" s="35"/>
      <c r="X46" s="35"/>
      <c r="Y46" s="35"/>
      <c r="Z46" s="35"/>
      <c r="AA46" s="35"/>
      <c r="AB46" s="35"/>
      <c r="AC46" s="35"/>
      <c r="AD46" s="35"/>
      <c r="AE46" s="35"/>
    </row>
    <row r="47" spans="1:31" s="2" customFormat="1" ht="12" customHeight="1">
      <c r="A47" s="35"/>
      <c r="B47" s="36"/>
      <c r="C47" s="30" t="s">
        <v>15</v>
      </c>
      <c r="D47" s="37"/>
      <c r="E47" s="37"/>
      <c r="F47" s="37"/>
      <c r="G47" s="37"/>
      <c r="H47" s="37"/>
      <c r="I47" s="109"/>
      <c r="J47" s="37"/>
      <c r="K47" s="37"/>
      <c r="L47" s="110"/>
      <c r="S47" s="35"/>
      <c r="T47" s="35"/>
      <c r="U47" s="35"/>
      <c r="V47" s="35"/>
      <c r="W47" s="35"/>
      <c r="X47" s="35"/>
      <c r="Y47" s="35"/>
      <c r="Z47" s="35"/>
      <c r="AA47" s="35"/>
      <c r="AB47" s="35"/>
      <c r="AC47" s="35"/>
      <c r="AD47" s="35"/>
      <c r="AE47" s="35"/>
    </row>
    <row r="48" spans="1:31" s="2" customFormat="1" ht="16.5" customHeight="1">
      <c r="A48" s="35"/>
      <c r="B48" s="36"/>
      <c r="C48" s="37"/>
      <c r="D48" s="37"/>
      <c r="E48" s="378" t="str">
        <f>E7</f>
        <v>Řešení dešťových vod u MŠ Kytička v Milevsku</v>
      </c>
      <c r="F48" s="379"/>
      <c r="G48" s="379"/>
      <c r="H48" s="379"/>
      <c r="I48" s="109"/>
      <c r="J48" s="37"/>
      <c r="K48" s="37"/>
      <c r="L48" s="110"/>
      <c r="S48" s="35"/>
      <c r="T48" s="35"/>
      <c r="U48" s="35"/>
      <c r="V48" s="35"/>
      <c r="W48" s="35"/>
      <c r="X48" s="35"/>
      <c r="Y48" s="35"/>
      <c r="Z48" s="35"/>
      <c r="AA48" s="35"/>
      <c r="AB48" s="35"/>
      <c r="AC48" s="35"/>
      <c r="AD48" s="35"/>
      <c r="AE48" s="35"/>
    </row>
    <row r="49" spans="1:31" s="2" customFormat="1" ht="12" customHeight="1">
      <c r="A49" s="35"/>
      <c r="B49" s="36"/>
      <c r="C49" s="30" t="s">
        <v>90</v>
      </c>
      <c r="D49" s="37"/>
      <c r="E49" s="37"/>
      <c r="F49" s="37"/>
      <c r="G49" s="37"/>
      <c r="H49" s="37"/>
      <c r="I49" s="109"/>
      <c r="J49" s="37"/>
      <c r="K49" s="37"/>
      <c r="L49" s="110"/>
      <c r="S49" s="35"/>
      <c r="T49" s="35"/>
      <c r="U49" s="35"/>
      <c r="V49" s="35"/>
      <c r="W49" s="35"/>
      <c r="X49" s="35"/>
      <c r="Y49" s="35"/>
      <c r="Z49" s="35"/>
      <c r="AA49" s="35"/>
      <c r="AB49" s="35"/>
      <c r="AC49" s="35"/>
      <c r="AD49" s="35"/>
      <c r="AE49" s="35"/>
    </row>
    <row r="50" spans="1:31" s="2" customFormat="1" ht="16.5" customHeight="1">
      <c r="A50" s="35"/>
      <c r="B50" s="36"/>
      <c r="C50" s="37"/>
      <c r="D50" s="37"/>
      <c r="E50" s="350" t="str">
        <f>E9</f>
        <v>1019-02 - SO 01 - Řešení dešťových vod - neuznatelné náklady</v>
      </c>
      <c r="F50" s="380"/>
      <c r="G50" s="380"/>
      <c r="H50" s="380"/>
      <c r="I50" s="109"/>
      <c r="J50" s="37"/>
      <c r="K50" s="37"/>
      <c r="L50" s="110"/>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09"/>
      <c r="J51" s="37"/>
      <c r="K51" s="37"/>
      <c r="L51" s="110"/>
      <c r="S51" s="35"/>
      <c r="T51" s="35"/>
      <c r="U51" s="35"/>
      <c r="V51" s="35"/>
      <c r="W51" s="35"/>
      <c r="X51" s="35"/>
      <c r="Y51" s="35"/>
      <c r="Z51" s="35"/>
      <c r="AA51" s="35"/>
      <c r="AB51" s="35"/>
      <c r="AC51" s="35"/>
      <c r="AD51" s="35"/>
      <c r="AE51" s="35"/>
    </row>
    <row r="52" spans="1:31" s="2" customFormat="1" ht="12" customHeight="1">
      <c r="A52" s="35"/>
      <c r="B52" s="36"/>
      <c r="C52" s="30" t="s">
        <v>20</v>
      </c>
      <c r="D52" s="37"/>
      <c r="E52" s="37"/>
      <c r="F52" s="28" t="str">
        <f>F12</f>
        <v>Milevsko</v>
      </c>
      <c r="G52" s="37"/>
      <c r="H52" s="37"/>
      <c r="I52" s="112" t="s">
        <v>22</v>
      </c>
      <c r="J52" s="60" t="str">
        <f>IF(J12="","",J12)</f>
        <v>17. 4. 2020</v>
      </c>
      <c r="K52" s="37"/>
      <c r="L52" s="110"/>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09"/>
      <c r="J53" s="37"/>
      <c r="K53" s="37"/>
      <c r="L53" s="110"/>
      <c r="S53" s="35"/>
      <c r="T53" s="35"/>
      <c r="U53" s="35"/>
      <c r="V53" s="35"/>
      <c r="W53" s="35"/>
      <c r="X53" s="35"/>
      <c r="Y53" s="35"/>
      <c r="Z53" s="35"/>
      <c r="AA53" s="35"/>
      <c r="AB53" s="35"/>
      <c r="AC53" s="35"/>
      <c r="AD53" s="35"/>
      <c r="AE53" s="35"/>
    </row>
    <row r="54" spans="1:31" s="2" customFormat="1" ht="15.2" customHeight="1">
      <c r="A54" s="35"/>
      <c r="B54" s="36"/>
      <c r="C54" s="30" t="s">
        <v>24</v>
      </c>
      <c r="D54" s="37"/>
      <c r="E54" s="37"/>
      <c r="F54" s="28" t="str">
        <f>E15</f>
        <v>Mateřská škola Kytička, Jiráskova 764, Milevsko</v>
      </c>
      <c r="G54" s="37"/>
      <c r="H54" s="37"/>
      <c r="I54" s="112" t="s">
        <v>32</v>
      </c>
      <c r="J54" s="33" t="str">
        <f>E21</f>
        <v>VL projekt</v>
      </c>
      <c r="K54" s="37"/>
      <c r="L54" s="110"/>
      <c r="S54" s="35"/>
      <c r="T54" s="35"/>
      <c r="U54" s="35"/>
      <c r="V54" s="35"/>
      <c r="W54" s="35"/>
      <c r="X54" s="35"/>
      <c r="Y54" s="35"/>
      <c r="Z54" s="35"/>
      <c r="AA54" s="35"/>
      <c r="AB54" s="35"/>
      <c r="AC54" s="35"/>
      <c r="AD54" s="35"/>
      <c r="AE54" s="35"/>
    </row>
    <row r="55" spans="1:31" s="2" customFormat="1" ht="25.7" customHeight="1">
      <c r="A55" s="35"/>
      <c r="B55" s="36"/>
      <c r="C55" s="30" t="s">
        <v>30</v>
      </c>
      <c r="D55" s="37"/>
      <c r="E55" s="37"/>
      <c r="F55" s="28" t="str">
        <f>IF(E18="","",E18)</f>
        <v>Vyplň údaj</v>
      </c>
      <c r="G55" s="37"/>
      <c r="H55" s="37"/>
      <c r="I55" s="112" t="s">
        <v>37</v>
      </c>
      <c r="J55" s="33" t="str">
        <f>E24</f>
        <v>Jindřich  J u k l  tel.: 602558222</v>
      </c>
      <c r="K55" s="37"/>
      <c r="L55" s="110"/>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09"/>
      <c r="J56" s="37"/>
      <c r="K56" s="37"/>
      <c r="L56" s="110"/>
      <c r="S56" s="35"/>
      <c r="T56" s="35"/>
      <c r="U56" s="35"/>
      <c r="V56" s="35"/>
      <c r="W56" s="35"/>
      <c r="X56" s="35"/>
      <c r="Y56" s="35"/>
      <c r="Z56" s="35"/>
      <c r="AA56" s="35"/>
      <c r="AB56" s="35"/>
      <c r="AC56" s="35"/>
      <c r="AD56" s="35"/>
      <c r="AE56" s="35"/>
    </row>
    <row r="57" spans="1:31" s="2" customFormat="1" ht="29.25" customHeight="1">
      <c r="A57" s="35"/>
      <c r="B57" s="36"/>
      <c r="C57" s="141" t="s">
        <v>93</v>
      </c>
      <c r="D57" s="142"/>
      <c r="E57" s="142"/>
      <c r="F57" s="142"/>
      <c r="G57" s="142"/>
      <c r="H57" s="142"/>
      <c r="I57" s="143"/>
      <c r="J57" s="144" t="s">
        <v>94</v>
      </c>
      <c r="K57" s="142"/>
      <c r="L57" s="110"/>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09"/>
      <c r="J58" s="37"/>
      <c r="K58" s="37"/>
      <c r="L58" s="110"/>
      <c r="S58" s="35"/>
      <c r="T58" s="35"/>
      <c r="U58" s="35"/>
      <c r="V58" s="35"/>
      <c r="W58" s="35"/>
      <c r="X58" s="35"/>
      <c r="Y58" s="35"/>
      <c r="Z58" s="35"/>
      <c r="AA58" s="35"/>
      <c r="AB58" s="35"/>
      <c r="AC58" s="35"/>
      <c r="AD58" s="35"/>
      <c r="AE58" s="35"/>
    </row>
    <row r="59" spans="1:47" s="2" customFormat="1" ht="22.9" customHeight="1">
      <c r="A59" s="35"/>
      <c r="B59" s="36"/>
      <c r="C59" s="145" t="s">
        <v>73</v>
      </c>
      <c r="D59" s="37"/>
      <c r="E59" s="37"/>
      <c r="F59" s="37"/>
      <c r="G59" s="37"/>
      <c r="H59" s="37"/>
      <c r="I59" s="109"/>
      <c r="J59" s="78">
        <f>J92</f>
        <v>0</v>
      </c>
      <c r="K59" s="37"/>
      <c r="L59" s="110"/>
      <c r="S59" s="35"/>
      <c r="T59" s="35"/>
      <c r="U59" s="35"/>
      <c r="V59" s="35"/>
      <c r="W59" s="35"/>
      <c r="X59" s="35"/>
      <c r="Y59" s="35"/>
      <c r="Z59" s="35"/>
      <c r="AA59" s="35"/>
      <c r="AB59" s="35"/>
      <c r="AC59" s="35"/>
      <c r="AD59" s="35"/>
      <c r="AE59" s="35"/>
      <c r="AU59" s="18" t="s">
        <v>95</v>
      </c>
    </row>
    <row r="60" spans="2:12" s="9" customFormat="1" ht="24.95" customHeight="1">
      <c r="B60" s="146"/>
      <c r="C60" s="147"/>
      <c r="D60" s="148" t="s">
        <v>96</v>
      </c>
      <c r="E60" s="149"/>
      <c r="F60" s="149"/>
      <c r="G60" s="149"/>
      <c r="H60" s="149"/>
      <c r="I60" s="150"/>
      <c r="J60" s="151">
        <f>J93</f>
        <v>0</v>
      </c>
      <c r="K60" s="147"/>
      <c r="L60" s="152"/>
    </row>
    <row r="61" spans="2:12" s="10" customFormat="1" ht="19.9" customHeight="1">
      <c r="B61" s="153"/>
      <c r="C61" s="154"/>
      <c r="D61" s="155" t="s">
        <v>97</v>
      </c>
      <c r="E61" s="156"/>
      <c r="F61" s="156"/>
      <c r="G61" s="156"/>
      <c r="H61" s="156"/>
      <c r="I61" s="157"/>
      <c r="J61" s="158">
        <f>J94</f>
        <v>0</v>
      </c>
      <c r="K61" s="154"/>
      <c r="L61" s="159"/>
    </row>
    <row r="62" spans="2:12" s="10" customFormat="1" ht="19.9" customHeight="1">
      <c r="B62" s="153"/>
      <c r="C62" s="154"/>
      <c r="D62" s="155" t="s">
        <v>100</v>
      </c>
      <c r="E62" s="156"/>
      <c r="F62" s="156"/>
      <c r="G62" s="156"/>
      <c r="H62" s="156"/>
      <c r="I62" s="157"/>
      <c r="J62" s="158">
        <f>J139</f>
        <v>0</v>
      </c>
      <c r="K62" s="154"/>
      <c r="L62" s="159"/>
    </row>
    <row r="63" spans="2:12" s="10" customFormat="1" ht="19.9" customHeight="1">
      <c r="B63" s="153"/>
      <c r="C63" s="154"/>
      <c r="D63" s="155" t="s">
        <v>101</v>
      </c>
      <c r="E63" s="156"/>
      <c r="F63" s="156"/>
      <c r="G63" s="156"/>
      <c r="H63" s="156"/>
      <c r="I63" s="157"/>
      <c r="J63" s="158">
        <f>J145</f>
        <v>0</v>
      </c>
      <c r="K63" s="154"/>
      <c r="L63" s="159"/>
    </row>
    <row r="64" spans="2:12" s="10" customFormat="1" ht="19.9" customHeight="1">
      <c r="B64" s="153"/>
      <c r="C64" s="154"/>
      <c r="D64" s="155" t="s">
        <v>103</v>
      </c>
      <c r="E64" s="156"/>
      <c r="F64" s="156"/>
      <c r="G64" s="156"/>
      <c r="H64" s="156"/>
      <c r="I64" s="157"/>
      <c r="J64" s="158">
        <f>J153</f>
        <v>0</v>
      </c>
      <c r="K64" s="154"/>
      <c r="L64" s="159"/>
    </row>
    <row r="65" spans="2:12" s="10" customFormat="1" ht="19.9" customHeight="1">
      <c r="B65" s="153"/>
      <c r="C65" s="154"/>
      <c r="D65" s="155" t="s">
        <v>104</v>
      </c>
      <c r="E65" s="156"/>
      <c r="F65" s="156"/>
      <c r="G65" s="156"/>
      <c r="H65" s="156"/>
      <c r="I65" s="157"/>
      <c r="J65" s="158">
        <f>J166</f>
        <v>0</v>
      </c>
      <c r="K65" s="154"/>
      <c r="L65" s="159"/>
    </row>
    <row r="66" spans="2:12" s="10" customFormat="1" ht="19.9" customHeight="1">
      <c r="B66" s="153"/>
      <c r="C66" s="154"/>
      <c r="D66" s="155" t="s">
        <v>105</v>
      </c>
      <c r="E66" s="156"/>
      <c r="F66" s="156"/>
      <c r="G66" s="156"/>
      <c r="H66" s="156"/>
      <c r="I66" s="157"/>
      <c r="J66" s="158">
        <f>J170</f>
        <v>0</v>
      </c>
      <c r="K66" s="154"/>
      <c r="L66" s="159"/>
    </row>
    <row r="67" spans="2:12" s="10" customFormat="1" ht="19.9" customHeight="1">
      <c r="B67" s="153"/>
      <c r="C67" s="154"/>
      <c r="D67" s="155" t="s">
        <v>106</v>
      </c>
      <c r="E67" s="156"/>
      <c r="F67" s="156"/>
      <c r="G67" s="156"/>
      <c r="H67" s="156"/>
      <c r="I67" s="157"/>
      <c r="J67" s="158">
        <f>J182</f>
        <v>0</v>
      </c>
      <c r="K67" s="154"/>
      <c r="L67" s="159"/>
    </row>
    <row r="68" spans="2:12" s="9" customFormat="1" ht="24.95" customHeight="1">
      <c r="B68" s="146"/>
      <c r="C68" s="147"/>
      <c r="D68" s="148" t="s">
        <v>107</v>
      </c>
      <c r="E68" s="149"/>
      <c r="F68" s="149"/>
      <c r="G68" s="149"/>
      <c r="H68" s="149"/>
      <c r="I68" s="150"/>
      <c r="J68" s="151">
        <f>J185</f>
        <v>0</v>
      </c>
      <c r="K68" s="147"/>
      <c r="L68" s="152"/>
    </row>
    <row r="69" spans="2:12" s="10" customFormat="1" ht="19.9" customHeight="1">
      <c r="B69" s="153"/>
      <c r="C69" s="154"/>
      <c r="D69" s="155" t="s">
        <v>111</v>
      </c>
      <c r="E69" s="156"/>
      <c r="F69" s="156"/>
      <c r="G69" s="156"/>
      <c r="H69" s="156"/>
      <c r="I69" s="157"/>
      <c r="J69" s="158">
        <f>J186</f>
        <v>0</v>
      </c>
      <c r="K69" s="154"/>
      <c r="L69" s="159"/>
    </row>
    <row r="70" spans="2:12" s="9" customFormat="1" ht="24.95" customHeight="1">
      <c r="B70" s="146"/>
      <c r="C70" s="147"/>
      <c r="D70" s="148" t="s">
        <v>116</v>
      </c>
      <c r="E70" s="149"/>
      <c r="F70" s="149"/>
      <c r="G70" s="149"/>
      <c r="H70" s="149"/>
      <c r="I70" s="150"/>
      <c r="J70" s="151">
        <f>J198</f>
        <v>0</v>
      </c>
      <c r="K70" s="147"/>
      <c r="L70" s="152"/>
    </row>
    <row r="71" spans="2:12" s="10" customFormat="1" ht="19.9" customHeight="1">
      <c r="B71" s="153"/>
      <c r="C71" s="154"/>
      <c r="D71" s="155" t="s">
        <v>118</v>
      </c>
      <c r="E71" s="156"/>
      <c r="F71" s="156"/>
      <c r="G71" s="156"/>
      <c r="H71" s="156"/>
      <c r="I71" s="157"/>
      <c r="J71" s="158">
        <f>J199</f>
        <v>0</v>
      </c>
      <c r="K71" s="154"/>
      <c r="L71" s="159"/>
    </row>
    <row r="72" spans="2:12" s="10" customFormat="1" ht="19.9" customHeight="1">
      <c r="B72" s="153"/>
      <c r="C72" s="154"/>
      <c r="D72" s="155" t="s">
        <v>119</v>
      </c>
      <c r="E72" s="156"/>
      <c r="F72" s="156"/>
      <c r="G72" s="156"/>
      <c r="H72" s="156"/>
      <c r="I72" s="157"/>
      <c r="J72" s="158">
        <f>J201</f>
        <v>0</v>
      </c>
      <c r="K72" s="154"/>
      <c r="L72" s="159"/>
    </row>
    <row r="73" spans="1:31" s="2" customFormat="1" ht="21.75" customHeight="1">
      <c r="A73" s="35"/>
      <c r="B73" s="36"/>
      <c r="C73" s="37"/>
      <c r="D73" s="37"/>
      <c r="E73" s="37"/>
      <c r="F73" s="37"/>
      <c r="G73" s="37"/>
      <c r="H73" s="37"/>
      <c r="I73" s="109"/>
      <c r="J73" s="37"/>
      <c r="K73" s="37"/>
      <c r="L73" s="110"/>
      <c r="S73" s="35"/>
      <c r="T73" s="35"/>
      <c r="U73" s="35"/>
      <c r="V73" s="35"/>
      <c r="W73" s="35"/>
      <c r="X73" s="35"/>
      <c r="Y73" s="35"/>
      <c r="Z73" s="35"/>
      <c r="AA73" s="35"/>
      <c r="AB73" s="35"/>
      <c r="AC73" s="35"/>
      <c r="AD73" s="35"/>
      <c r="AE73" s="35"/>
    </row>
    <row r="74" spans="1:31" s="2" customFormat="1" ht="6.95" customHeight="1">
      <c r="A74" s="35"/>
      <c r="B74" s="48"/>
      <c r="C74" s="49"/>
      <c r="D74" s="49"/>
      <c r="E74" s="49"/>
      <c r="F74" s="49"/>
      <c r="G74" s="49"/>
      <c r="H74" s="49"/>
      <c r="I74" s="137"/>
      <c r="J74" s="49"/>
      <c r="K74" s="49"/>
      <c r="L74" s="110"/>
      <c r="S74" s="35"/>
      <c r="T74" s="35"/>
      <c r="U74" s="35"/>
      <c r="V74" s="35"/>
      <c r="W74" s="35"/>
      <c r="X74" s="35"/>
      <c r="Y74" s="35"/>
      <c r="Z74" s="35"/>
      <c r="AA74" s="35"/>
      <c r="AB74" s="35"/>
      <c r="AC74" s="35"/>
      <c r="AD74" s="35"/>
      <c r="AE74" s="35"/>
    </row>
    <row r="78" spans="1:31" s="2" customFormat="1" ht="6.95" customHeight="1">
      <c r="A78" s="35"/>
      <c r="B78" s="50"/>
      <c r="C78" s="51"/>
      <c r="D78" s="51"/>
      <c r="E78" s="51"/>
      <c r="F78" s="51"/>
      <c r="G78" s="51"/>
      <c r="H78" s="51"/>
      <c r="I78" s="140"/>
      <c r="J78" s="51"/>
      <c r="K78" s="51"/>
      <c r="L78" s="110"/>
      <c r="S78" s="35"/>
      <c r="T78" s="35"/>
      <c r="U78" s="35"/>
      <c r="V78" s="35"/>
      <c r="W78" s="35"/>
      <c r="X78" s="35"/>
      <c r="Y78" s="35"/>
      <c r="Z78" s="35"/>
      <c r="AA78" s="35"/>
      <c r="AB78" s="35"/>
      <c r="AC78" s="35"/>
      <c r="AD78" s="35"/>
      <c r="AE78" s="35"/>
    </row>
    <row r="79" spans="1:31" s="2" customFormat="1" ht="24.95" customHeight="1">
      <c r="A79" s="35"/>
      <c r="B79" s="36"/>
      <c r="C79" s="24" t="s">
        <v>120</v>
      </c>
      <c r="D79" s="37"/>
      <c r="E79" s="37"/>
      <c r="F79" s="37"/>
      <c r="G79" s="37"/>
      <c r="H79" s="37"/>
      <c r="I79" s="109"/>
      <c r="J79" s="37"/>
      <c r="K79" s="37"/>
      <c r="L79" s="110"/>
      <c r="S79" s="35"/>
      <c r="T79" s="35"/>
      <c r="U79" s="35"/>
      <c r="V79" s="35"/>
      <c r="W79" s="35"/>
      <c r="X79" s="35"/>
      <c r="Y79" s="35"/>
      <c r="Z79" s="35"/>
      <c r="AA79" s="35"/>
      <c r="AB79" s="35"/>
      <c r="AC79" s="35"/>
      <c r="AD79" s="35"/>
      <c r="AE79" s="35"/>
    </row>
    <row r="80" spans="1:31" s="2" customFormat="1" ht="6.95" customHeight="1">
      <c r="A80" s="35"/>
      <c r="B80" s="36"/>
      <c r="C80" s="37"/>
      <c r="D80" s="37"/>
      <c r="E80" s="37"/>
      <c r="F80" s="37"/>
      <c r="G80" s="37"/>
      <c r="H80" s="37"/>
      <c r="I80" s="109"/>
      <c r="J80" s="37"/>
      <c r="K80" s="37"/>
      <c r="L80" s="110"/>
      <c r="S80" s="35"/>
      <c r="T80" s="35"/>
      <c r="U80" s="35"/>
      <c r="V80" s="35"/>
      <c r="W80" s="35"/>
      <c r="X80" s="35"/>
      <c r="Y80" s="35"/>
      <c r="Z80" s="35"/>
      <c r="AA80" s="35"/>
      <c r="AB80" s="35"/>
      <c r="AC80" s="35"/>
      <c r="AD80" s="35"/>
      <c r="AE80" s="35"/>
    </row>
    <row r="81" spans="1:31" s="2" customFormat="1" ht="12" customHeight="1">
      <c r="A81" s="35"/>
      <c r="B81" s="36"/>
      <c r="C81" s="30" t="s">
        <v>15</v>
      </c>
      <c r="D81" s="37"/>
      <c r="E81" s="37"/>
      <c r="F81" s="37"/>
      <c r="G81" s="37"/>
      <c r="H81" s="37"/>
      <c r="I81" s="109"/>
      <c r="J81" s="37"/>
      <c r="K81" s="37"/>
      <c r="L81" s="110"/>
      <c r="S81" s="35"/>
      <c r="T81" s="35"/>
      <c r="U81" s="35"/>
      <c r="V81" s="35"/>
      <c r="W81" s="35"/>
      <c r="X81" s="35"/>
      <c r="Y81" s="35"/>
      <c r="Z81" s="35"/>
      <c r="AA81" s="35"/>
      <c r="AB81" s="35"/>
      <c r="AC81" s="35"/>
      <c r="AD81" s="35"/>
      <c r="AE81" s="35"/>
    </row>
    <row r="82" spans="1:31" s="2" customFormat="1" ht="16.5" customHeight="1">
      <c r="A82" s="35"/>
      <c r="B82" s="36"/>
      <c r="C82" s="37"/>
      <c r="D82" s="37"/>
      <c r="E82" s="378" t="str">
        <f>E7</f>
        <v>Řešení dešťových vod u MŠ Kytička v Milevsku</v>
      </c>
      <c r="F82" s="379"/>
      <c r="G82" s="379"/>
      <c r="H82" s="379"/>
      <c r="I82" s="109"/>
      <c r="J82" s="37"/>
      <c r="K82" s="37"/>
      <c r="L82" s="110"/>
      <c r="S82" s="35"/>
      <c r="T82" s="35"/>
      <c r="U82" s="35"/>
      <c r="V82" s="35"/>
      <c r="W82" s="35"/>
      <c r="X82" s="35"/>
      <c r="Y82" s="35"/>
      <c r="Z82" s="35"/>
      <c r="AA82" s="35"/>
      <c r="AB82" s="35"/>
      <c r="AC82" s="35"/>
      <c r="AD82" s="35"/>
      <c r="AE82" s="35"/>
    </row>
    <row r="83" spans="1:31" s="2" customFormat="1" ht="12" customHeight="1">
      <c r="A83" s="35"/>
      <c r="B83" s="36"/>
      <c r="C83" s="30" t="s">
        <v>90</v>
      </c>
      <c r="D83" s="37"/>
      <c r="E83" s="37"/>
      <c r="F83" s="37"/>
      <c r="G83" s="37"/>
      <c r="H83" s="37"/>
      <c r="I83" s="109"/>
      <c r="J83" s="37"/>
      <c r="K83" s="37"/>
      <c r="L83" s="110"/>
      <c r="S83" s="35"/>
      <c r="T83" s="35"/>
      <c r="U83" s="35"/>
      <c r="V83" s="35"/>
      <c r="W83" s="35"/>
      <c r="X83" s="35"/>
      <c r="Y83" s="35"/>
      <c r="Z83" s="35"/>
      <c r="AA83" s="35"/>
      <c r="AB83" s="35"/>
      <c r="AC83" s="35"/>
      <c r="AD83" s="35"/>
      <c r="AE83" s="35"/>
    </row>
    <row r="84" spans="1:31" s="2" customFormat="1" ht="16.5" customHeight="1">
      <c r="A84" s="35"/>
      <c r="B84" s="36"/>
      <c r="C84" s="37"/>
      <c r="D84" s="37"/>
      <c r="E84" s="350" t="str">
        <f>E9</f>
        <v>1019-02 - SO 01 - Řešení dešťových vod - neuznatelné náklady</v>
      </c>
      <c r="F84" s="380"/>
      <c r="G84" s="380"/>
      <c r="H84" s="380"/>
      <c r="I84" s="109"/>
      <c r="J84" s="37"/>
      <c r="K84" s="37"/>
      <c r="L84" s="110"/>
      <c r="S84" s="35"/>
      <c r="T84" s="35"/>
      <c r="U84" s="35"/>
      <c r="V84" s="35"/>
      <c r="W84" s="35"/>
      <c r="X84" s="35"/>
      <c r="Y84" s="35"/>
      <c r="Z84" s="35"/>
      <c r="AA84" s="35"/>
      <c r="AB84" s="35"/>
      <c r="AC84" s="35"/>
      <c r="AD84" s="35"/>
      <c r="AE84" s="35"/>
    </row>
    <row r="85" spans="1:31" s="2" customFormat="1" ht="6.95" customHeight="1">
      <c r="A85" s="35"/>
      <c r="B85" s="36"/>
      <c r="C85" s="37"/>
      <c r="D85" s="37"/>
      <c r="E85" s="37"/>
      <c r="F85" s="37"/>
      <c r="G85" s="37"/>
      <c r="H85" s="37"/>
      <c r="I85" s="109"/>
      <c r="J85" s="37"/>
      <c r="K85" s="37"/>
      <c r="L85" s="110"/>
      <c r="S85" s="35"/>
      <c r="T85" s="35"/>
      <c r="U85" s="35"/>
      <c r="V85" s="35"/>
      <c r="W85" s="35"/>
      <c r="X85" s="35"/>
      <c r="Y85" s="35"/>
      <c r="Z85" s="35"/>
      <c r="AA85" s="35"/>
      <c r="AB85" s="35"/>
      <c r="AC85" s="35"/>
      <c r="AD85" s="35"/>
      <c r="AE85" s="35"/>
    </row>
    <row r="86" spans="1:31" s="2" customFormat="1" ht="12" customHeight="1">
      <c r="A86" s="35"/>
      <c r="B86" s="36"/>
      <c r="C86" s="30" t="s">
        <v>20</v>
      </c>
      <c r="D86" s="37"/>
      <c r="E86" s="37"/>
      <c r="F86" s="28" t="str">
        <f>F12</f>
        <v>Milevsko</v>
      </c>
      <c r="G86" s="37"/>
      <c r="H86" s="37"/>
      <c r="I86" s="112" t="s">
        <v>22</v>
      </c>
      <c r="J86" s="60" t="str">
        <f>IF(J12="","",J12)</f>
        <v>17. 4. 2020</v>
      </c>
      <c r="K86" s="37"/>
      <c r="L86" s="110"/>
      <c r="S86" s="35"/>
      <c r="T86" s="35"/>
      <c r="U86" s="35"/>
      <c r="V86" s="35"/>
      <c r="W86" s="35"/>
      <c r="X86" s="35"/>
      <c r="Y86" s="35"/>
      <c r="Z86" s="35"/>
      <c r="AA86" s="35"/>
      <c r="AB86" s="35"/>
      <c r="AC86" s="35"/>
      <c r="AD86" s="35"/>
      <c r="AE86" s="35"/>
    </row>
    <row r="87" spans="1:31" s="2" customFormat="1" ht="6.95" customHeight="1">
      <c r="A87" s="35"/>
      <c r="B87" s="36"/>
      <c r="C87" s="37"/>
      <c r="D87" s="37"/>
      <c r="E87" s="37"/>
      <c r="F87" s="37"/>
      <c r="G87" s="37"/>
      <c r="H87" s="37"/>
      <c r="I87" s="109"/>
      <c r="J87" s="37"/>
      <c r="K87" s="37"/>
      <c r="L87" s="110"/>
      <c r="S87" s="35"/>
      <c r="T87" s="35"/>
      <c r="U87" s="35"/>
      <c r="V87" s="35"/>
      <c r="W87" s="35"/>
      <c r="X87" s="35"/>
      <c r="Y87" s="35"/>
      <c r="Z87" s="35"/>
      <c r="AA87" s="35"/>
      <c r="AB87" s="35"/>
      <c r="AC87" s="35"/>
      <c r="AD87" s="35"/>
      <c r="AE87" s="35"/>
    </row>
    <row r="88" spans="1:31" s="2" customFormat="1" ht="15.2" customHeight="1">
      <c r="A88" s="35"/>
      <c r="B88" s="36"/>
      <c r="C88" s="30" t="s">
        <v>24</v>
      </c>
      <c r="D88" s="37"/>
      <c r="E88" s="37"/>
      <c r="F88" s="28" t="str">
        <f>E15</f>
        <v>Mateřská škola Kytička, Jiráskova 764, Milevsko</v>
      </c>
      <c r="G88" s="37"/>
      <c r="H88" s="37"/>
      <c r="I88" s="112" t="s">
        <v>32</v>
      </c>
      <c r="J88" s="33" t="str">
        <f>E21</f>
        <v>VL projekt</v>
      </c>
      <c r="K88" s="37"/>
      <c r="L88" s="110"/>
      <c r="S88" s="35"/>
      <c r="T88" s="35"/>
      <c r="U88" s="35"/>
      <c r="V88" s="35"/>
      <c r="W88" s="35"/>
      <c r="X88" s="35"/>
      <c r="Y88" s="35"/>
      <c r="Z88" s="35"/>
      <c r="AA88" s="35"/>
      <c r="AB88" s="35"/>
      <c r="AC88" s="35"/>
      <c r="AD88" s="35"/>
      <c r="AE88" s="35"/>
    </row>
    <row r="89" spans="1:31" s="2" customFormat="1" ht="25.7" customHeight="1">
      <c r="A89" s="35"/>
      <c r="B89" s="36"/>
      <c r="C89" s="30" t="s">
        <v>30</v>
      </c>
      <c r="D89" s="37"/>
      <c r="E89" s="37"/>
      <c r="F89" s="28" t="str">
        <f>IF(E18="","",E18)</f>
        <v>Vyplň údaj</v>
      </c>
      <c r="G89" s="37"/>
      <c r="H89" s="37"/>
      <c r="I89" s="112" t="s">
        <v>37</v>
      </c>
      <c r="J89" s="33" t="str">
        <f>E24</f>
        <v>Jindřich  J u k l  tel.: 602558222</v>
      </c>
      <c r="K89" s="37"/>
      <c r="L89" s="110"/>
      <c r="S89" s="35"/>
      <c r="T89" s="35"/>
      <c r="U89" s="35"/>
      <c r="V89" s="35"/>
      <c r="W89" s="35"/>
      <c r="X89" s="35"/>
      <c r="Y89" s="35"/>
      <c r="Z89" s="35"/>
      <c r="AA89" s="35"/>
      <c r="AB89" s="35"/>
      <c r="AC89" s="35"/>
      <c r="AD89" s="35"/>
      <c r="AE89" s="35"/>
    </row>
    <row r="90" spans="1:31" s="2" customFormat="1" ht="10.35" customHeight="1">
      <c r="A90" s="35"/>
      <c r="B90" s="36"/>
      <c r="C90" s="37"/>
      <c r="D90" s="37"/>
      <c r="E90" s="37"/>
      <c r="F90" s="37"/>
      <c r="G90" s="37"/>
      <c r="H90" s="37"/>
      <c r="I90" s="109"/>
      <c r="J90" s="37"/>
      <c r="K90" s="37"/>
      <c r="L90" s="110"/>
      <c r="S90" s="35"/>
      <c r="T90" s="35"/>
      <c r="U90" s="35"/>
      <c r="V90" s="35"/>
      <c r="W90" s="35"/>
      <c r="X90" s="35"/>
      <c r="Y90" s="35"/>
      <c r="Z90" s="35"/>
      <c r="AA90" s="35"/>
      <c r="AB90" s="35"/>
      <c r="AC90" s="35"/>
      <c r="AD90" s="35"/>
      <c r="AE90" s="35"/>
    </row>
    <row r="91" spans="1:31" s="11" customFormat="1" ht="29.25" customHeight="1">
      <c r="A91" s="160"/>
      <c r="B91" s="161"/>
      <c r="C91" s="162" t="s">
        <v>121</v>
      </c>
      <c r="D91" s="163" t="s">
        <v>60</v>
      </c>
      <c r="E91" s="163" t="s">
        <v>56</v>
      </c>
      <c r="F91" s="163" t="s">
        <v>57</v>
      </c>
      <c r="G91" s="163" t="s">
        <v>122</v>
      </c>
      <c r="H91" s="163" t="s">
        <v>123</v>
      </c>
      <c r="I91" s="164" t="s">
        <v>124</v>
      </c>
      <c r="J91" s="163" t="s">
        <v>94</v>
      </c>
      <c r="K91" s="165" t="s">
        <v>125</v>
      </c>
      <c r="L91" s="166"/>
      <c r="M91" s="69" t="s">
        <v>18</v>
      </c>
      <c r="N91" s="70" t="s">
        <v>45</v>
      </c>
      <c r="O91" s="70" t="s">
        <v>126</v>
      </c>
      <c r="P91" s="70" t="s">
        <v>127</v>
      </c>
      <c r="Q91" s="70" t="s">
        <v>128</v>
      </c>
      <c r="R91" s="70" t="s">
        <v>129</v>
      </c>
      <c r="S91" s="70" t="s">
        <v>130</v>
      </c>
      <c r="T91" s="71" t="s">
        <v>131</v>
      </c>
      <c r="U91" s="160"/>
      <c r="V91" s="160"/>
      <c r="W91" s="160"/>
      <c r="X91" s="160"/>
      <c r="Y91" s="160"/>
      <c r="Z91" s="160"/>
      <c r="AA91" s="160"/>
      <c r="AB91" s="160"/>
      <c r="AC91" s="160"/>
      <c r="AD91" s="160"/>
      <c r="AE91" s="160"/>
    </row>
    <row r="92" spans="1:63" s="2" customFormat="1" ht="22.9" customHeight="1">
      <c r="A92" s="35"/>
      <c r="B92" s="36"/>
      <c r="C92" s="76" t="s">
        <v>132</v>
      </c>
      <c r="D92" s="37"/>
      <c r="E92" s="37"/>
      <c r="F92" s="37"/>
      <c r="G92" s="37"/>
      <c r="H92" s="37"/>
      <c r="I92" s="109"/>
      <c r="J92" s="167">
        <f>BK92</f>
        <v>0</v>
      </c>
      <c r="K92" s="37"/>
      <c r="L92" s="40"/>
      <c r="M92" s="72"/>
      <c r="N92" s="168"/>
      <c r="O92" s="73"/>
      <c r="P92" s="169">
        <f>P93+P185+P198</f>
        <v>0</v>
      </c>
      <c r="Q92" s="73"/>
      <c r="R92" s="169">
        <f>R93+R185+R198</f>
        <v>103.47357173999998</v>
      </c>
      <c r="S92" s="73"/>
      <c r="T92" s="170">
        <f>T93+T185+T198</f>
        <v>27.259999999999998</v>
      </c>
      <c r="U92" s="35"/>
      <c r="V92" s="35"/>
      <c r="W92" s="35"/>
      <c r="X92" s="35"/>
      <c r="Y92" s="35"/>
      <c r="Z92" s="35"/>
      <c r="AA92" s="35"/>
      <c r="AB92" s="35"/>
      <c r="AC92" s="35"/>
      <c r="AD92" s="35"/>
      <c r="AE92" s="35"/>
      <c r="AT92" s="18" t="s">
        <v>74</v>
      </c>
      <c r="AU92" s="18" t="s">
        <v>95</v>
      </c>
      <c r="BK92" s="171">
        <f>BK93+BK185+BK198</f>
        <v>0</v>
      </c>
    </row>
    <row r="93" spans="2:63" s="12" customFormat="1" ht="25.9" customHeight="1">
      <c r="B93" s="172"/>
      <c r="C93" s="173"/>
      <c r="D93" s="174" t="s">
        <v>74</v>
      </c>
      <c r="E93" s="175" t="s">
        <v>133</v>
      </c>
      <c r="F93" s="175" t="s">
        <v>134</v>
      </c>
      <c r="G93" s="173"/>
      <c r="H93" s="173"/>
      <c r="I93" s="176"/>
      <c r="J93" s="177">
        <f>BK93</f>
        <v>0</v>
      </c>
      <c r="K93" s="173"/>
      <c r="L93" s="178"/>
      <c r="M93" s="179"/>
      <c r="N93" s="180"/>
      <c r="O93" s="180"/>
      <c r="P93" s="181">
        <f>P94+P139+P145+P153+P166+P170+P182</f>
        <v>0</v>
      </c>
      <c r="Q93" s="180"/>
      <c r="R93" s="181">
        <f>R94+R139+R145+R153+R166+R170+R182</f>
        <v>103.45219173999999</v>
      </c>
      <c r="S93" s="180"/>
      <c r="T93" s="182">
        <f>T94+T139+T145+T153+T166+T170+T182</f>
        <v>27.259999999999998</v>
      </c>
      <c r="AR93" s="183" t="s">
        <v>83</v>
      </c>
      <c r="AT93" s="184" t="s">
        <v>74</v>
      </c>
      <c r="AU93" s="184" t="s">
        <v>75</v>
      </c>
      <c r="AY93" s="183" t="s">
        <v>135</v>
      </c>
      <c r="BK93" s="185">
        <f>BK94+BK139+BK145+BK153+BK166+BK170+BK182</f>
        <v>0</v>
      </c>
    </row>
    <row r="94" spans="2:63" s="12" customFormat="1" ht="22.9" customHeight="1">
      <c r="B94" s="172"/>
      <c r="C94" s="173"/>
      <c r="D94" s="174" t="s">
        <v>74</v>
      </c>
      <c r="E94" s="186" t="s">
        <v>83</v>
      </c>
      <c r="F94" s="186" t="s">
        <v>136</v>
      </c>
      <c r="G94" s="173"/>
      <c r="H94" s="173"/>
      <c r="I94" s="176"/>
      <c r="J94" s="187">
        <f>BK94</f>
        <v>0</v>
      </c>
      <c r="K94" s="173"/>
      <c r="L94" s="178"/>
      <c r="M94" s="179"/>
      <c r="N94" s="180"/>
      <c r="O94" s="180"/>
      <c r="P94" s="181">
        <f>SUM(P95:P138)</f>
        <v>0</v>
      </c>
      <c r="Q94" s="180"/>
      <c r="R94" s="181">
        <f>SUM(R95:R138)</f>
        <v>0.18395783999999998</v>
      </c>
      <c r="S94" s="180"/>
      <c r="T94" s="182">
        <f>SUM(T95:T138)</f>
        <v>27.259999999999998</v>
      </c>
      <c r="AR94" s="183" t="s">
        <v>83</v>
      </c>
      <c r="AT94" s="184" t="s">
        <v>74</v>
      </c>
      <c r="AU94" s="184" t="s">
        <v>83</v>
      </c>
      <c r="AY94" s="183" t="s">
        <v>135</v>
      </c>
      <c r="BK94" s="185">
        <f>SUM(BK95:BK138)</f>
        <v>0</v>
      </c>
    </row>
    <row r="95" spans="1:65" s="2" customFormat="1" ht="33" customHeight="1">
      <c r="A95" s="35"/>
      <c r="B95" s="36"/>
      <c r="C95" s="188" t="s">
        <v>83</v>
      </c>
      <c r="D95" s="188" t="s">
        <v>137</v>
      </c>
      <c r="E95" s="189" t="s">
        <v>138</v>
      </c>
      <c r="F95" s="190" t="s">
        <v>139</v>
      </c>
      <c r="G95" s="191" t="s">
        <v>140</v>
      </c>
      <c r="H95" s="192">
        <v>94</v>
      </c>
      <c r="I95" s="193"/>
      <c r="J95" s="194">
        <f>ROUND(I95*H95,2)</f>
        <v>0</v>
      </c>
      <c r="K95" s="190" t="s">
        <v>141</v>
      </c>
      <c r="L95" s="40"/>
      <c r="M95" s="195" t="s">
        <v>18</v>
      </c>
      <c r="N95" s="196" t="s">
        <v>46</v>
      </c>
      <c r="O95" s="65"/>
      <c r="P95" s="197">
        <f>O95*H95</f>
        <v>0</v>
      </c>
      <c r="Q95" s="197">
        <v>0</v>
      </c>
      <c r="R95" s="197">
        <f>Q95*H95</f>
        <v>0</v>
      </c>
      <c r="S95" s="197">
        <v>0.29</v>
      </c>
      <c r="T95" s="198">
        <f>S95*H95</f>
        <v>27.259999999999998</v>
      </c>
      <c r="U95" s="35"/>
      <c r="V95" s="35"/>
      <c r="W95" s="35"/>
      <c r="X95" s="35"/>
      <c r="Y95" s="35"/>
      <c r="Z95" s="35"/>
      <c r="AA95" s="35"/>
      <c r="AB95" s="35"/>
      <c r="AC95" s="35"/>
      <c r="AD95" s="35"/>
      <c r="AE95" s="35"/>
      <c r="AR95" s="199" t="s">
        <v>142</v>
      </c>
      <c r="AT95" s="199" t="s">
        <v>137</v>
      </c>
      <c r="AU95" s="199" t="s">
        <v>85</v>
      </c>
      <c r="AY95" s="18" t="s">
        <v>135</v>
      </c>
      <c r="BE95" s="200">
        <f>IF(N95="základní",J95,0)</f>
        <v>0</v>
      </c>
      <c r="BF95" s="200">
        <f>IF(N95="snížená",J95,0)</f>
        <v>0</v>
      </c>
      <c r="BG95" s="200">
        <f>IF(N95="zákl. přenesená",J95,0)</f>
        <v>0</v>
      </c>
      <c r="BH95" s="200">
        <f>IF(N95="sníž. přenesená",J95,0)</f>
        <v>0</v>
      </c>
      <c r="BI95" s="200">
        <f>IF(N95="nulová",J95,0)</f>
        <v>0</v>
      </c>
      <c r="BJ95" s="18" t="s">
        <v>83</v>
      </c>
      <c r="BK95" s="200">
        <f>ROUND(I95*H95,2)</f>
        <v>0</v>
      </c>
      <c r="BL95" s="18" t="s">
        <v>142</v>
      </c>
      <c r="BM95" s="199" t="s">
        <v>143</v>
      </c>
    </row>
    <row r="96" spans="1:47" s="2" customFormat="1" ht="175.5">
      <c r="A96" s="35"/>
      <c r="B96" s="36"/>
      <c r="C96" s="37"/>
      <c r="D96" s="201" t="s">
        <v>144</v>
      </c>
      <c r="E96" s="37"/>
      <c r="F96" s="202" t="s">
        <v>145</v>
      </c>
      <c r="G96" s="37"/>
      <c r="H96" s="37"/>
      <c r="I96" s="109"/>
      <c r="J96" s="37"/>
      <c r="K96" s="37"/>
      <c r="L96" s="40"/>
      <c r="M96" s="203"/>
      <c r="N96" s="204"/>
      <c r="O96" s="65"/>
      <c r="P96" s="65"/>
      <c r="Q96" s="65"/>
      <c r="R96" s="65"/>
      <c r="S96" s="65"/>
      <c r="T96" s="66"/>
      <c r="U96" s="35"/>
      <c r="V96" s="35"/>
      <c r="W96" s="35"/>
      <c r="X96" s="35"/>
      <c r="Y96" s="35"/>
      <c r="Z96" s="35"/>
      <c r="AA96" s="35"/>
      <c r="AB96" s="35"/>
      <c r="AC96" s="35"/>
      <c r="AD96" s="35"/>
      <c r="AE96" s="35"/>
      <c r="AT96" s="18" t="s">
        <v>144</v>
      </c>
      <c r="AU96" s="18" t="s">
        <v>85</v>
      </c>
    </row>
    <row r="97" spans="2:51" s="13" customFormat="1" ht="11.25">
      <c r="B97" s="205"/>
      <c r="C97" s="206"/>
      <c r="D97" s="201" t="s">
        <v>146</v>
      </c>
      <c r="E97" s="207" t="s">
        <v>18</v>
      </c>
      <c r="F97" s="208" t="s">
        <v>899</v>
      </c>
      <c r="G97" s="206"/>
      <c r="H97" s="207" t="s">
        <v>18</v>
      </c>
      <c r="I97" s="209"/>
      <c r="J97" s="206"/>
      <c r="K97" s="206"/>
      <c r="L97" s="210"/>
      <c r="M97" s="211"/>
      <c r="N97" s="212"/>
      <c r="O97" s="212"/>
      <c r="P97" s="212"/>
      <c r="Q97" s="212"/>
      <c r="R97" s="212"/>
      <c r="S97" s="212"/>
      <c r="T97" s="213"/>
      <c r="AT97" s="214" t="s">
        <v>146</v>
      </c>
      <c r="AU97" s="214" t="s">
        <v>85</v>
      </c>
      <c r="AV97" s="13" t="s">
        <v>83</v>
      </c>
      <c r="AW97" s="13" t="s">
        <v>36</v>
      </c>
      <c r="AX97" s="13" t="s">
        <v>75</v>
      </c>
      <c r="AY97" s="214" t="s">
        <v>135</v>
      </c>
    </row>
    <row r="98" spans="2:51" s="14" customFormat="1" ht="11.25">
      <c r="B98" s="215"/>
      <c r="C98" s="216"/>
      <c r="D98" s="201" t="s">
        <v>146</v>
      </c>
      <c r="E98" s="217" t="s">
        <v>18</v>
      </c>
      <c r="F98" s="218" t="s">
        <v>900</v>
      </c>
      <c r="G98" s="216"/>
      <c r="H98" s="219">
        <v>94</v>
      </c>
      <c r="I98" s="220"/>
      <c r="J98" s="216"/>
      <c r="K98" s="216"/>
      <c r="L98" s="221"/>
      <c r="M98" s="222"/>
      <c r="N98" s="223"/>
      <c r="O98" s="223"/>
      <c r="P98" s="223"/>
      <c r="Q98" s="223"/>
      <c r="R98" s="223"/>
      <c r="S98" s="223"/>
      <c r="T98" s="224"/>
      <c r="AT98" s="225" t="s">
        <v>146</v>
      </c>
      <c r="AU98" s="225" t="s">
        <v>85</v>
      </c>
      <c r="AV98" s="14" t="s">
        <v>85</v>
      </c>
      <c r="AW98" s="14" t="s">
        <v>36</v>
      </c>
      <c r="AX98" s="14" t="s">
        <v>75</v>
      </c>
      <c r="AY98" s="225" t="s">
        <v>135</v>
      </c>
    </row>
    <row r="99" spans="2:51" s="15" customFormat="1" ht="11.25">
      <c r="B99" s="226"/>
      <c r="C99" s="227"/>
      <c r="D99" s="201" t="s">
        <v>146</v>
      </c>
      <c r="E99" s="228" t="s">
        <v>18</v>
      </c>
      <c r="F99" s="229" t="s">
        <v>149</v>
      </c>
      <c r="G99" s="227"/>
      <c r="H99" s="230">
        <v>94</v>
      </c>
      <c r="I99" s="231"/>
      <c r="J99" s="227"/>
      <c r="K99" s="227"/>
      <c r="L99" s="232"/>
      <c r="M99" s="233"/>
      <c r="N99" s="234"/>
      <c r="O99" s="234"/>
      <c r="P99" s="234"/>
      <c r="Q99" s="234"/>
      <c r="R99" s="234"/>
      <c r="S99" s="234"/>
      <c r="T99" s="235"/>
      <c r="AT99" s="236" t="s">
        <v>146</v>
      </c>
      <c r="AU99" s="236" t="s">
        <v>85</v>
      </c>
      <c r="AV99" s="15" t="s">
        <v>142</v>
      </c>
      <c r="AW99" s="15" t="s">
        <v>36</v>
      </c>
      <c r="AX99" s="15" t="s">
        <v>83</v>
      </c>
      <c r="AY99" s="236" t="s">
        <v>135</v>
      </c>
    </row>
    <row r="100" spans="1:65" s="2" customFormat="1" ht="21.75" customHeight="1">
      <c r="A100" s="35"/>
      <c r="B100" s="36"/>
      <c r="C100" s="188" t="s">
        <v>154</v>
      </c>
      <c r="D100" s="188" t="s">
        <v>137</v>
      </c>
      <c r="E100" s="189" t="s">
        <v>155</v>
      </c>
      <c r="F100" s="190" t="s">
        <v>156</v>
      </c>
      <c r="G100" s="191" t="s">
        <v>157</v>
      </c>
      <c r="H100" s="192">
        <v>151.6</v>
      </c>
      <c r="I100" s="193"/>
      <c r="J100" s="194">
        <f>ROUND(I100*H100,2)</f>
        <v>0</v>
      </c>
      <c r="K100" s="190" t="s">
        <v>141</v>
      </c>
      <c r="L100" s="40"/>
      <c r="M100" s="195" t="s">
        <v>18</v>
      </c>
      <c r="N100" s="196" t="s">
        <v>46</v>
      </c>
      <c r="O100" s="65"/>
      <c r="P100" s="197">
        <f>O100*H100</f>
        <v>0</v>
      </c>
      <c r="Q100" s="197">
        <v>0.00015</v>
      </c>
      <c r="R100" s="197">
        <f>Q100*H100</f>
        <v>0.022739999999999996</v>
      </c>
      <c r="S100" s="197">
        <v>0</v>
      </c>
      <c r="T100" s="198">
        <f>S100*H100</f>
        <v>0</v>
      </c>
      <c r="U100" s="35"/>
      <c r="V100" s="35"/>
      <c r="W100" s="35"/>
      <c r="X100" s="35"/>
      <c r="Y100" s="35"/>
      <c r="Z100" s="35"/>
      <c r="AA100" s="35"/>
      <c r="AB100" s="35"/>
      <c r="AC100" s="35"/>
      <c r="AD100" s="35"/>
      <c r="AE100" s="35"/>
      <c r="AR100" s="199" t="s">
        <v>142</v>
      </c>
      <c r="AT100" s="199" t="s">
        <v>137</v>
      </c>
      <c r="AU100" s="199" t="s">
        <v>85</v>
      </c>
      <c r="AY100" s="18" t="s">
        <v>135</v>
      </c>
      <c r="BE100" s="200">
        <f>IF(N100="základní",J100,0)</f>
        <v>0</v>
      </c>
      <c r="BF100" s="200">
        <f>IF(N100="snížená",J100,0)</f>
        <v>0</v>
      </c>
      <c r="BG100" s="200">
        <f>IF(N100="zákl. přenesená",J100,0)</f>
        <v>0</v>
      </c>
      <c r="BH100" s="200">
        <f>IF(N100="sníž. přenesená",J100,0)</f>
        <v>0</v>
      </c>
      <c r="BI100" s="200">
        <f>IF(N100="nulová",J100,0)</f>
        <v>0</v>
      </c>
      <c r="BJ100" s="18" t="s">
        <v>83</v>
      </c>
      <c r="BK100" s="200">
        <f>ROUND(I100*H100,2)</f>
        <v>0</v>
      </c>
      <c r="BL100" s="18" t="s">
        <v>142</v>
      </c>
      <c r="BM100" s="199" t="s">
        <v>158</v>
      </c>
    </row>
    <row r="101" spans="1:47" s="2" customFormat="1" ht="97.5">
      <c r="A101" s="35"/>
      <c r="B101" s="36"/>
      <c r="C101" s="37"/>
      <c r="D101" s="201" t="s">
        <v>144</v>
      </c>
      <c r="E101" s="37"/>
      <c r="F101" s="202" t="s">
        <v>159</v>
      </c>
      <c r="G101" s="37"/>
      <c r="H101" s="37"/>
      <c r="I101" s="109"/>
      <c r="J101" s="37"/>
      <c r="K101" s="37"/>
      <c r="L101" s="40"/>
      <c r="M101" s="203"/>
      <c r="N101" s="204"/>
      <c r="O101" s="65"/>
      <c r="P101" s="65"/>
      <c r="Q101" s="65"/>
      <c r="R101" s="65"/>
      <c r="S101" s="65"/>
      <c r="T101" s="66"/>
      <c r="U101" s="35"/>
      <c r="V101" s="35"/>
      <c r="W101" s="35"/>
      <c r="X101" s="35"/>
      <c r="Y101" s="35"/>
      <c r="Z101" s="35"/>
      <c r="AA101" s="35"/>
      <c r="AB101" s="35"/>
      <c r="AC101" s="35"/>
      <c r="AD101" s="35"/>
      <c r="AE101" s="35"/>
      <c r="AT101" s="18" t="s">
        <v>144</v>
      </c>
      <c r="AU101" s="18" t="s">
        <v>85</v>
      </c>
    </row>
    <row r="102" spans="2:51" s="14" customFormat="1" ht="11.25">
      <c r="B102" s="215"/>
      <c r="C102" s="216"/>
      <c r="D102" s="201" t="s">
        <v>146</v>
      </c>
      <c r="E102" s="217" t="s">
        <v>18</v>
      </c>
      <c r="F102" s="218" t="s">
        <v>901</v>
      </c>
      <c r="G102" s="216"/>
      <c r="H102" s="219">
        <v>151.6</v>
      </c>
      <c r="I102" s="220"/>
      <c r="J102" s="216"/>
      <c r="K102" s="216"/>
      <c r="L102" s="221"/>
      <c r="M102" s="222"/>
      <c r="N102" s="223"/>
      <c r="O102" s="223"/>
      <c r="P102" s="223"/>
      <c r="Q102" s="223"/>
      <c r="R102" s="223"/>
      <c r="S102" s="223"/>
      <c r="T102" s="224"/>
      <c r="AT102" s="225" t="s">
        <v>146</v>
      </c>
      <c r="AU102" s="225" t="s">
        <v>85</v>
      </c>
      <c r="AV102" s="14" t="s">
        <v>85</v>
      </c>
      <c r="AW102" s="14" t="s">
        <v>36</v>
      </c>
      <c r="AX102" s="14" t="s">
        <v>75</v>
      </c>
      <c r="AY102" s="225" t="s">
        <v>135</v>
      </c>
    </row>
    <row r="103" spans="2:51" s="15" customFormat="1" ht="11.25">
      <c r="B103" s="226"/>
      <c r="C103" s="227"/>
      <c r="D103" s="201" t="s">
        <v>146</v>
      </c>
      <c r="E103" s="228" t="s">
        <v>18</v>
      </c>
      <c r="F103" s="229" t="s">
        <v>149</v>
      </c>
      <c r="G103" s="227"/>
      <c r="H103" s="230">
        <v>151.6</v>
      </c>
      <c r="I103" s="231"/>
      <c r="J103" s="227"/>
      <c r="K103" s="227"/>
      <c r="L103" s="232"/>
      <c r="M103" s="233"/>
      <c r="N103" s="234"/>
      <c r="O103" s="234"/>
      <c r="P103" s="234"/>
      <c r="Q103" s="234"/>
      <c r="R103" s="234"/>
      <c r="S103" s="234"/>
      <c r="T103" s="235"/>
      <c r="AT103" s="236" t="s">
        <v>146</v>
      </c>
      <c r="AU103" s="236" t="s">
        <v>85</v>
      </c>
      <c r="AV103" s="15" t="s">
        <v>142</v>
      </c>
      <c r="AW103" s="15" t="s">
        <v>36</v>
      </c>
      <c r="AX103" s="15" t="s">
        <v>83</v>
      </c>
      <c r="AY103" s="236" t="s">
        <v>135</v>
      </c>
    </row>
    <row r="104" spans="1:65" s="2" customFormat="1" ht="21.75" customHeight="1">
      <c r="A104" s="35"/>
      <c r="B104" s="36"/>
      <c r="C104" s="188" t="s">
        <v>142</v>
      </c>
      <c r="D104" s="188" t="s">
        <v>137</v>
      </c>
      <c r="E104" s="189" t="s">
        <v>163</v>
      </c>
      <c r="F104" s="190" t="s">
        <v>164</v>
      </c>
      <c r="G104" s="191" t="s">
        <v>157</v>
      </c>
      <c r="H104" s="192">
        <v>151.6</v>
      </c>
      <c r="I104" s="193"/>
      <c r="J104" s="194">
        <f>ROUND(I104*H104,2)</f>
        <v>0</v>
      </c>
      <c r="K104" s="190" t="s">
        <v>141</v>
      </c>
      <c r="L104" s="40"/>
      <c r="M104" s="195" t="s">
        <v>18</v>
      </c>
      <c r="N104" s="196" t="s">
        <v>46</v>
      </c>
      <c r="O104" s="65"/>
      <c r="P104" s="197">
        <f>O104*H104</f>
        <v>0</v>
      </c>
      <c r="Q104" s="197">
        <v>0</v>
      </c>
      <c r="R104" s="197">
        <f>Q104*H104</f>
        <v>0</v>
      </c>
      <c r="S104" s="197">
        <v>0</v>
      </c>
      <c r="T104" s="198">
        <f>S104*H104</f>
        <v>0</v>
      </c>
      <c r="U104" s="35"/>
      <c r="V104" s="35"/>
      <c r="W104" s="35"/>
      <c r="X104" s="35"/>
      <c r="Y104" s="35"/>
      <c r="Z104" s="35"/>
      <c r="AA104" s="35"/>
      <c r="AB104" s="35"/>
      <c r="AC104" s="35"/>
      <c r="AD104" s="35"/>
      <c r="AE104" s="35"/>
      <c r="AR104" s="199" t="s">
        <v>142</v>
      </c>
      <c r="AT104" s="199" t="s">
        <v>137</v>
      </c>
      <c r="AU104" s="199" t="s">
        <v>85</v>
      </c>
      <c r="AY104" s="18" t="s">
        <v>135</v>
      </c>
      <c r="BE104" s="200">
        <f>IF(N104="základní",J104,0)</f>
        <v>0</v>
      </c>
      <c r="BF104" s="200">
        <f>IF(N104="snížená",J104,0)</f>
        <v>0</v>
      </c>
      <c r="BG104" s="200">
        <f>IF(N104="zákl. přenesená",J104,0)</f>
        <v>0</v>
      </c>
      <c r="BH104" s="200">
        <f>IF(N104="sníž. přenesená",J104,0)</f>
        <v>0</v>
      </c>
      <c r="BI104" s="200">
        <f>IF(N104="nulová",J104,0)</f>
        <v>0</v>
      </c>
      <c r="BJ104" s="18" t="s">
        <v>83</v>
      </c>
      <c r="BK104" s="200">
        <f>ROUND(I104*H104,2)</f>
        <v>0</v>
      </c>
      <c r="BL104" s="18" t="s">
        <v>142</v>
      </c>
      <c r="BM104" s="199" t="s">
        <v>165</v>
      </c>
    </row>
    <row r="105" spans="1:47" s="2" customFormat="1" ht="97.5">
      <c r="A105" s="35"/>
      <c r="B105" s="36"/>
      <c r="C105" s="37"/>
      <c r="D105" s="201" t="s">
        <v>144</v>
      </c>
      <c r="E105" s="37"/>
      <c r="F105" s="202" t="s">
        <v>159</v>
      </c>
      <c r="G105" s="37"/>
      <c r="H105" s="37"/>
      <c r="I105" s="109"/>
      <c r="J105" s="37"/>
      <c r="K105" s="37"/>
      <c r="L105" s="40"/>
      <c r="M105" s="203"/>
      <c r="N105" s="204"/>
      <c r="O105" s="65"/>
      <c r="P105" s="65"/>
      <c r="Q105" s="65"/>
      <c r="R105" s="65"/>
      <c r="S105" s="65"/>
      <c r="T105" s="66"/>
      <c r="U105" s="35"/>
      <c r="V105" s="35"/>
      <c r="W105" s="35"/>
      <c r="X105" s="35"/>
      <c r="Y105" s="35"/>
      <c r="Z105" s="35"/>
      <c r="AA105" s="35"/>
      <c r="AB105" s="35"/>
      <c r="AC105" s="35"/>
      <c r="AD105" s="35"/>
      <c r="AE105" s="35"/>
      <c r="AT105" s="18" t="s">
        <v>144</v>
      </c>
      <c r="AU105" s="18" t="s">
        <v>85</v>
      </c>
    </row>
    <row r="106" spans="1:65" s="2" customFormat="1" ht="21.75" customHeight="1">
      <c r="A106" s="35"/>
      <c r="B106" s="36"/>
      <c r="C106" s="188" t="s">
        <v>186</v>
      </c>
      <c r="D106" s="188" t="s">
        <v>137</v>
      </c>
      <c r="E106" s="189" t="s">
        <v>187</v>
      </c>
      <c r="F106" s="190" t="s">
        <v>188</v>
      </c>
      <c r="G106" s="191" t="s">
        <v>169</v>
      </c>
      <c r="H106" s="192">
        <v>95.963</v>
      </c>
      <c r="I106" s="193"/>
      <c r="J106" s="194">
        <f>ROUND(I106*H106,2)</f>
        <v>0</v>
      </c>
      <c r="K106" s="190" t="s">
        <v>141</v>
      </c>
      <c r="L106" s="40"/>
      <c r="M106" s="195" t="s">
        <v>18</v>
      </c>
      <c r="N106" s="196" t="s">
        <v>46</v>
      </c>
      <c r="O106" s="65"/>
      <c r="P106" s="197">
        <f>O106*H106</f>
        <v>0</v>
      </c>
      <c r="Q106" s="197">
        <v>0</v>
      </c>
      <c r="R106" s="197">
        <f>Q106*H106</f>
        <v>0</v>
      </c>
      <c r="S106" s="197">
        <v>0</v>
      </c>
      <c r="T106" s="198">
        <f>S106*H106</f>
        <v>0</v>
      </c>
      <c r="U106" s="35"/>
      <c r="V106" s="35"/>
      <c r="W106" s="35"/>
      <c r="X106" s="35"/>
      <c r="Y106" s="35"/>
      <c r="Z106" s="35"/>
      <c r="AA106" s="35"/>
      <c r="AB106" s="35"/>
      <c r="AC106" s="35"/>
      <c r="AD106" s="35"/>
      <c r="AE106" s="35"/>
      <c r="AR106" s="199" t="s">
        <v>142</v>
      </c>
      <c r="AT106" s="199" t="s">
        <v>137</v>
      </c>
      <c r="AU106" s="199" t="s">
        <v>85</v>
      </c>
      <c r="AY106" s="18" t="s">
        <v>135</v>
      </c>
      <c r="BE106" s="200">
        <f>IF(N106="základní",J106,0)</f>
        <v>0</v>
      </c>
      <c r="BF106" s="200">
        <f>IF(N106="snížená",J106,0)</f>
        <v>0</v>
      </c>
      <c r="BG106" s="200">
        <f>IF(N106="zákl. přenesená",J106,0)</f>
        <v>0</v>
      </c>
      <c r="BH106" s="200">
        <f>IF(N106="sníž. přenesená",J106,0)</f>
        <v>0</v>
      </c>
      <c r="BI106" s="200">
        <f>IF(N106="nulová",J106,0)</f>
        <v>0</v>
      </c>
      <c r="BJ106" s="18" t="s">
        <v>83</v>
      </c>
      <c r="BK106" s="200">
        <f>ROUND(I106*H106,2)</f>
        <v>0</v>
      </c>
      <c r="BL106" s="18" t="s">
        <v>142</v>
      </c>
      <c r="BM106" s="199" t="s">
        <v>189</v>
      </c>
    </row>
    <row r="107" spans="1:47" s="2" customFormat="1" ht="146.25">
      <c r="A107" s="35"/>
      <c r="B107" s="36"/>
      <c r="C107" s="37"/>
      <c r="D107" s="201" t="s">
        <v>144</v>
      </c>
      <c r="E107" s="37"/>
      <c r="F107" s="202" t="s">
        <v>190</v>
      </c>
      <c r="G107" s="37"/>
      <c r="H107" s="37"/>
      <c r="I107" s="109"/>
      <c r="J107" s="37"/>
      <c r="K107" s="37"/>
      <c r="L107" s="40"/>
      <c r="M107" s="203"/>
      <c r="N107" s="204"/>
      <c r="O107" s="65"/>
      <c r="P107" s="65"/>
      <c r="Q107" s="65"/>
      <c r="R107" s="65"/>
      <c r="S107" s="65"/>
      <c r="T107" s="66"/>
      <c r="U107" s="35"/>
      <c r="V107" s="35"/>
      <c r="W107" s="35"/>
      <c r="X107" s="35"/>
      <c r="Y107" s="35"/>
      <c r="Z107" s="35"/>
      <c r="AA107" s="35"/>
      <c r="AB107" s="35"/>
      <c r="AC107" s="35"/>
      <c r="AD107" s="35"/>
      <c r="AE107" s="35"/>
      <c r="AT107" s="18" t="s">
        <v>144</v>
      </c>
      <c r="AU107" s="18" t="s">
        <v>85</v>
      </c>
    </row>
    <row r="108" spans="2:51" s="14" customFormat="1" ht="11.25">
      <c r="B108" s="215"/>
      <c r="C108" s="216"/>
      <c r="D108" s="201" t="s">
        <v>146</v>
      </c>
      <c r="E108" s="217" t="s">
        <v>18</v>
      </c>
      <c r="F108" s="218" t="s">
        <v>902</v>
      </c>
      <c r="G108" s="216"/>
      <c r="H108" s="219">
        <v>95.963</v>
      </c>
      <c r="I108" s="220"/>
      <c r="J108" s="216"/>
      <c r="K108" s="216"/>
      <c r="L108" s="221"/>
      <c r="M108" s="222"/>
      <c r="N108" s="223"/>
      <c r="O108" s="223"/>
      <c r="P108" s="223"/>
      <c r="Q108" s="223"/>
      <c r="R108" s="223"/>
      <c r="S108" s="223"/>
      <c r="T108" s="224"/>
      <c r="AT108" s="225" t="s">
        <v>146</v>
      </c>
      <c r="AU108" s="225" t="s">
        <v>85</v>
      </c>
      <c r="AV108" s="14" t="s">
        <v>85</v>
      </c>
      <c r="AW108" s="14" t="s">
        <v>36</v>
      </c>
      <c r="AX108" s="14" t="s">
        <v>75</v>
      </c>
      <c r="AY108" s="225" t="s">
        <v>135</v>
      </c>
    </row>
    <row r="109" spans="2:51" s="15" customFormat="1" ht="11.25">
      <c r="B109" s="226"/>
      <c r="C109" s="227"/>
      <c r="D109" s="201" t="s">
        <v>146</v>
      </c>
      <c r="E109" s="228" t="s">
        <v>18</v>
      </c>
      <c r="F109" s="229" t="s">
        <v>149</v>
      </c>
      <c r="G109" s="227"/>
      <c r="H109" s="230">
        <v>95.963</v>
      </c>
      <c r="I109" s="231"/>
      <c r="J109" s="227"/>
      <c r="K109" s="227"/>
      <c r="L109" s="232"/>
      <c r="M109" s="233"/>
      <c r="N109" s="234"/>
      <c r="O109" s="234"/>
      <c r="P109" s="234"/>
      <c r="Q109" s="234"/>
      <c r="R109" s="234"/>
      <c r="S109" s="234"/>
      <c r="T109" s="235"/>
      <c r="AT109" s="236" t="s">
        <v>146</v>
      </c>
      <c r="AU109" s="236" t="s">
        <v>85</v>
      </c>
      <c r="AV109" s="15" t="s">
        <v>142</v>
      </c>
      <c r="AW109" s="15" t="s">
        <v>36</v>
      </c>
      <c r="AX109" s="15" t="s">
        <v>83</v>
      </c>
      <c r="AY109" s="236" t="s">
        <v>135</v>
      </c>
    </row>
    <row r="110" spans="1:65" s="2" customFormat="1" ht="21.75" customHeight="1">
      <c r="A110" s="35"/>
      <c r="B110" s="36"/>
      <c r="C110" s="188" t="s">
        <v>196</v>
      </c>
      <c r="D110" s="188" t="s">
        <v>137</v>
      </c>
      <c r="E110" s="189" t="s">
        <v>197</v>
      </c>
      <c r="F110" s="190" t="s">
        <v>198</v>
      </c>
      <c r="G110" s="191" t="s">
        <v>169</v>
      </c>
      <c r="H110" s="192">
        <v>95.963</v>
      </c>
      <c r="I110" s="193"/>
      <c r="J110" s="194">
        <f>ROUND(I110*H110,2)</f>
        <v>0</v>
      </c>
      <c r="K110" s="190" t="s">
        <v>141</v>
      </c>
      <c r="L110" s="40"/>
      <c r="M110" s="195" t="s">
        <v>18</v>
      </c>
      <c r="N110" s="196" t="s">
        <v>46</v>
      </c>
      <c r="O110" s="65"/>
      <c r="P110" s="197">
        <f>O110*H110</f>
        <v>0</v>
      </c>
      <c r="Q110" s="197">
        <v>0</v>
      </c>
      <c r="R110" s="197">
        <f>Q110*H110</f>
        <v>0</v>
      </c>
      <c r="S110" s="197">
        <v>0</v>
      </c>
      <c r="T110" s="198">
        <f>S110*H110</f>
        <v>0</v>
      </c>
      <c r="U110" s="35"/>
      <c r="V110" s="35"/>
      <c r="W110" s="35"/>
      <c r="X110" s="35"/>
      <c r="Y110" s="35"/>
      <c r="Z110" s="35"/>
      <c r="AA110" s="35"/>
      <c r="AB110" s="35"/>
      <c r="AC110" s="35"/>
      <c r="AD110" s="35"/>
      <c r="AE110" s="35"/>
      <c r="AR110" s="199" t="s">
        <v>142</v>
      </c>
      <c r="AT110" s="199" t="s">
        <v>137</v>
      </c>
      <c r="AU110" s="199" t="s">
        <v>85</v>
      </c>
      <c r="AY110" s="18" t="s">
        <v>135</v>
      </c>
      <c r="BE110" s="200">
        <f>IF(N110="základní",J110,0)</f>
        <v>0</v>
      </c>
      <c r="BF110" s="200">
        <f>IF(N110="snížená",J110,0)</f>
        <v>0</v>
      </c>
      <c r="BG110" s="200">
        <f>IF(N110="zákl. přenesená",J110,0)</f>
        <v>0</v>
      </c>
      <c r="BH110" s="200">
        <f>IF(N110="sníž. přenesená",J110,0)</f>
        <v>0</v>
      </c>
      <c r="BI110" s="200">
        <f>IF(N110="nulová",J110,0)</f>
        <v>0</v>
      </c>
      <c r="BJ110" s="18" t="s">
        <v>83</v>
      </c>
      <c r="BK110" s="200">
        <f>ROUND(I110*H110,2)</f>
        <v>0</v>
      </c>
      <c r="BL110" s="18" t="s">
        <v>142</v>
      </c>
      <c r="BM110" s="199" t="s">
        <v>199</v>
      </c>
    </row>
    <row r="111" spans="1:47" s="2" customFormat="1" ht="146.25">
      <c r="A111" s="35"/>
      <c r="B111" s="36"/>
      <c r="C111" s="37"/>
      <c r="D111" s="201" t="s">
        <v>144</v>
      </c>
      <c r="E111" s="37"/>
      <c r="F111" s="202" t="s">
        <v>190</v>
      </c>
      <c r="G111" s="37"/>
      <c r="H111" s="37"/>
      <c r="I111" s="109"/>
      <c r="J111" s="37"/>
      <c r="K111" s="37"/>
      <c r="L111" s="40"/>
      <c r="M111" s="203"/>
      <c r="N111" s="204"/>
      <c r="O111" s="65"/>
      <c r="P111" s="65"/>
      <c r="Q111" s="65"/>
      <c r="R111" s="65"/>
      <c r="S111" s="65"/>
      <c r="T111" s="66"/>
      <c r="U111" s="35"/>
      <c r="V111" s="35"/>
      <c r="W111" s="35"/>
      <c r="X111" s="35"/>
      <c r="Y111" s="35"/>
      <c r="Z111" s="35"/>
      <c r="AA111" s="35"/>
      <c r="AB111" s="35"/>
      <c r="AC111" s="35"/>
      <c r="AD111" s="35"/>
      <c r="AE111" s="35"/>
      <c r="AT111" s="18" t="s">
        <v>144</v>
      </c>
      <c r="AU111" s="18" t="s">
        <v>85</v>
      </c>
    </row>
    <row r="112" spans="1:65" s="2" customFormat="1" ht="21.75" customHeight="1">
      <c r="A112" s="35"/>
      <c r="B112" s="36"/>
      <c r="C112" s="188" t="s">
        <v>200</v>
      </c>
      <c r="D112" s="188" t="s">
        <v>137</v>
      </c>
      <c r="E112" s="189" t="s">
        <v>201</v>
      </c>
      <c r="F112" s="190" t="s">
        <v>202</v>
      </c>
      <c r="G112" s="191" t="s">
        <v>140</v>
      </c>
      <c r="H112" s="192">
        <v>191.926</v>
      </c>
      <c r="I112" s="193"/>
      <c r="J112" s="194">
        <f>ROUND(I112*H112,2)</f>
        <v>0</v>
      </c>
      <c r="K112" s="190" t="s">
        <v>141</v>
      </c>
      <c r="L112" s="40"/>
      <c r="M112" s="195" t="s">
        <v>18</v>
      </c>
      <c r="N112" s="196" t="s">
        <v>46</v>
      </c>
      <c r="O112" s="65"/>
      <c r="P112" s="197">
        <f>O112*H112</f>
        <v>0</v>
      </c>
      <c r="Q112" s="197">
        <v>0.00084</v>
      </c>
      <c r="R112" s="197">
        <f>Q112*H112</f>
        <v>0.16121784</v>
      </c>
      <c r="S112" s="197">
        <v>0</v>
      </c>
      <c r="T112" s="198">
        <f>S112*H112</f>
        <v>0</v>
      </c>
      <c r="U112" s="35"/>
      <c r="V112" s="35"/>
      <c r="W112" s="35"/>
      <c r="X112" s="35"/>
      <c r="Y112" s="35"/>
      <c r="Z112" s="35"/>
      <c r="AA112" s="35"/>
      <c r="AB112" s="35"/>
      <c r="AC112" s="35"/>
      <c r="AD112" s="35"/>
      <c r="AE112" s="35"/>
      <c r="AR112" s="199" t="s">
        <v>142</v>
      </c>
      <c r="AT112" s="199" t="s">
        <v>137</v>
      </c>
      <c r="AU112" s="199" t="s">
        <v>85</v>
      </c>
      <c r="AY112" s="18" t="s">
        <v>135</v>
      </c>
      <c r="BE112" s="200">
        <f>IF(N112="základní",J112,0)</f>
        <v>0</v>
      </c>
      <c r="BF112" s="200">
        <f>IF(N112="snížená",J112,0)</f>
        <v>0</v>
      </c>
      <c r="BG112" s="200">
        <f>IF(N112="zákl. přenesená",J112,0)</f>
        <v>0</v>
      </c>
      <c r="BH112" s="200">
        <f>IF(N112="sníž. přenesená",J112,0)</f>
        <v>0</v>
      </c>
      <c r="BI112" s="200">
        <f>IF(N112="nulová",J112,0)</f>
        <v>0</v>
      </c>
      <c r="BJ112" s="18" t="s">
        <v>83</v>
      </c>
      <c r="BK112" s="200">
        <f>ROUND(I112*H112,2)</f>
        <v>0</v>
      </c>
      <c r="BL112" s="18" t="s">
        <v>142</v>
      </c>
      <c r="BM112" s="199" t="s">
        <v>203</v>
      </c>
    </row>
    <row r="113" spans="1:47" s="2" customFormat="1" ht="126.75">
      <c r="A113" s="35"/>
      <c r="B113" s="36"/>
      <c r="C113" s="37"/>
      <c r="D113" s="201" t="s">
        <v>144</v>
      </c>
      <c r="E113" s="37"/>
      <c r="F113" s="202" t="s">
        <v>204</v>
      </c>
      <c r="G113" s="37"/>
      <c r="H113" s="37"/>
      <c r="I113" s="109"/>
      <c r="J113" s="37"/>
      <c r="K113" s="37"/>
      <c r="L113" s="40"/>
      <c r="M113" s="203"/>
      <c r="N113" s="204"/>
      <c r="O113" s="65"/>
      <c r="P113" s="65"/>
      <c r="Q113" s="65"/>
      <c r="R113" s="65"/>
      <c r="S113" s="65"/>
      <c r="T113" s="66"/>
      <c r="U113" s="35"/>
      <c r="V113" s="35"/>
      <c r="W113" s="35"/>
      <c r="X113" s="35"/>
      <c r="Y113" s="35"/>
      <c r="Z113" s="35"/>
      <c r="AA113" s="35"/>
      <c r="AB113" s="35"/>
      <c r="AC113" s="35"/>
      <c r="AD113" s="35"/>
      <c r="AE113" s="35"/>
      <c r="AT113" s="18" t="s">
        <v>144</v>
      </c>
      <c r="AU113" s="18" t="s">
        <v>85</v>
      </c>
    </row>
    <row r="114" spans="2:51" s="14" customFormat="1" ht="11.25">
      <c r="B114" s="215"/>
      <c r="C114" s="216"/>
      <c r="D114" s="201" t="s">
        <v>146</v>
      </c>
      <c r="E114" s="217" t="s">
        <v>18</v>
      </c>
      <c r="F114" s="218" t="s">
        <v>903</v>
      </c>
      <c r="G114" s="216"/>
      <c r="H114" s="219">
        <v>191.926</v>
      </c>
      <c r="I114" s="220"/>
      <c r="J114" s="216"/>
      <c r="K114" s="216"/>
      <c r="L114" s="221"/>
      <c r="M114" s="222"/>
      <c r="N114" s="223"/>
      <c r="O114" s="223"/>
      <c r="P114" s="223"/>
      <c r="Q114" s="223"/>
      <c r="R114" s="223"/>
      <c r="S114" s="223"/>
      <c r="T114" s="224"/>
      <c r="AT114" s="225" t="s">
        <v>146</v>
      </c>
      <c r="AU114" s="225" t="s">
        <v>85</v>
      </c>
      <c r="AV114" s="14" t="s">
        <v>85</v>
      </c>
      <c r="AW114" s="14" t="s">
        <v>36</v>
      </c>
      <c r="AX114" s="14" t="s">
        <v>75</v>
      </c>
      <c r="AY114" s="225" t="s">
        <v>135</v>
      </c>
    </row>
    <row r="115" spans="2:51" s="15" customFormat="1" ht="11.25">
      <c r="B115" s="226"/>
      <c r="C115" s="227"/>
      <c r="D115" s="201" t="s">
        <v>146</v>
      </c>
      <c r="E115" s="228" t="s">
        <v>18</v>
      </c>
      <c r="F115" s="229" t="s">
        <v>149</v>
      </c>
      <c r="G115" s="227"/>
      <c r="H115" s="230">
        <v>191.926</v>
      </c>
      <c r="I115" s="231"/>
      <c r="J115" s="227"/>
      <c r="K115" s="227"/>
      <c r="L115" s="232"/>
      <c r="M115" s="233"/>
      <c r="N115" s="234"/>
      <c r="O115" s="234"/>
      <c r="P115" s="234"/>
      <c r="Q115" s="234"/>
      <c r="R115" s="234"/>
      <c r="S115" s="234"/>
      <c r="T115" s="235"/>
      <c r="AT115" s="236" t="s">
        <v>146</v>
      </c>
      <c r="AU115" s="236" t="s">
        <v>85</v>
      </c>
      <c r="AV115" s="15" t="s">
        <v>142</v>
      </c>
      <c r="AW115" s="15" t="s">
        <v>36</v>
      </c>
      <c r="AX115" s="15" t="s">
        <v>83</v>
      </c>
      <c r="AY115" s="236" t="s">
        <v>135</v>
      </c>
    </row>
    <row r="116" spans="1:65" s="2" customFormat="1" ht="21.75" customHeight="1">
      <c r="A116" s="35"/>
      <c r="B116" s="36"/>
      <c r="C116" s="188" t="s">
        <v>208</v>
      </c>
      <c r="D116" s="188" t="s">
        <v>137</v>
      </c>
      <c r="E116" s="189" t="s">
        <v>209</v>
      </c>
      <c r="F116" s="190" t="s">
        <v>210</v>
      </c>
      <c r="G116" s="191" t="s">
        <v>140</v>
      </c>
      <c r="H116" s="192">
        <v>191.926</v>
      </c>
      <c r="I116" s="193"/>
      <c r="J116" s="194">
        <f>ROUND(I116*H116,2)</f>
        <v>0</v>
      </c>
      <c r="K116" s="190" t="s">
        <v>141</v>
      </c>
      <c r="L116" s="40"/>
      <c r="M116" s="195" t="s">
        <v>18</v>
      </c>
      <c r="N116" s="196" t="s">
        <v>46</v>
      </c>
      <c r="O116" s="65"/>
      <c r="P116" s="197">
        <f>O116*H116</f>
        <v>0</v>
      </c>
      <c r="Q116" s="197">
        <v>0</v>
      </c>
      <c r="R116" s="197">
        <f>Q116*H116</f>
        <v>0</v>
      </c>
      <c r="S116" s="197">
        <v>0</v>
      </c>
      <c r="T116" s="198">
        <f>S116*H116</f>
        <v>0</v>
      </c>
      <c r="U116" s="35"/>
      <c r="V116" s="35"/>
      <c r="W116" s="35"/>
      <c r="X116" s="35"/>
      <c r="Y116" s="35"/>
      <c r="Z116" s="35"/>
      <c r="AA116" s="35"/>
      <c r="AB116" s="35"/>
      <c r="AC116" s="35"/>
      <c r="AD116" s="35"/>
      <c r="AE116" s="35"/>
      <c r="AR116" s="199" t="s">
        <v>142</v>
      </c>
      <c r="AT116" s="199" t="s">
        <v>137</v>
      </c>
      <c r="AU116" s="199" t="s">
        <v>85</v>
      </c>
      <c r="AY116" s="18" t="s">
        <v>135</v>
      </c>
      <c r="BE116" s="200">
        <f>IF(N116="základní",J116,0)</f>
        <v>0</v>
      </c>
      <c r="BF116" s="200">
        <f>IF(N116="snížená",J116,0)</f>
        <v>0</v>
      </c>
      <c r="BG116" s="200">
        <f>IF(N116="zákl. přenesená",J116,0)</f>
        <v>0</v>
      </c>
      <c r="BH116" s="200">
        <f>IF(N116="sníž. přenesená",J116,0)</f>
        <v>0</v>
      </c>
      <c r="BI116" s="200">
        <f>IF(N116="nulová",J116,0)</f>
        <v>0</v>
      </c>
      <c r="BJ116" s="18" t="s">
        <v>83</v>
      </c>
      <c r="BK116" s="200">
        <f>ROUND(I116*H116,2)</f>
        <v>0</v>
      </c>
      <c r="BL116" s="18" t="s">
        <v>142</v>
      </c>
      <c r="BM116" s="199" t="s">
        <v>211</v>
      </c>
    </row>
    <row r="117" spans="1:65" s="2" customFormat="1" ht="21.75" customHeight="1">
      <c r="A117" s="35"/>
      <c r="B117" s="36"/>
      <c r="C117" s="188" t="s">
        <v>212</v>
      </c>
      <c r="D117" s="188" t="s">
        <v>137</v>
      </c>
      <c r="E117" s="189" t="s">
        <v>213</v>
      </c>
      <c r="F117" s="190" t="s">
        <v>214</v>
      </c>
      <c r="G117" s="191" t="s">
        <v>169</v>
      </c>
      <c r="H117" s="192">
        <v>95.963</v>
      </c>
      <c r="I117" s="193"/>
      <c r="J117" s="194">
        <f>ROUND(I117*H117,2)</f>
        <v>0</v>
      </c>
      <c r="K117" s="190" t="s">
        <v>141</v>
      </c>
      <c r="L117" s="40"/>
      <c r="M117" s="195" t="s">
        <v>18</v>
      </c>
      <c r="N117" s="196" t="s">
        <v>46</v>
      </c>
      <c r="O117" s="65"/>
      <c r="P117" s="197">
        <f>O117*H117</f>
        <v>0</v>
      </c>
      <c r="Q117" s="197">
        <v>0</v>
      </c>
      <c r="R117" s="197">
        <f>Q117*H117</f>
        <v>0</v>
      </c>
      <c r="S117" s="197">
        <v>0</v>
      </c>
      <c r="T117" s="198">
        <f>S117*H117</f>
        <v>0</v>
      </c>
      <c r="U117" s="35"/>
      <c r="V117" s="35"/>
      <c r="W117" s="35"/>
      <c r="X117" s="35"/>
      <c r="Y117" s="35"/>
      <c r="Z117" s="35"/>
      <c r="AA117" s="35"/>
      <c r="AB117" s="35"/>
      <c r="AC117" s="35"/>
      <c r="AD117" s="35"/>
      <c r="AE117" s="35"/>
      <c r="AR117" s="199" t="s">
        <v>142</v>
      </c>
      <c r="AT117" s="199" t="s">
        <v>137</v>
      </c>
      <c r="AU117" s="199" t="s">
        <v>85</v>
      </c>
      <c r="AY117" s="18" t="s">
        <v>135</v>
      </c>
      <c r="BE117" s="200">
        <f>IF(N117="základní",J117,0)</f>
        <v>0</v>
      </c>
      <c r="BF117" s="200">
        <f>IF(N117="snížená",J117,0)</f>
        <v>0</v>
      </c>
      <c r="BG117" s="200">
        <f>IF(N117="zákl. přenesená",J117,0)</f>
        <v>0</v>
      </c>
      <c r="BH117" s="200">
        <f>IF(N117="sníž. přenesená",J117,0)</f>
        <v>0</v>
      </c>
      <c r="BI117" s="200">
        <f>IF(N117="nulová",J117,0)</f>
        <v>0</v>
      </c>
      <c r="BJ117" s="18" t="s">
        <v>83</v>
      </c>
      <c r="BK117" s="200">
        <f>ROUND(I117*H117,2)</f>
        <v>0</v>
      </c>
      <c r="BL117" s="18" t="s">
        <v>142</v>
      </c>
      <c r="BM117" s="199" t="s">
        <v>215</v>
      </c>
    </row>
    <row r="118" spans="1:47" s="2" customFormat="1" ht="58.5">
      <c r="A118" s="35"/>
      <c r="B118" s="36"/>
      <c r="C118" s="37"/>
      <c r="D118" s="201" t="s">
        <v>144</v>
      </c>
      <c r="E118" s="37"/>
      <c r="F118" s="202" t="s">
        <v>216</v>
      </c>
      <c r="G118" s="37"/>
      <c r="H118" s="37"/>
      <c r="I118" s="109"/>
      <c r="J118" s="37"/>
      <c r="K118" s="37"/>
      <c r="L118" s="40"/>
      <c r="M118" s="203"/>
      <c r="N118" s="204"/>
      <c r="O118" s="65"/>
      <c r="P118" s="65"/>
      <c r="Q118" s="65"/>
      <c r="R118" s="65"/>
      <c r="S118" s="65"/>
      <c r="T118" s="66"/>
      <c r="U118" s="35"/>
      <c r="V118" s="35"/>
      <c r="W118" s="35"/>
      <c r="X118" s="35"/>
      <c r="Y118" s="35"/>
      <c r="Z118" s="35"/>
      <c r="AA118" s="35"/>
      <c r="AB118" s="35"/>
      <c r="AC118" s="35"/>
      <c r="AD118" s="35"/>
      <c r="AE118" s="35"/>
      <c r="AT118" s="18" t="s">
        <v>144</v>
      </c>
      <c r="AU118" s="18" t="s">
        <v>85</v>
      </c>
    </row>
    <row r="119" spans="2:51" s="14" customFormat="1" ht="11.25">
      <c r="B119" s="215"/>
      <c r="C119" s="216"/>
      <c r="D119" s="201" t="s">
        <v>146</v>
      </c>
      <c r="E119" s="217" t="s">
        <v>18</v>
      </c>
      <c r="F119" s="218" t="s">
        <v>904</v>
      </c>
      <c r="G119" s="216"/>
      <c r="H119" s="219">
        <v>95.963</v>
      </c>
      <c r="I119" s="220"/>
      <c r="J119" s="216"/>
      <c r="K119" s="216"/>
      <c r="L119" s="221"/>
      <c r="M119" s="222"/>
      <c r="N119" s="223"/>
      <c r="O119" s="223"/>
      <c r="P119" s="223"/>
      <c r="Q119" s="223"/>
      <c r="R119" s="223"/>
      <c r="S119" s="223"/>
      <c r="T119" s="224"/>
      <c r="AT119" s="225" t="s">
        <v>146</v>
      </c>
      <c r="AU119" s="225" t="s">
        <v>85</v>
      </c>
      <c r="AV119" s="14" t="s">
        <v>85</v>
      </c>
      <c r="AW119" s="14" t="s">
        <v>36</v>
      </c>
      <c r="AX119" s="14" t="s">
        <v>75</v>
      </c>
      <c r="AY119" s="225" t="s">
        <v>135</v>
      </c>
    </row>
    <row r="120" spans="2:51" s="15" customFormat="1" ht="11.25">
      <c r="B120" s="226"/>
      <c r="C120" s="227"/>
      <c r="D120" s="201" t="s">
        <v>146</v>
      </c>
      <c r="E120" s="228" t="s">
        <v>18</v>
      </c>
      <c r="F120" s="229" t="s">
        <v>149</v>
      </c>
      <c r="G120" s="227"/>
      <c r="H120" s="230">
        <v>95.963</v>
      </c>
      <c r="I120" s="231"/>
      <c r="J120" s="227"/>
      <c r="K120" s="227"/>
      <c r="L120" s="232"/>
      <c r="M120" s="233"/>
      <c r="N120" s="234"/>
      <c r="O120" s="234"/>
      <c r="P120" s="234"/>
      <c r="Q120" s="234"/>
      <c r="R120" s="234"/>
      <c r="S120" s="234"/>
      <c r="T120" s="235"/>
      <c r="AT120" s="236" t="s">
        <v>146</v>
      </c>
      <c r="AU120" s="236" t="s">
        <v>85</v>
      </c>
      <c r="AV120" s="15" t="s">
        <v>142</v>
      </c>
      <c r="AW120" s="15" t="s">
        <v>36</v>
      </c>
      <c r="AX120" s="15" t="s">
        <v>83</v>
      </c>
      <c r="AY120" s="236" t="s">
        <v>135</v>
      </c>
    </row>
    <row r="121" spans="1:65" s="2" customFormat="1" ht="21.75" customHeight="1">
      <c r="A121" s="35"/>
      <c r="B121" s="36"/>
      <c r="C121" s="188" t="s">
        <v>218</v>
      </c>
      <c r="D121" s="188" t="s">
        <v>137</v>
      </c>
      <c r="E121" s="189" t="s">
        <v>219</v>
      </c>
      <c r="F121" s="190" t="s">
        <v>220</v>
      </c>
      <c r="G121" s="191" t="s">
        <v>169</v>
      </c>
      <c r="H121" s="192">
        <v>30.6</v>
      </c>
      <c r="I121" s="193"/>
      <c r="J121" s="194">
        <f>ROUND(I121*H121,2)</f>
        <v>0</v>
      </c>
      <c r="K121" s="190" t="s">
        <v>141</v>
      </c>
      <c r="L121" s="40"/>
      <c r="M121" s="195" t="s">
        <v>18</v>
      </c>
      <c r="N121" s="196" t="s">
        <v>46</v>
      </c>
      <c r="O121" s="65"/>
      <c r="P121" s="197">
        <f>O121*H121</f>
        <v>0</v>
      </c>
      <c r="Q121" s="197">
        <v>0</v>
      </c>
      <c r="R121" s="197">
        <f>Q121*H121</f>
        <v>0</v>
      </c>
      <c r="S121" s="197">
        <v>0</v>
      </c>
      <c r="T121" s="198">
        <f>S121*H121</f>
        <v>0</v>
      </c>
      <c r="U121" s="35"/>
      <c r="V121" s="35"/>
      <c r="W121" s="35"/>
      <c r="X121" s="35"/>
      <c r="Y121" s="35"/>
      <c r="Z121" s="35"/>
      <c r="AA121" s="35"/>
      <c r="AB121" s="35"/>
      <c r="AC121" s="35"/>
      <c r="AD121" s="35"/>
      <c r="AE121" s="35"/>
      <c r="AR121" s="199" t="s">
        <v>142</v>
      </c>
      <c r="AT121" s="199" t="s">
        <v>137</v>
      </c>
      <c r="AU121" s="199" t="s">
        <v>85</v>
      </c>
      <c r="AY121" s="18" t="s">
        <v>135</v>
      </c>
      <c r="BE121" s="200">
        <f>IF(N121="základní",J121,0)</f>
        <v>0</v>
      </c>
      <c r="BF121" s="200">
        <f>IF(N121="snížená",J121,0)</f>
        <v>0</v>
      </c>
      <c r="BG121" s="200">
        <f>IF(N121="zákl. přenesená",J121,0)</f>
        <v>0</v>
      </c>
      <c r="BH121" s="200">
        <f>IF(N121="sníž. přenesená",J121,0)</f>
        <v>0</v>
      </c>
      <c r="BI121" s="200">
        <f>IF(N121="nulová",J121,0)</f>
        <v>0</v>
      </c>
      <c r="BJ121" s="18" t="s">
        <v>83</v>
      </c>
      <c r="BK121" s="200">
        <f>ROUND(I121*H121,2)</f>
        <v>0</v>
      </c>
      <c r="BL121" s="18" t="s">
        <v>142</v>
      </c>
      <c r="BM121" s="199" t="s">
        <v>221</v>
      </c>
    </row>
    <row r="122" spans="1:47" s="2" customFormat="1" ht="136.5">
      <c r="A122" s="35"/>
      <c r="B122" s="36"/>
      <c r="C122" s="37"/>
      <c r="D122" s="201" t="s">
        <v>144</v>
      </c>
      <c r="E122" s="37"/>
      <c r="F122" s="202" t="s">
        <v>222</v>
      </c>
      <c r="G122" s="37"/>
      <c r="H122" s="37"/>
      <c r="I122" s="109"/>
      <c r="J122" s="37"/>
      <c r="K122" s="37"/>
      <c r="L122" s="40"/>
      <c r="M122" s="203"/>
      <c r="N122" s="204"/>
      <c r="O122" s="65"/>
      <c r="P122" s="65"/>
      <c r="Q122" s="65"/>
      <c r="R122" s="65"/>
      <c r="S122" s="65"/>
      <c r="T122" s="66"/>
      <c r="U122" s="35"/>
      <c r="V122" s="35"/>
      <c r="W122" s="35"/>
      <c r="X122" s="35"/>
      <c r="Y122" s="35"/>
      <c r="Z122" s="35"/>
      <c r="AA122" s="35"/>
      <c r="AB122" s="35"/>
      <c r="AC122" s="35"/>
      <c r="AD122" s="35"/>
      <c r="AE122" s="35"/>
      <c r="AT122" s="18" t="s">
        <v>144</v>
      </c>
      <c r="AU122" s="18" t="s">
        <v>85</v>
      </c>
    </row>
    <row r="123" spans="2:51" s="13" customFormat="1" ht="11.25">
      <c r="B123" s="205"/>
      <c r="C123" s="206"/>
      <c r="D123" s="201" t="s">
        <v>146</v>
      </c>
      <c r="E123" s="207" t="s">
        <v>18</v>
      </c>
      <c r="F123" s="208" t="s">
        <v>227</v>
      </c>
      <c r="G123" s="206"/>
      <c r="H123" s="207" t="s">
        <v>18</v>
      </c>
      <c r="I123" s="209"/>
      <c r="J123" s="206"/>
      <c r="K123" s="206"/>
      <c r="L123" s="210"/>
      <c r="M123" s="211"/>
      <c r="N123" s="212"/>
      <c r="O123" s="212"/>
      <c r="P123" s="212"/>
      <c r="Q123" s="212"/>
      <c r="R123" s="212"/>
      <c r="S123" s="212"/>
      <c r="T123" s="213"/>
      <c r="AT123" s="214" t="s">
        <v>146</v>
      </c>
      <c r="AU123" s="214" t="s">
        <v>85</v>
      </c>
      <c r="AV123" s="13" t="s">
        <v>83</v>
      </c>
      <c r="AW123" s="13" t="s">
        <v>36</v>
      </c>
      <c r="AX123" s="13" t="s">
        <v>75</v>
      </c>
      <c r="AY123" s="214" t="s">
        <v>135</v>
      </c>
    </row>
    <row r="124" spans="2:51" s="14" customFormat="1" ht="11.25">
      <c r="B124" s="215"/>
      <c r="C124" s="216"/>
      <c r="D124" s="201" t="s">
        <v>146</v>
      </c>
      <c r="E124" s="217" t="s">
        <v>18</v>
      </c>
      <c r="F124" s="218" t="s">
        <v>905</v>
      </c>
      <c r="G124" s="216"/>
      <c r="H124" s="219">
        <v>30.6</v>
      </c>
      <c r="I124" s="220"/>
      <c r="J124" s="216"/>
      <c r="K124" s="216"/>
      <c r="L124" s="221"/>
      <c r="M124" s="222"/>
      <c r="N124" s="223"/>
      <c r="O124" s="223"/>
      <c r="P124" s="223"/>
      <c r="Q124" s="223"/>
      <c r="R124" s="223"/>
      <c r="S124" s="223"/>
      <c r="T124" s="224"/>
      <c r="AT124" s="225" t="s">
        <v>146</v>
      </c>
      <c r="AU124" s="225" t="s">
        <v>85</v>
      </c>
      <c r="AV124" s="14" t="s">
        <v>85</v>
      </c>
      <c r="AW124" s="14" t="s">
        <v>36</v>
      </c>
      <c r="AX124" s="14" t="s">
        <v>75</v>
      </c>
      <c r="AY124" s="225" t="s">
        <v>135</v>
      </c>
    </row>
    <row r="125" spans="2:51" s="15" customFormat="1" ht="11.25">
      <c r="B125" s="226"/>
      <c r="C125" s="227"/>
      <c r="D125" s="201" t="s">
        <v>146</v>
      </c>
      <c r="E125" s="228" t="s">
        <v>18</v>
      </c>
      <c r="F125" s="229" t="s">
        <v>149</v>
      </c>
      <c r="G125" s="227"/>
      <c r="H125" s="230">
        <v>30.6</v>
      </c>
      <c r="I125" s="231"/>
      <c r="J125" s="227"/>
      <c r="K125" s="227"/>
      <c r="L125" s="232"/>
      <c r="M125" s="233"/>
      <c r="N125" s="234"/>
      <c r="O125" s="234"/>
      <c r="P125" s="234"/>
      <c r="Q125" s="234"/>
      <c r="R125" s="234"/>
      <c r="S125" s="234"/>
      <c r="T125" s="235"/>
      <c r="AT125" s="236" t="s">
        <v>146</v>
      </c>
      <c r="AU125" s="236" t="s">
        <v>85</v>
      </c>
      <c r="AV125" s="15" t="s">
        <v>142</v>
      </c>
      <c r="AW125" s="15" t="s">
        <v>36</v>
      </c>
      <c r="AX125" s="15" t="s">
        <v>83</v>
      </c>
      <c r="AY125" s="236" t="s">
        <v>135</v>
      </c>
    </row>
    <row r="126" spans="1:65" s="2" customFormat="1" ht="16.5" customHeight="1">
      <c r="A126" s="35"/>
      <c r="B126" s="36"/>
      <c r="C126" s="188" t="s">
        <v>229</v>
      </c>
      <c r="D126" s="188" t="s">
        <v>137</v>
      </c>
      <c r="E126" s="189" t="s">
        <v>230</v>
      </c>
      <c r="F126" s="190" t="s">
        <v>231</v>
      </c>
      <c r="G126" s="191" t="s">
        <v>169</v>
      </c>
      <c r="H126" s="192">
        <v>65.363</v>
      </c>
      <c r="I126" s="193"/>
      <c r="J126" s="194">
        <f>ROUND(I126*H126,2)</f>
        <v>0</v>
      </c>
      <c r="K126" s="190" t="s">
        <v>141</v>
      </c>
      <c r="L126" s="40"/>
      <c r="M126" s="195" t="s">
        <v>18</v>
      </c>
      <c r="N126" s="196" t="s">
        <v>46</v>
      </c>
      <c r="O126" s="65"/>
      <c r="P126" s="197">
        <f>O126*H126</f>
        <v>0</v>
      </c>
      <c r="Q126" s="197">
        <v>0</v>
      </c>
      <c r="R126" s="197">
        <f>Q126*H126</f>
        <v>0</v>
      </c>
      <c r="S126" s="197">
        <v>0</v>
      </c>
      <c r="T126" s="198">
        <f>S126*H126</f>
        <v>0</v>
      </c>
      <c r="U126" s="35"/>
      <c r="V126" s="35"/>
      <c r="W126" s="35"/>
      <c r="X126" s="35"/>
      <c r="Y126" s="35"/>
      <c r="Z126" s="35"/>
      <c r="AA126" s="35"/>
      <c r="AB126" s="35"/>
      <c r="AC126" s="35"/>
      <c r="AD126" s="35"/>
      <c r="AE126" s="35"/>
      <c r="AR126" s="199" t="s">
        <v>142</v>
      </c>
      <c r="AT126" s="199" t="s">
        <v>137</v>
      </c>
      <c r="AU126" s="199" t="s">
        <v>85</v>
      </c>
      <c r="AY126" s="18" t="s">
        <v>135</v>
      </c>
      <c r="BE126" s="200">
        <f>IF(N126="základní",J126,0)</f>
        <v>0</v>
      </c>
      <c r="BF126" s="200">
        <f>IF(N126="snížená",J126,0)</f>
        <v>0</v>
      </c>
      <c r="BG126" s="200">
        <f>IF(N126="zákl. přenesená",J126,0)</f>
        <v>0</v>
      </c>
      <c r="BH126" s="200">
        <f>IF(N126="sníž. přenesená",J126,0)</f>
        <v>0</v>
      </c>
      <c r="BI126" s="200">
        <f>IF(N126="nulová",J126,0)</f>
        <v>0</v>
      </c>
      <c r="BJ126" s="18" t="s">
        <v>83</v>
      </c>
      <c r="BK126" s="200">
        <f>ROUND(I126*H126,2)</f>
        <v>0</v>
      </c>
      <c r="BL126" s="18" t="s">
        <v>142</v>
      </c>
      <c r="BM126" s="199" t="s">
        <v>232</v>
      </c>
    </row>
    <row r="127" spans="1:47" s="2" customFormat="1" ht="39">
      <c r="A127" s="35"/>
      <c r="B127" s="36"/>
      <c r="C127" s="37"/>
      <c r="D127" s="201" t="s">
        <v>144</v>
      </c>
      <c r="E127" s="37"/>
      <c r="F127" s="202" t="s">
        <v>233</v>
      </c>
      <c r="G127" s="37"/>
      <c r="H127" s="37"/>
      <c r="I127" s="109"/>
      <c r="J127" s="37"/>
      <c r="K127" s="37"/>
      <c r="L127" s="40"/>
      <c r="M127" s="203"/>
      <c r="N127" s="204"/>
      <c r="O127" s="65"/>
      <c r="P127" s="65"/>
      <c r="Q127" s="65"/>
      <c r="R127" s="65"/>
      <c r="S127" s="65"/>
      <c r="T127" s="66"/>
      <c r="U127" s="35"/>
      <c r="V127" s="35"/>
      <c r="W127" s="35"/>
      <c r="X127" s="35"/>
      <c r="Y127" s="35"/>
      <c r="Z127" s="35"/>
      <c r="AA127" s="35"/>
      <c r="AB127" s="35"/>
      <c r="AC127" s="35"/>
      <c r="AD127" s="35"/>
      <c r="AE127" s="35"/>
      <c r="AT127" s="18" t="s">
        <v>144</v>
      </c>
      <c r="AU127" s="18" t="s">
        <v>85</v>
      </c>
    </row>
    <row r="128" spans="2:51" s="14" customFormat="1" ht="11.25">
      <c r="B128" s="215"/>
      <c r="C128" s="216"/>
      <c r="D128" s="201" t="s">
        <v>146</v>
      </c>
      <c r="E128" s="217" t="s">
        <v>18</v>
      </c>
      <c r="F128" s="218" t="s">
        <v>906</v>
      </c>
      <c r="G128" s="216"/>
      <c r="H128" s="219">
        <v>65.363</v>
      </c>
      <c r="I128" s="220"/>
      <c r="J128" s="216"/>
      <c r="K128" s="216"/>
      <c r="L128" s="221"/>
      <c r="M128" s="222"/>
      <c r="N128" s="223"/>
      <c r="O128" s="223"/>
      <c r="P128" s="223"/>
      <c r="Q128" s="223"/>
      <c r="R128" s="223"/>
      <c r="S128" s="223"/>
      <c r="T128" s="224"/>
      <c r="AT128" s="225" t="s">
        <v>146</v>
      </c>
      <c r="AU128" s="225" t="s">
        <v>85</v>
      </c>
      <c r="AV128" s="14" t="s">
        <v>85</v>
      </c>
      <c r="AW128" s="14" t="s">
        <v>36</v>
      </c>
      <c r="AX128" s="14" t="s">
        <v>75</v>
      </c>
      <c r="AY128" s="225" t="s">
        <v>135</v>
      </c>
    </row>
    <row r="129" spans="2:51" s="15" customFormat="1" ht="11.25">
      <c r="B129" s="226"/>
      <c r="C129" s="227"/>
      <c r="D129" s="201" t="s">
        <v>146</v>
      </c>
      <c r="E129" s="228" t="s">
        <v>18</v>
      </c>
      <c r="F129" s="229" t="s">
        <v>149</v>
      </c>
      <c r="G129" s="227"/>
      <c r="H129" s="230">
        <v>65.363</v>
      </c>
      <c r="I129" s="231"/>
      <c r="J129" s="227"/>
      <c r="K129" s="227"/>
      <c r="L129" s="232"/>
      <c r="M129" s="233"/>
      <c r="N129" s="234"/>
      <c r="O129" s="234"/>
      <c r="P129" s="234"/>
      <c r="Q129" s="234"/>
      <c r="R129" s="234"/>
      <c r="S129" s="234"/>
      <c r="T129" s="235"/>
      <c r="AT129" s="236" t="s">
        <v>146</v>
      </c>
      <c r="AU129" s="236" t="s">
        <v>85</v>
      </c>
      <c r="AV129" s="15" t="s">
        <v>142</v>
      </c>
      <c r="AW129" s="15" t="s">
        <v>36</v>
      </c>
      <c r="AX129" s="15" t="s">
        <v>83</v>
      </c>
      <c r="AY129" s="236" t="s">
        <v>135</v>
      </c>
    </row>
    <row r="130" spans="1:65" s="2" customFormat="1" ht="21.75" customHeight="1">
      <c r="A130" s="35"/>
      <c r="B130" s="36"/>
      <c r="C130" s="188" t="s">
        <v>8</v>
      </c>
      <c r="D130" s="188" t="s">
        <v>137</v>
      </c>
      <c r="E130" s="189" t="s">
        <v>235</v>
      </c>
      <c r="F130" s="190" t="s">
        <v>236</v>
      </c>
      <c r="G130" s="191" t="s">
        <v>169</v>
      </c>
      <c r="H130" s="192">
        <v>30.6</v>
      </c>
      <c r="I130" s="193"/>
      <c r="J130" s="194">
        <f>ROUND(I130*H130,2)</f>
        <v>0</v>
      </c>
      <c r="K130" s="190" t="s">
        <v>141</v>
      </c>
      <c r="L130" s="40"/>
      <c r="M130" s="195" t="s">
        <v>18</v>
      </c>
      <c r="N130" s="196" t="s">
        <v>46</v>
      </c>
      <c r="O130" s="65"/>
      <c r="P130" s="197">
        <f>O130*H130</f>
        <v>0</v>
      </c>
      <c r="Q130" s="197">
        <v>0</v>
      </c>
      <c r="R130" s="197">
        <f>Q130*H130</f>
        <v>0</v>
      </c>
      <c r="S130" s="197">
        <v>0</v>
      </c>
      <c r="T130" s="198">
        <f>S130*H130</f>
        <v>0</v>
      </c>
      <c r="U130" s="35"/>
      <c r="V130" s="35"/>
      <c r="W130" s="35"/>
      <c r="X130" s="35"/>
      <c r="Y130" s="35"/>
      <c r="Z130" s="35"/>
      <c r="AA130" s="35"/>
      <c r="AB130" s="35"/>
      <c r="AC130" s="35"/>
      <c r="AD130" s="35"/>
      <c r="AE130" s="35"/>
      <c r="AR130" s="199" t="s">
        <v>142</v>
      </c>
      <c r="AT130" s="199" t="s">
        <v>137</v>
      </c>
      <c r="AU130" s="199" t="s">
        <v>85</v>
      </c>
      <c r="AY130" s="18" t="s">
        <v>135</v>
      </c>
      <c r="BE130" s="200">
        <f>IF(N130="základní",J130,0)</f>
        <v>0</v>
      </c>
      <c r="BF130" s="200">
        <f>IF(N130="snížená",J130,0)</f>
        <v>0</v>
      </c>
      <c r="BG130" s="200">
        <f>IF(N130="zákl. přenesená",J130,0)</f>
        <v>0</v>
      </c>
      <c r="BH130" s="200">
        <f>IF(N130="sníž. přenesená",J130,0)</f>
        <v>0</v>
      </c>
      <c r="BI130" s="200">
        <f>IF(N130="nulová",J130,0)</f>
        <v>0</v>
      </c>
      <c r="BJ130" s="18" t="s">
        <v>83</v>
      </c>
      <c r="BK130" s="200">
        <f>ROUND(I130*H130,2)</f>
        <v>0</v>
      </c>
      <c r="BL130" s="18" t="s">
        <v>142</v>
      </c>
      <c r="BM130" s="199" t="s">
        <v>237</v>
      </c>
    </row>
    <row r="131" spans="1:47" s="2" customFormat="1" ht="107.25">
      <c r="A131" s="35"/>
      <c r="B131" s="36"/>
      <c r="C131" s="37"/>
      <c r="D131" s="201" t="s">
        <v>144</v>
      </c>
      <c r="E131" s="37"/>
      <c r="F131" s="202" t="s">
        <v>238</v>
      </c>
      <c r="G131" s="37"/>
      <c r="H131" s="37"/>
      <c r="I131" s="109"/>
      <c r="J131" s="37"/>
      <c r="K131" s="37"/>
      <c r="L131" s="40"/>
      <c r="M131" s="203"/>
      <c r="N131" s="204"/>
      <c r="O131" s="65"/>
      <c r="P131" s="65"/>
      <c r="Q131" s="65"/>
      <c r="R131" s="65"/>
      <c r="S131" s="65"/>
      <c r="T131" s="66"/>
      <c r="U131" s="35"/>
      <c r="V131" s="35"/>
      <c r="W131" s="35"/>
      <c r="X131" s="35"/>
      <c r="Y131" s="35"/>
      <c r="Z131" s="35"/>
      <c r="AA131" s="35"/>
      <c r="AB131" s="35"/>
      <c r="AC131" s="35"/>
      <c r="AD131" s="35"/>
      <c r="AE131" s="35"/>
      <c r="AT131" s="18" t="s">
        <v>144</v>
      </c>
      <c r="AU131" s="18" t="s">
        <v>85</v>
      </c>
    </row>
    <row r="132" spans="1:65" s="2" customFormat="1" ht="16.5" customHeight="1">
      <c r="A132" s="35"/>
      <c r="B132" s="36"/>
      <c r="C132" s="188" t="s">
        <v>239</v>
      </c>
      <c r="D132" s="188" t="s">
        <v>137</v>
      </c>
      <c r="E132" s="189" t="s">
        <v>240</v>
      </c>
      <c r="F132" s="190" t="s">
        <v>241</v>
      </c>
      <c r="G132" s="191" t="s">
        <v>169</v>
      </c>
      <c r="H132" s="192">
        <v>30.6</v>
      </c>
      <c r="I132" s="193"/>
      <c r="J132" s="194">
        <f>ROUND(I132*H132,2)</f>
        <v>0</v>
      </c>
      <c r="K132" s="190" t="s">
        <v>141</v>
      </c>
      <c r="L132" s="40"/>
      <c r="M132" s="195" t="s">
        <v>18</v>
      </c>
      <c r="N132" s="196" t="s">
        <v>46</v>
      </c>
      <c r="O132" s="65"/>
      <c r="P132" s="197">
        <f>O132*H132</f>
        <v>0</v>
      </c>
      <c r="Q132" s="197">
        <v>0</v>
      </c>
      <c r="R132" s="197">
        <f>Q132*H132</f>
        <v>0</v>
      </c>
      <c r="S132" s="197">
        <v>0</v>
      </c>
      <c r="T132" s="198">
        <f>S132*H132</f>
        <v>0</v>
      </c>
      <c r="U132" s="35"/>
      <c r="V132" s="35"/>
      <c r="W132" s="35"/>
      <c r="X132" s="35"/>
      <c r="Y132" s="35"/>
      <c r="Z132" s="35"/>
      <c r="AA132" s="35"/>
      <c r="AB132" s="35"/>
      <c r="AC132" s="35"/>
      <c r="AD132" s="35"/>
      <c r="AE132" s="35"/>
      <c r="AR132" s="199" t="s">
        <v>142</v>
      </c>
      <c r="AT132" s="199" t="s">
        <v>137</v>
      </c>
      <c r="AU132" s="199" t="s">
        <v>85</v>
      </c>
      <c r="AY132" s="18" t="s">
        <v>135</v>
      </c>
      <c r="BE132" s="200">
        <f>IF(N132="základní",J132,0)</f>
        <v>0</v>
      </c>
      <c r="BF132" s="200">
        <f>IF(N132="snížená",J132,0)</f>
        <v>0</v>
      </c>
      <c r="BG132" s="200">
        <f>IF(N132="zákl. přenesená",J132,0)</f>
        <v>0</v>
      </c>
      <c r="BH132" s="200">
        <f>IF(N132="sníž. přenesená",J132,0)</f>
        <v>0</v>
      </c>
      <c r="BI132" s="200">
        <f>IF(N132="nulová",J132,0)</f>
        <v>0</v>
      </c>
      <c r="BJ132" s="18" t="s">
        <v>83</v>
      </c>
      <c r="BK132" s="200">
        <f>ROUND(I132*H132,2)</f>
        <v>0</v>
      </c>
      <c r="BL132" s="18" t="s">
        <v>142</v>
      </c>
      <c r="BM132" s="199" t="s">
        <v>242</v>
      </c>
    </row>
    <row r="133" spans="1:47" s="2" customFormat="1" ht="214.5">
      <c r="A133" s="35"/>
      <c r="B133" s="36"/>
      <c r="C133" s="37"/>
      <c r="D133" s="201" t="s">
        <v>144</v>
      </c>
      <c r="E133" s="37"/>
      <c r="F133" s="202" t="s">
        <v>243</v>
      </c>
      <c r="G133" s="37"/>
      <c r="H133" s="37"/>
      <c r="I133" s="109"/>
      <c r="J133" s="37"/>
      <c r="K133" s="37"/>
      <c r="L133" s="40"/>
      <c r="M133" s="203"/>
      <c r="N133" s="204"/>
      <c r="O133" s="65"/>
      <c r="P133" s="65"/>
      <c r="Q133" s="65"/>
      <c r="R133" s="65"/>
      <c r="S133" s="65"/>
      <c r="T133" s="66"/>
      <c r="U133" s="35"/>
      <c r="V133" s="35"/>
      <c r="W133" s="35"/>
      <c r="X133" s="35"/>
      <c r="Y133" s="35"/>
      <c r="Z133" s="35"/>
      <c r="AA133" s="35"/>
      <c r="AB133" s="35"/>
      <c r="AC133" s="35"/>
      <c r="AD133" s="35"/>
      <c r="AE133" s="35"/>
      <c r="AT133" s="18" t="s">
        <v>144</v>
      </c>
      <c r="AU133" s="18" t="s">
        <v>85</v>
      </c>
    </row>
    <row r="134" spans="1:65" s="2" customFormat="1" ht="21.75" customHeight="1">
      <c r="A134" s="35"/>
      <c r="B134" s="36"/>
      <c r="C134" s="188" t="s">
        <v>244</v>
      </c>
      <c r="D134" s="188" t="s">
        <v>137</v>
      </c>
      <c r="E134" s="189" t="s">
        <v>245</v>
      </c>
      <c r="F134" s="190" t="s">
        <v>246</v>
      </c>
      <c r="G134" s="191" t="s">
        <v>247</v>
      </c>
      <c r="H134" s="192">
        <v>57.069</v>
      </c>
      <c r="I134" s="193"/>
      <c r="J134" s="194">
        <f>ROUND(I134*H134,2)</f>
        <v>0</v>
      </c>
      <c r="K134" s="190" t="s">
        <v>141</v>
      </c>
      <c r="L134" s="40"/>
      <c r="M134" s="195" t="s">
        <v>18</v>
      </c>
      <c r="N134" s="196" t="s">
        <v>46</v>
      </c>
      <c r="O134" s="65"/>
      <c r="P134" s="197">
        <f>O134*H134</f>
        <v>0</v>
      </c>
      <c r="Q134" s="197">
        <v>0</v>
      </c>
      <c r="R134" s="197">
        <f>Q134*H134</f>
        <v>0</v>
      </c>
      <c r="S134" s="197">
        <v>0</v>
      </c>
      <c r="T134" s="198">
        <f>S134*H134</f>
        <v>0</v>
      </c>
      <c r="U134" s="35"/>
      <c r="V134" s="35"/>
      <c r="W134" s="35"/>
      <c r="X134" s="35"/>
      <c r="Y134" s="35"/>
      <c r="Z134" s="35"/>
      <c r="AA134" s="35"/>
      <c r="AB134" s="35"/>
      <c r="AC134" s="35"/>
      <c r="AD134" s="35"/>
      <c r="AE134" s="35"/>
      <c r="AR134" s="199" t="s">
        <v>142</v>
      </c>
      <c r="AT134" s="199" t="s">
        <v>137</v>
      </c>
      <c r="AU134" s="199" t="s">
        <v>85</v>
      </c>
      <c r="AY134" s="18" t="s">
        <v>135</v>
      </c>
      <c r="BE134" s="200">
        <f>IF(N134="základní",J134,0)</f>
        <v>0</v>
      </c>
      <c r="BF134" s="200">
        <f>IF(N134="snížená",J134,0)</f>
        <v>0</v>
      </c>
      <c r="BG134" s="200">
        <f>IF(N134="zákl. přenesená",J134,0)</f>
        <v>0</v>
      </c>
      <c r="BH134" s="200">
        <f>IF(N134="sníž. přenesená",J134,0)</f>
        <v>0</v>
      </c>
      <c r="BI134" s="200">
        <f>IF(N134="nulová",J134,0)</f>
        <v>0</v>
      </c>
      <c r="BJ134" s="18" t="s">
        <v>83</v>
      </c>
      <c r="BK134" s="200">
        <f>ROUND(I134*H134,2)</f>
        <v>0</v>
      </c>
      <c r="BL134" s="18" t="s">
        <v>142</v>
      </c>
      <c r="BM134" s="199" t="s">
        <v>248</v>
      </c>
    </row>
    <row r="135" spans="1:47" s="2" customFormat="1" ht="29.25">
      <c r="A135" s="35"/>
      <c r="B135" s="36"/>
      <c r="C135" s="37"/>
      <c r="D135" s="201" t="s">
        <v>144</v>
      </c>
      <c r="E135" s="37"/>
      <c r="F135" s="202" t="s">
        <v>249</v>
      </c>
      <c r="G135" s="37"/>
      <c r="H135" s="37"/>
      <c r="I135" s="109"/>
      <c r="J135" s="37"/>
      <c r="K135" s="37"/>
      <c r="L135" s="40"/>
      <c r="M135" s="203"/>
      <c r="N135" s="204"/>
      <c r="O135" s="65"/>
      <c r="P135" s="65"/>
      <c r="Q135" s="65"/>
      <c r="R135" s="65"/>
      <c r="S135" s="65"/>
      <c r="T135" s="66"/>
      <c r="U135" s="35"/>
      <c r="V135" s="35"/>
      <c r="W135" s="35"/>
      <c r="X135" s="35"/>
      <c r="Y135" s="35"/>
      <c r="Z135" s="35"/>
      <c r="AA135" s="35"/>
      <c r="AB135" s="35"/>
      <c r="AC135" s="35"/>
      <c r="AD135" s="35"/>
      <c r="AE135" s="35"/>
      <c r="AT135" s="18" t="s">
        <v>144</v>
      </c>
      <c r="AU135" s="18" t="s">
        <v>85</v>
      </c>
    </row>
    <row r="136" spans="2:51" s="14" customFormat="1" ht="11.25">
      <c r="B136" s="215"/>
      <c r="C136" s="216"/>
      <c r="D136" s="201" t="s">
        <v>146</v>
      </c>
      <c r="E136" s="216"/>
      <c r="F136" s="218" t="s">
        <v>907</v>
      </c>
      <c r="G136" s="216"/>
      <c r="H136" s="219">
        <v>57.069</v>
      </c>
      <c r="I136" s="220"/>
      <c r="J136" s="216"/>
      <c r="K136" s="216"/>
      <c r="L136" s="221"/>
      <c r="M136" s="222"/>
      <c r="N136" s="223"/>
      <c r="O136" s="223"/>
      <c r="P136" s="223"/>
      <c r="Q136" s="223"/>
      <c r="R136" s="223"/>
      <c r="S136" s="223"/>
      <c r="T136" s="224"/>
      <c r="AT136" s="225" t="s">
        <v>146</v>
      </c>
      <c r="AU136" s="225" t="s">
        <v>85</v>
      </c>
      <c r="AV136" s="14" t="s">
        <v>85</v>
      </c>
      <c r="AW136" s="14" t="s">
        <v>4</v>
      </c>
      <c r="AX136" s="14" t="s">
        <v>83</v>
      </c>
      <c r="AY136" s="225" t="s">
        <v>135</v>
      </c>
    </row>
    <row r="137" spans="1:65" s="2" customFormat="1" ht="21.75" customHeight="1">
      <c r="A137" s="35"/>
      <c r="B137" s="36"/>
      <c r="C137" s="188" t="s">
        <v>251</v>
      </c>
      <c r="D137" s="188" t="s">
        <v>137</v>
      </c>
      <c r="E137" s="189" t="s">
        <v>252</v>
      </c>
      <c r="F137" s="190" t="s">
        <v>253</v>
      </c>
      <c r="G137" s="191" t="s">
        <v>169</v>
      </c>
      <c r="H137" s="192">
        <v>65.363</v>
      </c>
      <c r="I137" s="193"/>
      <c r="J137" s="194">
        <f>ROUND(I137*H137,2)</f>
        <v>0</v>
      </c>
      <c r="K137" s="190" t="s">
        <v>141</v>
      </c>
      <c r="L137" s="40"/>
      <c r="M137" s="195" t="s">
        <v>18</v>
      </c>
      <c r="N137" s="196" t="s">
        <v>46</v>
      </c>
      <c r="O137" s="65"/>
      <c r="P137" s="197">
        <f>O137*H137</f>
        <v>0</v>
      </c>
      <c r="Q137" s="197">
        <v>0</v>
      </c>
      <c r="R137" s="197">
        <f>Q137*H137</f>
        <v>0</v>
      </c>
      <c r="S137" s="197">
        <v>0</v>
      </c>
      <c r="T137" s="198">
        <f>S137*H137</f>
        <v>0</v>
      </c>
      <c r="U137" s="35"/>
      <c r="V137" s="35"/>
      <c r="W137" s="35"/>
      <c r="X137" s="35"/>
      <c r="Y137" s="35"/>
      <c r="Z137" s="35"/>
      <c r="AA137" s="35"/>
      <c r="AB137" s="35"/>
      <c r="AC137" s="35"/>
      <c r="AD137" s="35"/>
      <c r="AE137" s="35"/>
      <c r="AR137" s="199" t="s">
        <v>142</v>
      </c>
      <c r="AT137" s="199" t="s">
        <v>137</v>
      </c>
      <c r="AU137" s="199" t="s">
        <v>85</v>
      </c>
      <c r="AY137" s="18" t="s">
        <v>135</v>
      </c>
      <c r="BE137" s="200">
        <f>IF(N137="základní",J137,0)</f>
        <v>0</v>
      </c>
      <c r="BF137" s="200">
        <f>IF(N137="snížená",J137,0)</f>
        <v>0</v>
      </c>
      <c r="BG137" s="200">
        <f>IF(N137="zákl. přenesená",J137,0)</f>
        <v>0</v>
      </c>
      <c r="BH137" s="200">
        <f>IF(N137="sníž. přenesená",J137,0)</f>
        <v>0</v>
      </c>
      <c r="BI137" s="200">
        <f>IF(N137="nulová",J137,0)</f>
        <v>0</v>
      </c>
      <c r="BJ137" s="18" t="s">
        <v>83</v>
      </c>
      <c r="BK137" s="200">
        <f>ROUND(I137*H137,2)</f>
        <v>0</v>
      </c>
      <c r="BL137" s="18" t="s">
        <v>142</v>
      </c>
      <c r="BM137" s="199" t="s">
        <v>254</v>
      </c>
    </row>
    <row r="138" spans="1:47" s="2" customFormat="1" ht="321.75">
      <c r="A138" s="35"/>
      <c r="B138" s="36"/>
      <c r="C138" s="37"/>
      <c r="D138" s="201" t="s">
        <v>144</v>
      </c>
      <c r="E138" s="37"/>
      <c r="F138" s="202" t="s">
        <v>255</v>
      </c>
      <c r="G138" s="37"/>
      <c r="H138" s="37"/>
      <c r="I138" s="109"/>
      <c r="J138" s="37"/>
      <c r="K138" s="37"/>
      <c r="L138" s="40"/>
      <c r="M138" s="203"/>
      <c r="N138" s="204"/>
      <c r="O138" s="65"/>
      <c r="P138" s="65"/>
      <c r="Q138" s="65"/>
      <c r="R138" s="65"/>
      <c r="S138" s="65"/>
      <c r="T138" s="66"/>
      <c r="U138" s="35"/>
      <c r="V138" s="35"/>
      <c r="W138" s="35"/>
      <c r="X138" s="35"/>
      <c r="Y138" s="35"/>
      <c r="Z138" s="35"/>
      <c r="AA138" s="35"/>
      <c r="AB138" s="35"/>
      <c r="AC138" s="35"/>
      <c r="AD138" s="35"/>
      <c r="AE138" s="35"/>
      <c r="AT138" s="18" t="s">
        <v>144</v>
      </c>
      <c r="AU138" s="18" t="s">
        <v>85</v>
      </c>
    </row>
    <row r="139" spans="2:63" s="12" customFormat="1" ht="22.9" customHeight="1">
      <c r="B139" s="172"/>
      <c r="C139" s="173"/>
      <c r="D139" s="174" t="s">
        <v>74</v>
      </c>
      <c r="E139" s="186" t="s">
        <v>142</v>
      </c>
      <c r="F139" s="186" t="s">
        <v>331</v>
      </c>
      <c r="G139" s="173"/>
      <c r="H139" s="173"/>
      <c r="I139" s="176"/>
      <c r="J139" s="187">
        <f>BK139</f>
        <v>0</v>
      </c>
      <c r="K139" s="173"/>
      <c r="L139" s="178"/>
      <c r="M139" s="179"/>
      <c r="N139" s="180"/>
      <c r="O139" s="180"/>
      <c r="P139" s="181">
        <f>SUM(P140:P144)</f>
        <v>0</v>
      </c>
      <c r="Q139" s="180"/>
      <c r="R139" s="181">
        <f>SUM(R140:R144)</f>
        <v>57.857562</v>
      </c>
      <c r="S139" s="180"/>
      <c r="T139" s="182">
        <f>SUM(T140:T144)</f>
        <v>0</v>
      </c>
      <c r="AR139" s="183" t="s">
        <v>83</v>
      </c>
      <c r="AT139" s="184" t="s">
        <v>74</v>
      </c>
      <c r="AU139" s="184" t="s">
        <v>83</v>
      </c>
      <c r="AY139" s="183" t="s">
        <v>135</v>
      </c>
      <c r="BK139" s="185">
        <f>SUM(BK140:BK144)</f>
        <v>0</v>
      </c>
    </row>
    <row r="140" spans="1:65" s="2" customFormat="1" ht="16.5" customHeight="1">
      <c r="A140" s="35"/>
      <c r="B140" s="36"/>
      <c r="C140" s="188" t="s">
        <v>332</v>
      </c>
      <c r="D140" s="188" t="s">
        <v>137</v>
      </c>
      <c r="E140" s="189" t="s">
        <v>333</v>
      </c>
      <c r="F140" s="190" t="s">
        <v>334</v>
      </c>
      <c r="G140" s="191" t="s">
        <v>169</v>
      </c>
      <c r="H140" s="192">
        <v>30.6</v>
      </c>
      <c r="I140" s="193"/>
      <c r="J140" s="194">
        <f>ROUND(I140*H140,2)</f>
        <v>0</v>
      </c>
      <c r="K140" s="190" t="s">
        <v>141</v>
      </c>
      <c r="L140" s="40"/>
      <c r="M140" s="195" t="s">
        <v>18</v>
      </c>
      <c r="N140" s="196" t="s">
        <v>46</v>
      </c>
      <c r="O140" s="65"/>
      <c r="P140" s="197">
        <f>O140*H140</f>
        <v>0</v>
      </c>
      <c r="Q140" s="197">
        <v>1.89077</v>
      </c>
      <c r="R140" s="197">
        <f>Q140*H140</f>
        <v>57.857562</v>
      </c>
      <c r="S140" s="197">
        <v>0</v>
      </c>
      <c r="T140" s="198">
        <f>S140*H140</f>
        <v>0</v>
      </c>
      <c r="U140" s="35"/>
      <c r="V140" s="35"/>
      <c r="W140" s="35"/>
      <c r="X140" s="35"/>
      <c r="Y140" s="35"/>
      <c r="Z140" s="35"/>
      <c r="AA140" s="35"/>
      <c r="AB140" s="35"/>
      <c r="AC140" s="35"/>
      <c r="AD140" s="35"/>
      <c r="AE140" s="35"/>
      <c r="AR140" s="199" t="s">
        <v>142</v>
      </c>
      <c r="AT140" s="199" t="s">
        <v>137</v>
      </c>
      <c r="AU140" s="199" t="s">
        <v>85</v>
      </c>
      <c r="AY140" s="18" t="s">
        <v>135</v>
      </c>
      <c r="BE140" s="200">
        <f>IF(N140="základní",J140,0)</f>
        <v>0</v>
      </c>
      <c r="BF140" s="200">
        <f>IF(N140="snížená",J140,0)</f>
        <v>0</v>
      </c>
      <c r="BG140" s="200">
        <f>IF(N140="zákl. přenesená",J140,0)</f>
        <v>0</v>
      </c>
      <c r="BH140" s="200">
        <f>IF(N140="sníž. přenesená",J140,0)</f>
        <v>0</v>
      </c>
      <c r="BI140" s="200">
        <f>IF(N140="nulová",J140,0)</f>
        <v>0</v>
      </c>
      <c r="BJ140" s="18" t="s">
        <v>83</v>
      </c>
      <c r="BK140" s="200">
        <f>ROUND(I140*H140,2)</f>
        <v>0</v>
      </c>
      <c r="BL140" s="18" t="s">
        <v>142</v>
      </c>
      <c r="BM140" s="199" t="s">
        <v>335</v>
      </c>
    </row>
    <row r="141" spans="1:47" s="2" customFormat="1" ht="39">
      <c r="A141" s="35"/>
      <c r="B141" s="36"/>
      <c r="C141" s="37"/>
      <c r="D141" s="201" t="s">
        <v>144</v>
      </c>
      <c r="E141" s="37"/>
      <c r="F141" s="202" t="s">
        <v>336</v>
      </c>
      <c r="G141" s="37"/>
      <c r="H141" s="37"/>
      <c r="I141" s="109"/>
      <c r="J141" s="37"/>
      <c r="K141" s="37"/>
      <c r="L141" s="40"/>
      <c r="M141" s="203"/>
      <c r="N141" s="204"/>
      <c r="O141" s="65"/>
      <c r="P141" s="65"/>
      <c r="Q141" s="65"/>
      <c r="R141" s="65"/>
      <c r="S141" s="65"/>
      <c r="T141" s="66"/>
      <c r="U141" s="35"/>
      <c r="V141" s="35"/>
      <c r="W141" s="35"/>
      <c r="X141" s="35"/>
      <c r="Y141" s="35"/>
      <c r="Z141" s="35"/>
      <c r="AA141" s="35"/>
      <c r="AB141" s="35"/>
      <c r="AC141" s="35"/>
      <c r="AD141" s="35"/>
      <c r="AE141" s="35"/>
      <c r="AT141" s="18" t="s">
        <v>144</v>
      </c>
      <c r="AU141" s="18" t="s">
        <v>85</v>
      </c>
    </row>
    <row r="142" spans="2:51" s="13" customFormat="1" ht="11.25">
      <c r="B142" s="205"/>
      <c r="C142" s="206"/>
      <c r="D142" s="201" t="s">
        <v>146</v>
      </c>
      <c r="E142" s="207" t="s">
        <v>18</v>
      </c>
      <c r="F142" s="208" t="s">
        <v>227</v>
      </c>
      <c r="G142" s="206"/>
      <c r="H142" s="207" t="s">
        <v>18</v>
      </c>
      <c r="I142" s="209"/>
      <c r="J142" s="206"/>
      <c r="K142" s="206"/>
      <c r="L142" s="210"/>
      <c r="M142" s="211"/>
      <c r="N142" s="212"/>
      <c r="O142" s="212"/>
      <c r="P142" s="212"/>
      <c r="Q142" s="212"/>
      <c r="R142" s="212"/>
      <c r="S142" s="212"/>
      <c r="T142" s="213"/>
      <c r="AT142" s="214" t="s">
        <v>146</v>
      </c>
      <c r="AU142" s="214" t="s">
        <v>85</v>
      </c>
      <c r="AV142" s="13" t="s">
        <v>83</v>
      </c>
      <c r="AW142" s="13" t="s">
        <v>36</v>
      </c>
      <c r="AX142" s="13" t="s">
        <v>75</v>
      </c>
      <c r="AY142" s="214" t="s">
        <v>135</v>
      </c>
    </row>
    <row r="143" spans="2:51" s="14" customFormat="1" ht="11.25">
      <c r="B143" s="215"/>
      <c r="C143" s="216"/>
      <c r="D143" s="201" t="s">
        <v>146</v>
      </c>
      <c r="E143" s="217" t="s">
        <v>18</v>
      </c>
      <c r="F143" s="218" t="s">
        <v>905</v>
      </c>
      <c r="G143" s="216"/>
      <c r="H143" s="219">
        <v>30.6</v>
      </c>
      <c r="I143" s="220"/>
      <c r="J143" s="216"/>
      <c r="K143" s="216"/>
      <c r="L143" s="221"/>
      <c r="M143" s="222"/>
      <c r="N143" s="223"/>
      <c r="O143" s="223"/>
      <c r="P143" s="223"/>
      <c r="Q143" s="223"/>
      <c r="R143" s="223"/>
      <c r="S143" s="223"/>
      <c r="T143" s="224"/>
      <c r="AT143" s="225" t="s">
        <v>146</v>
      </c>
      <c r="AU143" s="225" t="s">
        <v>85</v>
      </c>
      <c r="AV143" s="14" t="s">
        <v>85</v>
      </c>
      <c r="AW143" s="14" t="s">
        <v>36</v>
      </c>
      <c r="AX143" s="14" t="s">
        <v>75</v>
      </c>
      <c r="AY143" s="225" t="s">
        <v>135</v>
      </c>
    </row>
    <row r="144" spans="2:51" s="15" customFormat="1" ht="11.25">
      <c r="B144" s="226"/>
      <c r="C144" s="227"/>
      <c r="D144" s="201" t="s">
        <v>146</v>
      </c>
      <c r="E144" s="228" t="s">
        <v>18</v>
      </c>
      <c r="F144" s="229" t="s">
        <v>149</v>
      </c>
      <c r="G144" s="227"/>
      <c r="H144" s="230">
        <v>30.6</v>
      </c>
      <c r="I144" s="231"/>
      <c r="J144" s="227"/>
      <c r="K144" s="227"/>
      <c r="L144" s="232"/>
      <c r="M144" s="233"/>
      <c r="N144" s="234"/>
      <c r="O144" s="234"/>
      <c r="P144" s="234"/>
      <c r="Q144" s="234"/>
      <c r="R144" s="234"/>
      <c r="S144" s="234"/>
      <c r="T144" s="235"/>
      <c r="AT144" s="236" t="s">
        <v>146</v>
      </c>
      <c r="AU144" s="236" t="s">
        <v>85</v>
      </c>
      <c r="AV144" s="15" t="s">
        <v>142</v>
      </c>
      <c r="AW144" s="15" t="s">
        <v>36</v>
      </c>
      <c r="AX144" s="15" t="s">
        <v>83</v>
      </c>
      <c r="AY144" s="236" t="s">
        <v>135</v>
      </c>
    </row>
    <row r="145" spans="2:63" s="12" customFormat="1" ht="22.9" customHeight="1">
      <c r="B145" s="172"/>
      <c r="C145" s="173"/>
      <c r="D145" s="174" t="s">
        <v>74</v>
      </c>
      <c r="E145" s="186" t="s">
        <v>166</v>
      </c>
      <c r="F145" s="186" t="s">
        <v>343</v>
      </c>
      <c r="G145" s="173"/>
      <c r="H145" s="173"/>
      <c r="I145" s="176"/>
      <c r="J145" s="187">
        <f>BK145</f>
        <v>0</v>
      </c>
      <c r="K145" s="173"/>
      <c r="L145" s="178"/>
      <c r="M145" s="179"/>
      <c r="N145" s="180"/>
      <c r="O145" s="180"/>
      <c r="P145" s="181">
        <f>SUM(P146:P152)</f>
        <v>0</v>
      </c>
      <c r="Q145" s="180"/>
      <c r="R145" s="181">
        <f>SUM(R146:R152)</f>
        <v>45.3503</v>
      </c>
      <c r="S145" s="180"/>
      <c r="T145" s="182">
        <f>SUM(T146:T152)</f>
        <v>0</v>
      </c>
      <c r="AR145" s="183" t="s">
        <v>83</v>
      </c>
      <c r="AT145" s="184" t="s">
        <v>74</v>
      </c>
      <c r="AU145" s="184" t="s">
        <v>83</v>
      </c>
      <c r="AY145" s="183" t="s">
        <v>135</v>
      </c>
      <c r="BK145" s="185">
        <f>SUM(BK146:BK152)</f>
        <v>0</v>
      </c>
    </row>
    <row r="146" spans="1:65" s="2" customFormat="1" ht="16.5" customHeight="1">
      <c r="A146" s="35"/>
      <c r="B146" s="36"/>
      <c r="C146" s="188" t="s">
        <v>908</v>
      </c>
      <c r="D146" s="188" t="s">
        <v>137</v>
      </c>
      <c r="E146" s="189" t="s">
        <v>909</v>
      </c>
      <c r="F146" s="190" t="s">
        <v>910</v>
      </c>
      <c r="G146" s="191" t="s">
        <v>140</v>
      </c>
      <c r="H146" s="192">
        <v>94</v>
      </c>
      <c r="I146" s="193"/>
      <c r="J146" s="194">
        <f>ROUND(I146*H146,2)</f>
        <v>0</v>
      </c>
      <c r="K146" s="190" t="s">
        <v>141</v>
      </c>
      <c r="L146" s="40"/>
      <c r="M146" s="195" t="s">
        <v>18</v>
      </c>
      <c r="N146" s="196" t="s">
        <v>46</v>
      </c>
      <c r="O146" s="65"/>
      <c r="P146" s="197">
        <f>O146*H146</f>
        <v>0</v>
      </c>
      <c r="Q146" s="197">
        <v>0.1012</v>
      </c>
      <c r="R146" s="197">
        <f>Q146*H146</f>
        <v>9.5128</v>
      </c>
      <c r="S146" s="197">
        <v>0</v>
      </c>
      <c r="T146" s="198">
        <f>S146*H146</f>
        <v>0</v>
      </c>
      <c r="U146" s="35"/>
      <c r="V146" s="35"/>
      <c r="W146" s="35"/>
      <c r="X146" s="35"/>
      <c r="Y146" s="35"/>
      <c r="Z146" s="35"/>
      <c r="AA146" s="35"/>
      <c r="AB146" s="35"/>
      <c r="AC146" s="35"/>
      <c r="AD146" s="35"/>
      <c r="AE146" s="35"/>
      <c r="AR146" s="199" t="s">
        <v>142</v>
      </c>
      <c r="AT146" s="199" t="s">
        <v>137</v>
      </c>
      <c r="AU146" s="199" t="s">
        <v>85</v>
      </c>
      <c r="AY146" s="18" t="s">
        <v>135</v>
      </c>
      <c r="BE146" s="200">
        <f>IF(N146="základní",J146,0)</f>
        <v>0</v>
      </c>
      <c r="BF146" s="200">
        <f>IF(N146="snížená",J146,0)</f>
        <v>0</v>
      </c>
      <c r="BG146" s="200">
        <f>IF(N146="zákl. přenesená",J146,0)</f>
        <v>0</v>
      </c>
      <c r="BH146" s="200">
        <f>IF(N146="sníž. přenesená",J146,0)</f>
        <v>0</v>
      </c>
      <c r="BI146" s="200">
        <f>IF(N146="nulová",J146,0)</f>
        <v>0</v>
      </c>
      <c r="BJ146" s="18" t="s">
        <v>83</v>
      </c>
      <c r="BK146" s="200">
        <f>ROUND(I146*H146,2)</f>
        <v>0</v>
      </c>
      <c r="BL146" s="18" t="s">
        <v>142</v>
      </c>
      <c r="BM146" s="199" t="s">
        <v>911</v>
      </c>
    </row>
    <row r="147" spans="1:65" s="2" customFormat="1" ht="21.75" customHeight="1">
      <c r="A147" s="35"/>
      <c r="B147" s="36"/>
      <c r="C147" s="188" t="s">
        <v>912</v>
      </c>
      <c r="D147" s="188" t="s">
        <v>137</v>
      </c>
      <c r="E147" s="189" t="s">
        <v>913</v>
      </c>
      <c r="F147" s="190" t="s">
        <v>914</v>
      </c>
      <c r="G147" s="191" t="s">
        <v>140</v>
      </c>
      <c r="H147" s="192">
        <v>94</v>
      </c>
      <c r="I147" s="193"/>
      <c r="J147" s="194">
        <f>ROUND(I147*H147,2)</f>
        <v>0</v>
      </c>
      <c r="K147" s="190" t="s">
        <v>141</v>
      </c>
      <c r="L147" s="40"/>
      <c r="M147" s="195" t="s">
        <v>18</v>
      </c>
      <c r="N147" s="196" t="s">
        <v>46</v>
      </c>
      <c r="O147" s="65"/>
      <c r="P147" s="197">
        <f>O147*H147</f>
        <v>0</v>
      </c>
      <c r="Q147" s="197">
        <v>0.297</v>
      </c>
      <c r="R147" s="197">
        <f>Q147*H147</f>
        <v>27.918</v>
      </c>
      <c r="S147" s="197">
        <v>0</v>
      </c>
      <c r="T147" s="198">
        <f>S147*H147</f>
        <v>0</v>
      </c>
      <c r="U147" s="35"/>
      <c r="V147" s="35"/>
      <c r="W147" s="35"/>
      <c r="X147" s="35"/>
      <c r="Y147" s="35"/>
      <c r="Z147" s="35"/>
      <c r="AA147" s="35"/>
      <c r="AB147" s="35"/>
      <c r="AC147" s="35"/>
      <c r="AD147" s="35"/>
      <c r="AE147" s="35"/>
      <c r="AR147" s="199" t="s">
        <v>142</v>
      </c>
      <c r="AT147" s="199" t="s">
        <v>137</v>
      </c>
      <c r="AU147" s="199" t="s">
        <v>85</v>
      </c>
      <c r="AY147" s="18" t="s">
        <v>135</v>
      </c>
      <c r="BE147" s="200">
        <f>IF(N147="základní",J147,0)</f>
        <v>0</v>
      </c>
      <c r="BF147" s="200">
        <f>IF(N147="snížená",J147,0)</f>
        <v>0</v>
      </c>
      <c r="BG147" s="200">
        <f>IF(N147="zákl. přenesená",J147,0)</f>
        <v>0</v>
      </c>
      <c r="BH147" s="200">
        <f>IF(N147="sníž. přenesená",J147,0)</f>
        <v>0</v>
      </c>
      <c r="BI147" s="200">
        <f>IF(N147="nulová",J147,0)</f>
        <v>0</v>
      </c>
      <c r="BJ147" s="18" t="s">
        <v>83</v>
      </c>
      <c r="BK147" s="200">
        <f>ROUND(I147*H147,2)</f>
        <v>0</v>
      </c>
      <c r="BL147" s="18" t="s">
        <v>142</v>
      </c>
      <c r="BM147" s="199" t="s">
        <v>915</v>
      </c>
    </row>
    <row r="148" spans="2:51" s="13" customFormat="1" ht="11.25">
      <c r="B148" s="205"/>
      <c r="C148" s="206"/>
      <c r="D148" s="201" t="s">
        <v>146</v>
      </c>
      <c r="E148" s="207" t="s">
        <v>18</v>
      </c>
      <c r="F148" s="208" t="s">
        <v>899</v>
      </c>
      <c r="G148" s="206"/>
      <c r="H148" s="207" t="s">
        <v>18</v>
      </c>
      <c r="I148" s="209"/>
      <c r="J148" s="206"/>
      <c r="K148" s="206"/>
      <c r="L148" s="210"/>
      <c r="M148" s="211"/>
      <c r="N148" s="212"/>
      <c r="O148" s="212"/>
      <c r="P148" s="212"/>
      <c r="Q148" s="212"/>
      <c r="R148" s="212"/>
      <c r="S148" s="212"/>
      <c r="T148" s="213"/>
      <c r="AT148" s="214" t="s">
        <v>146</v>
      </c>
      <c r="AU148" s="214" t="s">
        <v>85</v>
      </c>
      <c r="AV148" s="13" t="s">
        <v>83</v>
      </c>
      <c r="AW148" s="13" t="s">
        <v>36</v>
      </c>
      <c r="AX148" s="13" t="s">
        <v>75</v>
      </c>
      <c r="AY148" s="214" t="s">
        <v>135</v>
      </c>
    </row>
    <row r="149" spans="2:51" s="14" customFormat="1" ht="11.25">
      <c r="B149" s="215"/>
      <c r="C149" s="216"/>
      <c r="D149" s="201" t="s">
        <v>146</v>
      </c>
      <c r="E149" s="217" t="s">
        <v>18</v>
      </c>
      <c r="F149" s="218" t="s">
        <v>900</v>
      </c>
      <c r="G149" s="216"/>
      <c r="H149" s="219">
        <v>94</v>
      </c>
      <c r="I149" s="220"/>
      <c r="J149" s="216"/>
      <c r="K149" s="216"/>
      <c r="L149" s="221"/>
      <c r="M149" s="222"/>
      <c r="N149" s="223"/>
      <c r="O149" s="223"/>
      <c r="P149" s="223"/>
      <c r="Q149" s="223"/>
      <c r="R149" s="223"/>
      <c r="S149" s="223"/>
      <c r="T149" s="224"/>
      <c r="AT149" s="225" t="s">
        <v>146</v>
      </c>
      <c r="AU149" s="225" t="s">
        <v>85</v>
      </c>
      <c r="AV149" s="14" t="s">
        <v>85</v>
      </c>
      <c r="AW149" s="14" t="s">
        <v>36</v>
      </c>
      <c r="AX149" s="14" t="s">
        <v>75</v>
      </c>
      <c r="AY149" s="225" t="s">
        <v>135</v>
      </c>
    </row>
    <row r="150" spans="2:51" s="15" customFormat="1" ht="11.25">
      <c r="B150" s="226"/>
      <c r="C150" s="227"/>
      <c r="D150" s="201" t="s">
        <v>146</v>
      </c>
      <c r="E150" s="228" t="s">
        <v>18</v>
      </c>
      <c r="F150" s="229" t="s">
        <v>149</v>
      </c>
      <c r="G150" s="227"/>
      <c r="H150" s="230">
        <v>94</v>
      </c>
      <c r="I150" s="231"/>
      <c r="J150" s="227"/>
      <c r="K150" s="227"/>
      <c r="L150" s="232"/>
      <c r="M150" s="233"/>
      <c r="N150" s="234"/>
      <c r="O150" s="234"/>
      <c r="P150" s="234"/>
      <c r="Q150" s="234"/>
      <c r="R150" s="234"/>
      <c r="S150" s="234"/>
      <c r="T150" s="235"/>
      <c r="AT150" s="236" t="s">
        <v>146</v>
      </c>
      <c r="AU150" s="236" t="s">
        <v>85</v>
      </c>
      <c r="AV150" s="15" t="s">
        <v>142</v>
      </c>
      <c r="AW150" s="15" t="s">
        <v>36</v>
      </c>
      <c r="AX150" s="15" t="s">
        <v>83</v>
      </c>
      <c r="AY150" s="236" t="s">
        <v>135</v>
      </c>
    </row>
    <row r="151" spans="1:65" s="2" customFormat="1" ht="33" customHeight="1">
      <c r="A151" s="35"/>
      <c r="B151" s="36"/>
      <c r="C151" s="188" t="s">
        <v>916</v>
      </c>
      <c r="D151" s="188" t="s">
        <v>137</v>
      </c>
      <c r="E151" s="189" t="s">
        <v>917</v>
      </c>
      <c r="F151" s="190" t="s">
        <v>918</v>
      </c>
      <c r="G151" s="191" t="s">
        <v>140</v>
      </c>
      <c r="H151" s="192">
        <v>94</v>
      </c>
      <c r="I151" s="193"/>
      <c r="J151" s="194">
        <f>ROUND(I151*H151,2)</f>
        <v>0</v>
      </c>
      <c r="K151" s="190" t="s">
        <v>141</v>
      </c>
      <c r="L151" s="40"/>
      <c r="M151" s="195" t="s">
        <v>18</v>
      </c>
      <c r="N151" s="196" t="s">
        <v>46</v>
      </c>
      <c r="O151" s="65"/>
      <c r="P151" s="197">
        <f>O151*H151</f>
        <v>0</v>
      </c>
      <c r="Q151" s="197">
        <v>0.08425</v>
      </c>
      <c r="R151" s="197">
        <f>Q151*H151</f>
        <v>7.9195</v>
      </c>
      <c r="S151" s="197">
        <v>0</v>
      </c>
      <c r="T151" s="198">
        <f>S151*H151</f>
        <v>0</v>
      </c>
      <c r="U151" s="35"/>
      <c r="V151" s="35"/>
      <c r="W151" s="35"/>
      <c r="X151" s="35"/>
      <c r="Y151" s="35"/>
      <c r="Z151" s="35"/>
      <c r="AA151" s="35"/>
      <c r="AB151" s="35"/>
      <c r="AC151" s="35"/>
      <c r="AD151" s="35"/>
      <c r="AE151" s="35"/>
      <c r="AR151" s="199" t="s">
        <v>142</v>
      </c>
      <c r="AT151" s="199" t="s">
        <v>137</v>
      </c>
      <c r="AU151" s="199" t="s">
        <v>85</v>
      </c>
      <c r="AY151" s="18" t="s">
        <v>135</v>
      </c>
      <c r="BE151" s="200">
        <f>IF(N151="základní",J151,0)</f>
        <v>0</v>
      </c>
      <c r="BF151" s="200">
        <f>IF(N151="snížená",J151,0)</f>
        <v>0</v>
      </c>
      <c r="BG151" s="200">
        <f>IF(N151="zákl. přenesená",J151,0)</f>
        <v>0</v>
      </c>
      <c r="BH151" s="200">
        <f>IF(N151="sníž. přenesená",J151,0)</f>
        <v>0</v>
      </c>
      <c r="BI151" s="200">
        <f>IF(N151="nulová",J151,0)</f>
        <v>0</v>
      </c>
      <c r="BJ151" s="18" t="s">
        <v>83</v>
      </c>
      <c r="BK151" s="200">
        <f>ROUND(I151*H151,2)</f>
        <v>0</v>
      </c>
      <c r="BL151" s="18" t="s">
        <v>142</v>
      </c>
      <c r="BM151" s="199" t="s">
        <v>919</v>
      </c>
    </row>
    <row r="152" spans="1:47" s="2" customFormat="1" ht="107.25">
      <c r="A152" s="35"/>
      <c r="B152" s="36"/>
      <c r="C152" s="37"/>
      <c r="D152" s="201" t="s">
        <v>144</v>
      </c>
      <c r="E152" s="37"/>
      <c r="F152" s="202" t="s">
        <v>920</v>
      </c>
      <c r="G152" s="37"/>
      <c r="H152" s="37"/>
      <c r="I152" s="109"/>
      <c r="J152" s="37"/>
      <c r="K152" s="37"/>
      <c r="L152" s="40"/>
      <c r="M152" s="203"/>
      <c r="N152" s="204"/>
      <c r="O152" s="65"/>
      <c r="P152" s="65"/>
      <c r="Q152" s="65"/>
      <c r="R152" s="65"/>
      <c r="S152" s="65"/>
      <c r="T152" s="66"/>
      <c r="U152" s="35"/>
      <c r="V152" s="35"/>
      <c r="W152" s="35"/>
      <c r="X152" s="35"/>
      <c r="Y152" s="35"/>
      <c r="Z152" s="35"/>
      <c r="AA152" s="35"/>
      <c r="AB152" s="35"/>
      <c r="AC152" s="35"/>
      <c r="AD152" s="35"/>
      <c r="AE152" s="35"/>
      <c r="AT152" s="18" t="s">
        <v>144</v>
      </c>
      <c r="AU152" s="18" t="s">
        <v>85</v>
      </c>
    </row>
    <row r="153" spans="2:63" s="12" customFormat="1" ht="22.9" customHeight="1">
      <c r="B153" s="172"/>
      <c r="C153" s="173"/>
      <c r="D153" s="174" t="s">
        <v>74</v>
      </c>
      <c r="E153" s="186" t="s">
        <v>186</v>
      </c>
      <c r="F153" s="186" t="s">
        <v>374</v>
      </c>
      <c r="G153" s="173"/>
      <c r="H153" s="173"/>
      <c r="I153" s="176"/>
      <c r="J153" s="187">
        <f>BK153</f>
        <v>0</v>
      </c>
      <c r="K153" s="173"/>
      <c r="L153" s="178"/>
      <c r="M153" s="179"/>
      <c r="N153" s="180"/>
      <c r="O153" s="180"/>
      <c r="P153" s="181">
        <f>SUM(P154:P165)</f>
        <v>0</v>
      </c>
      <c r="Q153" s="180"/>
      <c r="R153" s="181">
        <f>SUM(R154:R165)</f>
        <v>0.052371900000000006</v>
      </c>
      <c r="S153" s="180"/>
      <c r="T153" s="182">
        <f>SUM(T154:T165)</f>
        <v>0</v>
      </c>
      <c r="AR153" s="183" t="s">
        <v>83</v>
      </c>
      <c r="AT153" s="184" t="s">
        <v>74</v>
      </c>
      <c r="AU153" s="184" t="s">
        <v>83</v>
      </c>
      <c r="AY153" s="183" t="s">
        <v>135</v>
      </c>
      <c r="BK153" s="185">
        <f>SUM(BK154:BK165)</f>
        <v>0</v>
      </c>
    </row>
    <row r="154" spans="1:65" s="2" customFormat="1" ht="21.75" customHeight="1">
      <c r="A154" s="35"/>
      <c r="B154" s="36"/>
      <c r="C154" s="188" t="s">
        <v>380</v>
      </c>
      <c r="D154" s="188" t="s">
        <v>137</v>
      </c>
      <c r="E154" s="189" t="s">
        <v>381</v>
      </c>
      <c r="F154" s="190" t="s">
        <v>382</v>
      </c>
      <c r="G154" s="191" t="s">
        <v>157</v>
      </c>
      <c r="H154" s="192">
        <v>102</v>
      </c>
      <c r="I154" s="193"/>
      <c r="J154" s="194">
        <f>ROUND(I154*H154,2)</f>
        <v>0</v>
      </c>
      <c r="K154" s="190" t="s">
        <v>141</v>
      </c>
      <c r="L154" s="40"/>
      <c r="M154" s="195" t="s">
        <v>18</v>
      </c>
      <c r="N154" s="196" t="s">
        <v>46</v>
      </c>
      <c r="O154" s="65"/>
      <c r="P154" s="197">
        <f>O154*H154</f>
        <v>0</v>
      </c>
      <c r="Q154" s="197">
        <v>0</v>
      </c>
      <c r="R154" s="197">
        <f>Q154*H154</f>
        <v>0</v>
      </c>
      <c r="S154" s="197">
        <v>0</v>
      </c>
      <c r="T154" s="198">
        <f>S154*H154</f>
        <v>0</v>
      </c>
      <c r="U154" s="35"/>
      <c r="V154" s="35"/>
      <c r="W154" s="35"/>
      <c r="X154" s="35"/>
      <c r="Y154" s="35"/>
      <c r="Z154" s="35"/>
      <c r="AA154" s="35"/>
      <c r="AB154" s="35"/>
      <c r="AC154" s="35"/>
      <c r="AD154" s="35"/>
      <c r="AE154" s="35"/>
      <c r="AR154" s="199" t="s">
        <v>142</v>
      </c>
      <c r="AT154" s="199" t="s">
        <v>137</v>
      </c>
      <c r="AU154" s="199" t="s">
        <v>85</v>
      </c>
      <c r="AY154" s="18" t="s">
        <v>135</v>
      </c>
      <c r="BE154" s="200">
        <f>IF(N154="základní",J154,0)</f>
        <v>0</v>
      </c>
      <c r="BF154" s="200">
        <f>IF(N154="snížená",J154,0)</f>
        <v>0</v>
      </c>
      <c r="BG154" s="200">
        <f>IF(N154="zákl. přenesená",J154,0)</f>
        <v>0</v>
      </c>
      <c r="BH154" s="200">
        <f>IF(N154="sníž. přenesená",J154,0)</f>
        <v>0</v>
      </c>
      <c r="BI154" s="200">
        <f>IF(N154="nulová",J154,0)</f>
        <v>0</v>
      </c>
      <c r="BJ154" s="18" t="s">
        <v>83</v>
      </c>
      <c r="BK154" s="200">
        <f>ROUND(I154*H154,2)</f>
        <v>0</v>
      </c>
      <c r="BL154" s="18" t="s">
        <v>142</v>
      </c>
      <c r="BM154" s="199" t="s">
        <v>383</v>
      </c>
    </row>
    <row r="155" spans="1:47" s="2" customFormat="1" ht="68.25">
      <c r="A155" s="35"/>
      <c r="B155" s="36"/>
      <c r="C155" s="37"/>
      <c r="D155" s="201" t="s">
        <v>144</v>
      </c>
      <c r="E155" s="37"/>
      <c r="F155" s="202" t="s">
        <v>384</v>
      </c>
      <c r="G155" s="37"/>
      <c r="H155" s="37"/>
      <c r="I155" s="109"/>
      <c r="J155" s="37"/>
      <c r="K155" s="37"/>
      <c r="L155" s="40"/>
      <c r="M155" s="203"/>
      <c r="N155" s="204"/>
      <c r="O155" s="65"/>
      <c r="P155" s="65"/>
      <c r="Q155" s="65"/>
      <c r="R155" s="65"/>
      <c r="S155" s="65"/>
      <c r="T155" s="66"/>
      <c r="U155" s="35"/>
      <c r="V155" s="35"/>
      <c r="W155" s="35"/>
      <c r="X155" s="35"/>
      <c r="Y155" s="35"/>
      <c r="Z155" s="35"/>
      <c r="AA155" s="35"/>
      <c r="AB155" s="35"/>
      <c r="AC155" s="35"/>
      <c r="AD155" s="35"/>
      <c r="AE155" s="35"/>
      <c r="AT155" s="18" t="s">
        <v>144</v>
      </c>
      <c r="AU155" s="18" t="s">
        <v>85</v>
      </c>
    </row>
    <row r="156" spans="2:51" s="14" customFormat="1" ht="11.25">
      <c r="B156" s="215"/>
      <c r="C156" s="216"/>
      <c r="D156" s="201" t="s">
        <v>146</v>
      </c>
      <c r="E156" s="217" t="s">
        <v>18</v>
      </c>
      <c r="F156" s="218" t="s">
        <v>921</v>
      </c>
      <c r="G156" s="216"/>
      <c r="H156" s="219">
        <v>102</v>
      </c>
      <c r="I156" s="220"/>
      <c r="J156" s="216"/>
      <c r="K156" s="216"/>
      <c r="L156" s="221"/>
      <c r="M156" s="222"/>
      <c r="N156" s="223"/>
      <c r="O156" s="223"/>
      <c r="P156" s="223"/>
      <c r="Q156" s="223"/>
      <c r="R156" s="223"/>
      <c r="S156" s="223"/>
      <c r="T156" s="224"/>
      <c r="AT156" s="225" t="s">
        <v>146</v>
      </c>
      <c r="AU156" s="225" t="s">
        <v>85</v>
      </c>
      <c r="AV156" s="14" t="s">
        <v>85</v>
      </c>
      <c r="AW156" s="14" t="s">
        <v>36</v>
      </c>
      <c r="AX156" s="14" t="s">
        <v>83</v>
      </c>
      <c r="AY156" s="225" t="s">
        <v>135</v>
      </c>
    </row>
    <row r="157" spans="1:65" s="2" customFormat="1" ht="16.5" customHeight="1">
      <c r="A157" s="35"/>
      <c r="B157" s="36"/>
      <c r="C157" s="237" t="s">
        <v>922</v>
      </c>
      <c r="D157" s="237" t="s">
        <v>272</v>
      </c>
      <c r="E157" s="238" t="s">
        <v>923</v>
      </c>
      <c r="F157" s="239" t="s">
        <v>924</v>
      </c>
      <c r="G157" s="240" t="s">
        <v>157</v>
      </c>
      <c r="H157" s="241">
        <v>103.53</v>
      </c>
      <c r="I157" s="242"/>
      <c r="J157" s="243">
        <f>ROUND(I157*H157,2)</f>
        <v>0</v>
      </c>
      <c r="K157" s="239" t="s">
        <v>141</v>
      </c>
      <c r="L157" s="244"/>
      <c r="M157" s="245" t="s">
        <v>18</v>
      </c>
      <c r="N157" s="246" t="s">
        <v>46</v>
      </c>
      <c r="O157" s="65"/>
      <c r="P157" s="197">
        <f>O157*H157</f>
        <v>0</v>
      </c>
      <c r="Q157" s="197">
        <v>0.00023</v>
      </c>
      <c r="R157" s="197">
        <f>Q157*H157</f>
        <v>0.0238119</v>
      </c>
      <c r="S157" s="197">
        <v>0</v>
      </c>
      <c r="T157" s="198">
        <f>S157*H157</f>
        <v>0</v>
      </c>
      <c r="U157" s="35"/>
      <c r="V157" s="35"/>
      <c r="W157" s="35"/>
      <c r="X157" s="35"/>
      <c r="Y157" s="35"/>
      <c r="Z157" s="35"/>
      <c r="AA157" s="35"/>
      <c r="AB157" s="35"/>
      <c r="AC157" s="35"/>
      <c r="AD157" s="35"/>
      <c r="AE157" s="35"/>
      <c r="AR157" s="199" t="s">
        <v>186</v>
      </c>
      <c r="AT157" s="199" t="s">
        <v>272</v>
      </c>
      <c r="AU157" s="199" t="s">
        <v>85</v>
      </c>
      <c r="AY157" s="18" t="s">
        <v>135</v>
      </c>
      <c r="BE157" s="200">
        <f>IF(N157="základní",J157,0)</f>
        <v>0</v>
      </c>
      <c r="BF157" s="200">
        <f>IF(N157="snížená",J157,0)</f>
        <v>0</v>
      </c>
      <c r="BG157" s="200">
        <f>IF(N157="zákl. přenesená",J157,0)</f>
        <v>0</v>
      </c>
      <c r="BH157" s="200">
        <f>IF(N157="sníž. přenesená",J157,0)</f>
        <v>0</v>
      </c>
      <c r="BI157" s="200">
        <f>IF(N157="nulová",J157,0)</f>
        <v>0</v>
      </c>
      <c r="BJ157" s="18" t="s">
        <v>83</v>
      </c>
      <c r="BK157" s="200">
        <f>ROUND(I157*H157,2)</f>
        <v>0</v>
      </c>
      <c r="BL157" s="18" t="s">
        <v>142</v>
      </c>
      <c r="BM157" s="199" t="s">
        <v>925</v>
      </c>
    </row>
    <row r="158" spans="2:51" s="14" customFormat="1" ht="11.25">
      <c r="B158" s="215"/>
      <c r="C158" s="216"/>
      <c r="D158" s="201" t="s">
        <v>146</v>
      </c>
      <c r="E158" s="216"/>
      <c r="F158" s="218" t="s">
        <v>926</v>
      </c>
      <c r="G158" s="216"/>
      <c r="H158" s="219">
        <v>103.53</v>
      </c>
      <c r="I158" s="220"/>
      <c r="J158" s="216"/>
      <c r="K158" s="216"/>
      <c r="L158" s="221"/>
      <c r="M158" s="222"/>
      <c r="N158" s="223"/>
      <c r="O158" s="223"/>
      <c r="P158" s="223"/>
      <c r="Q158" s="223"/>
      <c r="R158" s="223"/>
      <c r="S158" s="223"/>
      <c r="T158" s="224"/>
      <c r="AT158" s="225" t="s">
        <v>146</v>
      </c>
      <c r="AU158" s="225" t="s">
        <v>85</v>
      </c>
      <c r="AV158" s="14" t="s">
        <v>85</v>
      </c>
      <c r="AW158" s="14" t="s">
        <v>4</v>
      </c>
      <c r="AX158" s="14" t="s">
        <v>83</v>
      </c>
      <c r="AY158" s="225" t="s">
        <v>135</v>
      </c>
    </row>
    <row r="159" spans="1:65" s="2" customFormat="1" ht="16.5" customHeight="1">
      <c r="A159" s="35"/>
      <c r="B159" s="36"/>
      <c r="C159" s="188" t="s">
        <v>511</v>
      </c>
      <c r="D159" s="188" t="s">
        <v>137</v>
      </c>
      <c r="E159" s="189" t="s">
        <v>512</v>
      </c>
      <c r="F159" s="190" t="s">
        <v>513</v>
      </c>
      <c r="G159" s="191" t="s">
        <v>157</v>
      </c>
      <c r="H159" s="192">
        <v>102</v>
      </c>
      <c r="I159" s="193"/>
      <c r="J159" s="194">
        <f>ROUND(I159*H159,2)</f>
        <v>0</v>
      </c>
      <c r="K159" s="190" t="s">
        <v>141</v>
      </c>
      <c r="L159" s="40"/>
      <c r="M159" s="195" t="s">
        <v>18</v>
      </c>
      <c r="N159" s="196" t="s">
        <v>46</v>
      </c>
      <c r="O159" s="65"/>
      <c r="P159" s="197">
        <f>O159*H159</f>
        <v>0</v>
      </c>
      <c r="Q159" s="197">
        <v>0</v>
      </c>
      <c r="R159" s="197">
        <f>Q159*H159</f>
        <v>0</v>
      </c>
      <c r="S159" s="197">
        <v>0</v>
      </c>
      <c r="T159" s="198">
        <f>S159*H159</f>
        <v>0</v>
      </c>
      <c r="U159" s="35"/>
      <c r="V159" s="35"/>
      <c r="W159" s="35"/>
      <c r="X159" s="35"/>
      <c r="Y159" s="35"/>
      <c r="Z159" s="35"/>
      <c r="AA159" s="35"/>
      <c r="AB159" s="35"/>
      <c r="AC159" s="35"/>
      <c r="AD159" s="35"/>
      <c r="AE159" s="35"/>
      <c r="AR159" s="199" t="s">
        <v>142</v>
      </c>
      <c r="AT159" s="199" t="s">
        <v>137</v>
      </c>
      <c r="AU159" s="199" t="s">
        <v>85</v>
      </c>
      <c r="AY159" s="18" t="s">
        <v>135</v>
      </c>
      <c r="BE159" s="200">
        <f>IF(N159="základní",J159,0)</f>
        <v>0</v>
      </c>
      <c r="BF159" s="200">
        <f>IF(N159="snížená",J159,0)</f>
        <v>0</v>
      </c>
      <c r="BG159" s="200">
        <f>IF(N159="zákl. přenesená",J159,0)</f>
        <v>0</v>
      </c>
      <c r="BH159" s="200">
        <f>IF(N159="sníž. přenesená",J159,0)</f>
        <v>0</v>
      </c>
      <c r="BI159" s="200">
        <f>IF(N159="nulová",J159,0)</f>
        <v>0</v>
      </c>
      <c r="BJ159" s="18" t="s">
        <v>83</v>
      </c>
      <c r="BK159" s="200">
        <f>ROUND(I159*H159,2)</f>
        <v>0</v>
      </c>
      <c r="BL159" s="18" t="s">
        <v>142</v>
      </c>
      <c r="BM159" s="199" t="s">
        <v>514</v>
      </c>
    </row>
    <row r="160" spans="1:47" s="2" customFormat="1" ht="29.25">
      <c r="A160" s="35"/>
      <c r="B160" s="36"/>
      <c r="C160" s="37"/>
      <c r="D160" s="201" t="s">
        <v>144</v>
      </c>
      <c r="E160" s="37"/>
      <c r="F160" s="202" t="s">
        <v>515</v>
      </c>
      <c r="G160" s="37"/>
      <c r="H160" s="37"/>
      <c r="I160" s="109"/>
      <c r="J160" s="37"/>
      <c r="K160" s="37"/>
      <c r="L160" s="40"/>
      <c r="M160" s="203"/>
      <c r="N160" s="204"/>
      <c r="O160" s="65"/>
      <c r="P160" s="65"/>
      <c r="Q160" s="65"/>
      <c r="R160" s="65"/>
      <c r="S160" s="65"/>
      <c r="T160" s="66"/>
      <c r="U160" s="35"/>
      <c r="V160" s="35"/>
      <c r="W160" s="35"/>
      <c r="X160" s="35"/>
      <c r="Y160" s="35"/>
      <c r="Z160" s="35"/>
      <c r="AA160" s="35"/>
      <c r="AB160" s="35"/>
      <c r="AC160" s="35"/>
      <c r="AD160" s="35"/>
      <c r="AE160" s="35"/>
      <c r="AT160" s="18" t="s">
        <v>144</v>
      </c>
      <c r="AU160" s="18" t="s">
        <v>85</v>
      </c>
    </row>
    <row r="161" spans="1:65" s="2" customFormat="1" ht="16.5" customHeight="1">
      <c r="A161" s="35"/>
      <c r="B161" s="36"/>
      <c r="C161" s="188" t="s">
        <v>516</v>
      </c>
      <c r="D161" s="188" t="s">
        <v>137</v>
      </c>
      <c r="E161" s="189" t="s">
        <v>517</v>
      </c>
      <c r="F161" s="190" t="s">
        <v>518</v>
      </c>
      <c r="G161" s="191" t="s">
        <v>157</v>
      </c>
      <c r="H161" s="192">
        <v>102</v>
      </c>
      <c r="I161" s="193"/>
      <c r="J161" s="194">
        <f>ROUND(I161*H161,2)</f>
        <v>0</v>
      </c>
      <c r="K161" s="190" t="s">
        <v>141</v>
      </c>
      <c r="L161" s="40"/>
      <c r="M161" s="195" t="s">
        <v>18</v>
      </c>
      <c r="N161" s="196" t="s">
        <v>46</v>
      </c>
      <c r="O161" s="65"/>
      <c r="P161" s="197">
        <f>O161*H161</f>
        <v>0</v>
      </c>
      <c r="Q161" s="197">
        <v>0</v>
      </c>
      <c r="R161" s="197">
        <f>Q161*H161</f>
        <v>0</v>
      </c>
      <c r="S161" s="197">
        <v>0</v>
      </c>
      <c r="T161" s="198">
        <f>S161*H161</f>
        <v>0</v>
      </c>
      <c r="U161" s="35"/>
      <c r="V161" s="35"/>
      <c r="W161" s="35"/>
      <c r="X161" s="35"/>
      <c r="Y161" s="35"/>
      <c r="Z161" s="35"/>
      <c r="AA161" s="35"/>
      <c r="AB161" s="35"/>
      <c r="AC161" s="35"/>
      <c r="AD161" s="35"/>
      <c r="AE161" s="35"/>
      <c r="AR161" s="199" t="s">
        <v>142</v>
      </c>
      <c r="AT161" s="199" t="s">
        <v>137</v>
      </c>
      <c r="AU161" s="199" t="s">
        <v>85</v>
      </c>
      <c r="AY161" s="18" t="s">
        <v>135</v>
      </c>
      <c r="BE161" s="200">
        <f>IF(N161="základní",J161,0)</f>
        <v>0</v>
      </c>
      <c r="BF161" s="200">
        <f>IF(N161="snížená",J161,0)</f>
        <v>0</v>
      </c>
      <c r="BG161" s="200">
        <f>IF(N161="zákl. přenesená",J161,0)</f>
        <v>0</v>
      </c>
      <c r="BH161" s="200">
        <f>IF(N161="sníž. přenesená",J161,0)</f>
        <v>0</v>
      </c>
      <c r="BI161" s="200">
        <f>IF(N161="nulová",J161,0)</f>
        <v>0</v>
      </c>
      <c r="BJ161" s="18" t="s">
        <v>83</v>
      </c>
      <c r="BK161" s="200">
        <f>ROUND(I161*H161,2)</f>
        <v>0</v>
      </c>
      <c r="BL161" s="18" t="s">
        <v>142</v>
      </c>
      <c r="BM161" s="199" t="s">
        <v>519</v>
      </c>
    </row>
    <row r="162" spans="1:47" s="2" customFormat="1" ht="87.75">
      <c r="A162" s="35"/>
      <c r="B162" s="36"/>
      <c r="C162" s="37"/>
      <c r="D162" s="201" t="s">
        <v>144</v>
      </c>
      <c r="E162" s="37"/>
      <c r="F162" s="202" t="s">
        <v>520</v>
      </c>
      <c r="G162" s="37"/>
      <c r="H162" s="37"/>
      <c r="I162" s="109"/>
      <c r="J162" s="37"/>
      <c r="K162" s="37"/>
      <c r="L162" s="40"/>
      <c r="M162" s="203"/>
      <c r="N162" s="204"/>
      <c r="O162" s="65"/>
      <c r="P162" s="65"/>
      <c r="Q162" s="65"/>
      <c r="R162" s="65"/>
      <c r="S162" s="65"/>
      <c r="T162" s="66"/>
      <c r="U162" s="35"/>
      <c r="V162" s="35"/>
      <c r="W162" s="35"/>
      <c r="X162" s="35"/>
      <c r="Y162" s="35"/>
      <c r="Z162" s="35"/>
      <c r="AA162" s="35"/>
      <c r="AB162" s="35"/>
      <c r="AC162" s="35"/>
      <c r="AD162" s="35"/>
      <c r="AE162" s="35"/>
      <c r="AT162" s="18" t="s">
        <v>144</v>
      </c>
      <c r="AU162" s="18" t="s">
        <v>85</v>
      </c>
    </row>
    <row r="163" spans="2:51" s="14" customFormat="1" ht="11.25">
      <c r="B163" s="215"/>
      <c r="C163" s="216"/>
      <c r="D163" s="201" t="s">
        <v>146</v>
      </c>
      <c r="E163" s="217" t="s">
        <v>18</v>
      </c>
      <c r="F163" s="218" t="s">
        <v>921</v>
      </c>
      <c r="G163" s="216"/>
      <c r="H163" s="219">
        <v>102</v>
      </c>
      <c r="I163" s="220"/>
      <c r="J163" s="216"/>
      <c r="K163" s="216"/>
      <c r="L163" s="221"/>
      <c r="M163" s="222"/>
      <c r="N163" s="223"/>
      <c r="O163" s="223"/>
      <c r="P163" s="223"/>
      <c r="Q163" s="223"/>
      <c r="R163" s="223"/>
      <c r="S163" s="223"/>
      <c r="T163" s="224"/>
      <c r="AT163" s="225" t="s">
        <v>146</v>
      </c>
      <c r="AU163" s="225" t="s">
        <v>85</v>
      </c>
      <c r="AV163" s="14" t="s">
        <v>85</v>
      </c>
      <c r="AW163" s="14" t="s">
        <v>36</v>
      </c>
      <c r="AX163" s="14" t="s">
        <v>83</v>
      </c>
      <c r="AY163" s="225" t="s">
        <v>135</v>
      </c>
    </row>
    <row r="164" spans="1:65" s="2" customFormat="1" ht="16.5" customHeight="1">
      <c r="A164" s="35"/>
      <c r="B164" s="36"/>
      <c r="C164" s="188" t="s">
        <v>576</v>
      </c>
      <c r="D164" s="188" t="s">
        <v>137</v>
      </c>
      <c r="E164" s="189" t="s">
        <v>577</v>
      </c>
      <c r="F164" s="190" t="s">
        <v>578</v>
      </c>
      <c r="G164" s="191" t="s">
        <v>157</v>
      </c>
      <c r="H164" s="192">
        <v>102</v>
      </c>
      <c r="I164" s="193"/>
      <c r="J164" s="194">
        <f>ROUND(I164*H164,2)</f>
        <v>0</v>
      </c>
      <c r="K164" s="190" t="s">
        <v>141</v>
      </c>
      <c r="L164" s="40"/>
      <c r="M164" s="195" t="s">
        <v>18</v>
      </c>
      <c r="N164" s="196" t="s">
        <v>46</v>
      </c>
      <c r="O164" s="65"/>
      <c r="P164" s="197">
        <f>O164*H164</f>
        <v>0</v>
      </c>
      <c r="Q164" s="197">
        <v>0.00019</v>
      </c>
      <c r="R164" s="197">
        <f>Q164*H164</f>
        <v>0.01938</v>
      </c>
      <c r="S164" s="197">
        <v>0</v>
      </c>
      <c r="T164" s="198">
        <f>S164*H164</f>
        <v>0</v>
      </c>
      <c r="U164" s="35"/>
      <c r="V164" s="35"/>
      <c r="W164" s="35"/>
      <c r="X164" s="35"/>
      <c r="Y164" s="35"/>
      <c r="Z164" s="35"/>
      <c r="AA164" s="35"/>
      <c r="AB164" s="35"/>
      <c r="AC164" s="35"/>
      <c r="AD164" s="35"/>
      <c r="AE164" s="35"/>
      <c r="AR164" s="199" t="s">
        <v>142</v>
      </c>
      <c r="AT164" s="199" t="s">
        <v>137</v>
      </c>
      <c r="AU164" s="199" t="s">
        <v>85</v>
      </c>
      <c r="AY164" s="18" t="s">
        <v>135</v>
      </c>
      <c r="BE164" s="200">
        <f>IF(N164="základní",J164,0)</f>
        <v>0</v>
      </c>
      <c r="BF164" s="200">
        <f>IF(N164="snížená",J164,0)</f>
        <v>0</v>
      </c>
      <c r="BG164" s="200">
        <f>IF(N164="zákl. přenesená",J164,0)</f>
        <v>0</v>
      </c>
      <c r="BH164" s="200">
        <f>IF(N164="sníž. přenesená",J164,0)</f>
        <v>0</v>
      </c>
      <c r="BI164" s="200">
        <f>IF(N164="nulová",J164,0)</f>
        <v>0</v>
      </c>
      <c r="BJ164" s="18" t="s">
        <v>83</v>
      </c>
      <c r="BK164" s="200">
        <f>ROUND(I164*H164,2)</f>
        <v>0</v>
      </c>
      <c r="BL164" s="18" t="s">
        <v>142</v>
      </c>
      <c r="BM164" s="199" t="s">
        <v>579</v>
      </c>
    </row>
    <row r="165" spans="1:65" s="2" customFormat="1" ht="16.5" customHeight="1">
      <c r="A165" s="35"/>
      <c r="B165" s="36"/>
      <c r="C165" s="188" t="s">
        <v>580</v>
      </c>
      <c r="D165" s="188" t="s">
        <v>137</v>
      </c>
      <c r="E165" s="189" t="s">
        <v>581</v>
      </c>
      <c r="F165" s="190" t="s">
        <v>582</v>
      </c>
      <c r="G165" s="191" t="s">
        <v>157</v>
      </c>
      <c r="H165" s="192">
        <v>102</v>
      </c>
      <c r="I165" s="193"/>
      <c r="J165" s="194">
        <f>ROUND(I165*H165,2)</f>
        <v>0</v>
      </c>
      <c r="K165" s="190" t="s">
        <v>141</v>
      </c>
      <c r="L165" s="40"/>
      <c r="M165" s="195" t="s">
        <v>18</v>
      </c>
      <c r="N165" s="196" t="s">
        <v>46</v>
      </c>
      <c r="O165" s="65"/>
      <c r="P165" s="197">
        <f>O165*H165</f>
        <v>0</v>
      </c>
      <c r="Q165" s="197">
        <v>9E-05</v>
      </c>
      <c r="R165" s="197">
        <f>Q165*H165</f>
        <v>0.00918</v>
      </c>
      <c r="S165" s="197">
        <v>0</v>
      </c>
      <c r="T165" s="198">
        <f>S165*H165</f>
        <v>0</v>
      </c>
      <c r="U165" s="35"/>
      <c r="V165" s="35"/>
      <c r="W165" s="35"/>
      <c r="X165" s="35"/>
      <c r="Y165" s="35"/>
      <c r="Z165" s="35"/>
      <c r="AA165" s="35"/>
      <c r="AB165" s="35"/>
      <c r="AC165" s="35"/>
      <c r="AD165" s="35"/>
      <c r="AE165" s="35"/>
      <c r="AR165" s="199" t="s">
        <v>142</v>
      </c>
      <c r="AT165" s="199" t="s">
        <v>137</v>
      </c>
      <c r="AU165" s="199" t="s">
        <v>85</v>
      </c>
      <c r="AY165" s="18" t="s">
        <v>135</v>
      </c>
      <c r="BE165" s="200">
        <f>IF(N165="základní",J165,0)</f>
        <v>0</v>
      </c>
      <c r="BF165" s="200">
        <f>IF(N165="snížená",J165,0)</f>
        <v>0</v>
      </c>
      <c r="BG165" s="200">
        <f>IF(N165="zákl. přenesená",J165,0)</f>
        <v>0</v>
      </c>
      <c r="BH165" s="200">
        <f>IF(N165="sníž. přenesená",J165,0)</f>
        <v>0</v>
      </c>
      <c r="BI165" s="200">
        <f>IF(N165="nulová",J165,0)</f>
        <v>0</v>
      </c>
      <c r="BJ165" s="18" t="s">
        <v>83</v>
      </c>
      <c r="BK165" s="200">
        <f>ROUND(I165*H165,2)</f>
        <v>0</v>
      </c>
      <c r="BL165" s="18" t="s">
        <v>142</v>
      </c>
      <c r="BM165" s="199" t="s">
        <v>583</v>
      </c>
    </row>
    <row r="166" spans="2:63" s="12" customFormat="1" ht="22.9" customHeight="1">
      <c r="B166" s="172"/>
      <c r="C166" s="173"/>
      <c r="D166" s="174" t="s">
        <v>74</v>
      </c>
      <c r="E166" s="186" t="s">
        <v>196</v>
      </c>
      <c r="F166" s="186" t="s">
        <v>584</v>
      </c>
      <c r="G166" s="173"/>
      <c r="H166" s="173"/>
      <c r="I166" s="176"/>
      <c r="J166" s="187">
        <f>BK166</f>
        <v>0</v>
      </c>
      <c r="K166" s="173"/>
      <c r="L166" s="178"/>
      <c r="M166" s="179"/>
      <c r="N166" s="180"/>
      <c r="O166" s="180"/>
      <c r="P166" s="181">
        <f>SUM(P167:P169)</f>
        <v>0</v>
      </c>
      <c r="Q166" s="180"/>
      <c r="R166" s="181">
        <f>SUM(R167:R169)</f>
        <v>0.008</v>
      </c>
      <c r="S166" s="180"/>
      <c r="T166" s="182">
        <f>SUM(T167:T169)</f>
        <v>0</v>
      </c>
      <c r="AR166" s="183" t="s">
        <v>83</v>
      </c>
      <c r="AT166" s="184" t="s">
        <v>74</v>
      </c>
      <c r="AU166" s="184" t="s">
        <v>83</v>
      </c>
      <c r="AY166" s="183" t="s">
        <v>135</v>
      </c>
      <c r="BK166" s="185">
        <f>SUM(BK167:BK169)</f>
        <v>0</v>
      </c>
    </row>
    <row r="167" spans="1:65" s="2" customFormat="1" ht="16.5" customHeight="1">
      <c r="A167" s="35"/>
      <c r="B167" s="36"/>
      <c r="C167" s="188" t="s">
        <v>591</v>
      </c>
      <c r="D167" s="188" t="s">
        <v>137</v>
      </c>
      <c r="E167" s="189" t="s">
        <v>592</v>
      </c>
      <c r="F167" s="190" t="s">
        <v>593</v>
      </c>
      <c r="G167" s="191" t="s">
        <v>307</v>
      </c>
      <c r="H167" s="192">
        <v>2</v>
      </c>
      <c r="I167" s="193"/>
      <c r="J167" s="194">
        <f>ROUND(I167*H167,2)</f>
        <v>0</v>
      </c>
      <c r="K167" s="190" t="s">
        <v>141</v>
      </c>
      <c r="L167" s="40"/>
      <c r="M167" s="195" t="s">
        <v>18</v>
      </c>
      <c r="N167" s="196" t="s">
        <v>46</v>
      </c>
      <c r="O167" s="65"/>
      <c r="P167" s="197">
        <f>O167*H167</f>
        <v>0</v>
      </c>
      <c r="Q167" s="197">
        <v>0</v>
      </c>
      <c r="R167" s="197">
        <f>Q167*H167</f>
        <v>0</v>
      </c>
      <c r="S167" s="197">
        <v>0</v>
      </c>
      <c r="T167" s="198">
        <f>S167*H167</f>
        <v>0</v>
      </c>
      <c r="U167" s="35"/>
      <c r="V167" s="35"/>
      <c r="W167" s="35"/>
      <c r="X167" s="35"/>
      <c r="Y167" s="35"/>
      <c r="Z167" s="35"/>
      <c r="AA167" s="35"/>
      <c r="AB167" s="35"/>
      <c r="AC167" s="35"/>
      <c r="AD167" s="35"/>
      <c r="AE167" s="35"/>
      <c r="AR167" s="199" t="s">
        <v>142</v>
      </c>
      <c r="AT167" s="199" t="s">
        <v>137</v>
      </c>
      <c r="AU167" s="199" t="s">
        <v>85</v>
      </c>
      <c r="AY167" s="18" t="s">
        <v>135</v>
      </c>
      <c r="BE167" s="200">
        <f>IF(N167="základní",J167,0)</f>
        <v>0</v>
      </c>
      <c r="BF167" s="200">
        <f>IF(N167="snížená",J167,0)</f>
        <v>0</v>
      </c>
      <c r="BG167" s="200">
        <f>IF(N167="zákl. přenesená",J167,0)</f>
        <v>0</v>
      </c>
      <c r="BH167" s="200">
        <f>IF(N167="sníž. přenesená",J167,0)</f>
        <v>0</v>
      </c>
      <c r="BI167" s="200">
        <f>IF(N167="nulová",J167,0)</f>
        <v>0</v>
      </c>
      <c r="BJ167" s="18" t="s">
        <v>83</v>
      </c>
      <c r="BK167" s="200">
        <f>ROUND(I167*H167,2)</f>
        <v>0</v>
      </c>
      <c r="BL167" s="18" t="s">
        <v>142</v>
      </c>
      <c r="BM167" s="199" t="s">
        <v>594</v>
      </c>
    </row>
    <row r="168" spans="1:47" s="2" customFormat="1" ht="29.25">
      <c r="A168" s="35"/>
      <c r="B168" s="36"/>
      <c r="C168" s="37"/>
      <c r="D168" s="201" t="s">
        <v>144</v>
      </c>
      <c r="E168" s="37"/>
      <c r="F168" s="202" t="s">
        <v>595</v>
      </c>
      <c r="G168" s="37"/>
      <c r="H168" s="37"/>
      <c r="I168" s="109"/>
      <c r="J168" s="37"/>
      <c r="K168" s="37"/>
      <c r="L168" s="40"/>
      <c r="M168" s="203"/>
      <c r="N168" s="204"/>
      <c r="O168" s="65"/>
      <c r="P168" s="65"/>
      <c r="Q168" s="65"/>
      <c r="R168" s="65"/>
      <c r="S168" s="65"/>
      <c r="T168" s="66"/>
      <c r="U168" s="35"/>
      <c r="V168" s="35"/>
      <c r="W168" s="35"/>
      <c r="X168" s="35"/>
      <c r="Y168" s="35"/>
      <c r="Z168" s="35"/>
      <c r="AA168" s="35"/>
      <c r="AB168" s="35"/>
      <c r="AC168" s="35"/>
      <c r="AD168" s="35"/>
      <c r="AE168" s="35"/>
      <c r="AT168" s="18" t="s">
        <v>144</v>
      </c>
      <c r="AU168" s="18" t="s">
        <v>85</v>
      </c>
    </row>
    <row r="169" spans="1:65" s="2" customFormat="1" ht="16.5" customHeight="1">
      <c r="A169" s="35"/>
      <c r="B169" s="36"/>
      <c r="C169" s="237" t="s">
        <v>596</v>
      </c>
      <c r="D169" s="237" t="s">
        <v>272</v>
      </c>
      <c r="E169" s="238" t="s">
        <v>597</v>
      </c>
      <c r="F169" s="239" t="s">
        <v>598</v>
      </c>
      <c r="G169" s="240" t="s">
        <v>307</v>
      </c>
      <c r="H169" s="241">
        <v>2</v>
      </c>
      <c r="I169" s="242"/>
      <c r="J169" s="243">
        <f>ROUND(I169*H169,2)</f>
        <v>0</v>
      </c>
      <c r="K169" s="239" t="s">
        <v>18</v>
      </c>
      <c r="L169" s="244"/>
      <c r="M169" s="245" t="s">
        <v>18</v>
      </c>
      <c r="N169" s="246" t="s">
        <v>46</v>
      </c>
      <c r="O169" s="65"/>
      <c r="P169" s="197">
        <f>O169*H169</f>
        <v>0</v>
      </c>
      <c r="Q169" s="197">
        <v>0.004</v>
      </c>
      <c r="R169" s="197">
        <f>Q169*H169</f>
        <v>0.008</v>
      </c>
      <c r="S169" s="197">
        <v>0</v>
      </c>
      <c r="T169" s="198">
        <f>S169*H169</f>
        <v>0</v>
      </c>
      <c r="U169" s="35"/>
      <c r="V169" s="35"/>
      <c r="W169" s="35"/>
      <c r="X169" s="35"/>
      <c r="Y169" s="35"/>
      <c r="Z169" s="35"/>
      <c r="AA169" s="35"/>
      <c r="AB169" s="35"/>
      <c r="AC169" s="35"/>
      <c r="AD169" s="35"/>
      <c r="AE169" s="35"/>
      <c r="AR169" s="199" t="s">
        <v>186</v>
      </c>
      <c r="AT169" s="199" t="s">
        <v>272</v>
      </c>
      <c r="AU169" s="199" t="s">
        <v>85</v>
      </c>
      <c r="AY169" s="18" t="s">
        <v>135</v>
      </c>
      <c r="BE169" s="200">
        <f>IF(N169="základní",J169,0)</f>
        <v>0</v>
      </c>
      <c r="BF169" s="200">
        <f>IF(N169="snížená",J169,0)</f>
        <v>0</v>
      </c>
      <c r="BG169" s="200">
        <f>IF(N169="zákl. přenesená",J169,0)</f>
        <v>0</v>
      </c>
      <c r="BH169" s="200">
        <f>IF(N169="sníž. přenesená",J169,0)</f>
        <v>0</v>
      </c>
      <c r="BI169" s="200">
        <f>IF(N169="nulová",J169,0)</f>
        <v>0</v>
      </c>
      <c r="BJ169" s="18" t="s">
        <v>83</v>
      </c>
      <c r="BK169" s="200">
        <f>ROUND(I169*H169,2)</f>
        <v>0</v>
      </c>
      <c r="BL169" s="18" t="s">
        <v>142</v>
      </c>
      <c r="BM169" s="199" t="s">
        <v>599</v>
      </c>
    </row>
    <row r="170" spans="2:63" s="12" customFormat="1" ht="22.9" customHeight="1">
      <c r="B170" s="172"/>
      <c r="C170" s="173"/>
      <c r="D170" s="174" t="s">
        <v>74</v>
      </c>
      <c r="E170" s="186" t="s">
        <v>600</v>
      </c>
      <c r="F170" s="186" t="s">
        <v>601</v>
      </c>
      <c r="G170" s="173"/>
      <c r="H170" s="173"/>
      <c r="I170" s="176"/>
      <c r="J170" s="187">
        <f>BK170</f>
        <v>0</v>
      </c>
      <c r="K170" s="173"/>
      <c r="L170" s="178"/>
      <c r="M170" s="179"/>
      <c r="N170" s="180"/>
      <c r="O170" s="180"/>
      <c r="P170" s="181">
        <f>SUM(P171:P181)</f>
        <v>0</v>
      </c>
      <c r="Q170" s="180"/>
      <c r="R170" s="181">
        <f>SUM(R171:R181)</f>
        <v>0</v>
      </c>
      <c r="S170" s="180"/>
      <c r="T170" s="182">
        <f>SUM(T171:T181)</f>
        <v>0</v>
      </c>
      <c r="AR170" s="183" t="s">
        <v>83</v>
      </c>
      <c r="AT170" s="184" t="s">
        <v>74</v>
      </c>
      <c r="AU170" s="184" t="s">
        <v>83</v>
      </c>
      <c r="AY170" s="183" t="s">
        <v>135</v>
      </c>
      <c r="BK170" s="185">
        <f>SUM(BK171:BK181)</f>
        <v>0</v>
      </c>
    </row>
    <row r="171" spans="1:65" s="2" customFormat="1" ht="21.75" customHeight="1">
      <c r="A171" s="35"/>
      <c r="B171" s="36"/>
      <c r="C171" s="188" t="s">
        <v>602</v>
      </c>
      <c r="D171" s="188" t="s">
        <v>137</v>
      </c>
      <c r="E171" s="189" t="s">
        <v>603</v>
      </c>
      <c r="F171" s="190" t="s">
        <v>604</v>
      </c>
      <c r="G171" s="191" t="s">
        <v>247</v>
      </c>
      <c r="H171" s="192">
        <v>27.26</v>
      </c>
      <c r="I171" s="193"/>
      <c r="J171" s="194">
        <f>ROUND(I171*H171,2)</f>
        <v>0</v>
      </c>
      <c r="K171" s="190" t="s">
        <v>141</v>
      </c>
      <c r="L171" s="40"/>
      <c r="M171" s="195" t="s">
        <v>18</v>
      </c>
      <c r="N171" s="196" t="s">
        <v>46</v>
      </c>
      <c r="O171" s="65"/>
      <c r="P171" s="197">
        <f>O171*H171</f>
        <v>0</v>
      </c>
      <c r="Q171" s="197">
        <v>0</v>
      </c>
      <c r="R171" s="197">
        <f>Q171*H171</f>
        <v>0</v>
      </c>
      <c r="S171" s="197">
        <v>0</v>
      </c>
      <c r="T171" s="198">
        <f>S171*H171</f>
        <v>0</v>
      </c>
      <c r="U171" s="35"/>
      <c r="V171" s="35"/>
      <c r="W171" s="35"/>
      <c r="X171" s="35"/>
      <c r="Y171" s="35"/>
      <c r="Z171" s="35"/>
      <c r="AA171" s="35"/>
      <c r="AB171" s="35"/>
      <c r="AC171" s="35"/>
      <c r="AD171" s="35"/>
      <c r="AE171" s="35"/>
      <c r="AR171" s="199" t="s">
        <v>142</v>
      </c>
      <c r="AT171" s="199" t="s">
        <v>137</v>
      </c>
      <c r="AU171" s="199" t="s">
        <v>85</v>
      </c>
      <c r="AY171" s="18" t="s">
        <v>135</v>
      </c>
      <c r="BE171" s="200">
        <f>IF(N171="základní",J171,0)</f>
        <v>0</v>
      </c>
      <c r="BF171" s="200">
        <f>IF(N171="snížená",J171,0)</f>
        <v>0</v>
      </c>
      <c r="BG171" s="200">
        <f>IF(N171="zákl. přenesená",J171,0)</f>
        <v>0</v>
      </c>
      <c r="BH171" s="200">
        <f>IF(N171="sníž. přenesená",J171,0)</f>
        <v>0</v>
      </c>
      <c r="BI171" s="200">
        <f>IF(N171="nulová",J171,0)</f>
        <v>0</v>
      </c>
      <c r="BJ171" s="18" t="s">
        <v>83</v>
      </c>
      <c r="BK171" s="200">
        <f>ROUND(I171*H171,2)</f>
        <v>0</v>
      </c>
      <c r="BL171" s="18" t="s">
        <v>142</v>
      </c>
      <c r="BM171" s="199" t="s">
        <v>605</v>
      </c>
    </row>
    <row r="172" spans="1:47" s="2" customFormat="1" ht="107.25">
      <c r="A172" s="35"/>
      <c r="B172" s="36"/>
      <c r="C172" s="37"/>
      <c r="D172" s="201" t="s">
        <v>144</v>
      </c>
      <c r="E172" s="37"/>
      <c r="F172" s="202" t="s">
        <v>606</v>
      </c>
      <c r="G172" s="37"/>
      <c r="H172" s="37"/>
      <c r="I172" s="109"/>
      <c r="J172" s="37"/>
      <c r="K172" s="37"/>
      <c r="L172" s="40"/>
      <c r="M172" s="203"/>
      <c r="N172" s="204"/>
      <c r="O172" s="65"/>
      <c r="P172" s="65"/>
      <c r="Q172" s="65"/>
      <c r="R172" s="65"/>
      <c r="S172" s="65"/>
      <c r="T172" s="66"/>
      <c r="U172" s="35"/>
      <c r="V172" s="35"/>
      <c r="W172" s="35"/>
      <c r="X172" s="35"/>
      <c r="Y172" s="35"/>
      <c r="Z172" s="35"/>
      <c r="AA172" s="35"/>
      <c r="AB172" s="35"/>
      <c r="AC172" s="35"/>
      <c r="AD172" s="35"/>
      <c r="AE172" s="35"/>
      <c r="AT172" s="18" t="s">
        <v>144</v>
      </c>
      <c r="AU172" s="18" t="s">
        <v>85</v>
      </c>
    </row>
    <row r="173" spans="1:65" s="2" customFormat="1" ht="16.5" customHeight="1">
      <c r="A173" s="35"/>
      <c r="B173" s="36"/>
      <c r="C173" s="188" t="s">
        <v>607</v>
      </c>
      <c r="D173" s="188" t="s">
        <v>137</v>
      </c>
      <c r="E173" s="189" t="s">
        <v>608</v>
      </c>
      <c r="F173" s="190" t="s">
        <v>609</v>
      </c>
      <c r="G173" s="191" t="s">
        <v>247</v>
      </c>
      <c r="H173" s="192">
        <v>27.26</v>
      </c>
      <c r="I173" s="193"/>
      <c r="J173" s="194">
        <f>ROUND(I173*H173,2)</f>
        <v>0</v>
      </c>
      <c r="K173" s="190" t="s">
        <v>141</v>
      </c>
      <c r="L173" s="40"/>
      <c r="M173" s="195" t="s">
        <v>18</v>
      </c>
      <c r="N173" s="196" t="s">
        <v>46</v>
      </c>
      <c r="O173" s="65"/>
      <c r="P173" s="197">
        <f>O173*H173</f>
        <v>0</v>
      </c>
      <c r="Q173" s="197">
        <v>0</v>
      </c>
      <c r="R173" s="197">
        <f>Q173*H173</f>
        <v>0</v>
      </c>
      <c r="S173" s="197">
        <v>0</v>
      </c>
      <c r="T173" s="198">
        <f>S173*H173</f>
        <v>0</v>
      </c>
      <c r="U173" s="35"/>
      <c r="V173" s="35"/>
      <c r="W173" s="35"/>
      <c r="X173" s="35"/>
      <c r="Y173" s="35"/>
      <c r="Z173" s="35"/>
      <c r="AA173" s="35"/>
      <c r="AB173" s="35"/>
      <c r="AC173" s="35"/>
      <c r="AD173" s="35"/>
      <c r="AE173" s="35"/>
      <c r="AR173" s="199" t="s">
        <v>142</v>
      </c>
      <c r="AT173" s="199" t="s">
        <v>137</v>
      </c>
      <c r="AU173" s="199" t="s">
        <v>85</v>
      </c>
      <c r="AY173" s="18" t="s">
        <v>135</v>
      </c>
      <c r="BE173" s="200">
        <f>IF(N173="základní",J173,0)</f>
        <v>0</v>
      </c>
      <c r="BF173" s="200">
        <f>IF(N173="snížená",J173,0)</f>
        <v>0</v>
      </c>
      <c r="BG173" s="200">
        <f>IF(N173="zákl. přenesená",J173,0)</f>
        <v>0</v>
      </c>
      <c r="BH173" s="200">
        <f>IF(N173="sníž. přenesená",J173,0)</f>
        <v>0</v>
      </c>
      <c r="BI173" s="200">
        <f>IF(N173="nulová",J173,0)</f>
        <v>0</v>
      </c>
      <c r="BJ173" s="18" t="s">
        <v>83</v>
      </c>
      <c r="BK173" s="200">
        <f>ROUND(I173*H173,2)</f>
        <v>0</v>
      </c>
      <c r="BL173" s="18" t="s">
        <v>142</v>
      </c>
      <c r="BM173" s="199" t="s">
        <v>610</v>
      </c>
    </row>
    <row r="174" spans="1:47" s="2" customFormat="1" ht="58.5">
      <c r="A174" s="35"/>
      <c r="B174" s="36"/>
      <c r="C174" s="37"/>
      <c r="D174" s="201" t="s">
        <v>144</v>
      </c>
      <c r="E174" s="37"/>
      <c r="F174" s="202" t="s">
        <v>611</v>
      </c>
      <c r="G174" s="37"/>
      <c r="H174" s="37"/>
      <c r="I174" s="109"/>
      <c r="J174" s="37"/>
      <c r="K174" s="37"/>
      <c r="L174" s="40"/>
      <c r="M174" s="203"/>
      <c r="N174" s="204"/>
      <c r="O174" s="65"/>
      <c r="P174" s="65"/>
      <c r="Q174" s="65"/>
      <c r="R174" s="65"/>
      <c r="S174" s="65"/>
      <c r="T174" s="66"/>
      <c r="U174" s="35"/>
      <c r="V174" s="35"/>
      <c r="W174" s="35"/>
      <c r="X174" s="35"/>
      <c r="Y174" s="35"/>
      <c r="Z174" s="35"/>
      <c r="AA174" s="35"/>
      <c r="AB174" s="35"/>
      <c r="AC174" s="35"/>
      <c r="AD174" s="35"/>
      <c r="AE174" s="35"/>
      <c r="AT174" s="18" t="s">
        <v>144</v>
      </c>
      <c r="AU174" s="18" t="s">
        <v>85</v>
      </c>
    </row>
    <row r="175" spans="1:65" s="2" customFormat="1" ht="21.75" customHeight="1">
      <c r="A175" s="35"/>
      <c r="B175" s="36"/>
      <c r="C175" s="188" t="s">
        <v>612</v>
      </c>
      <c r="D175" s="188" t="s">
        <v>137</v>
      </c>
      <c r="E175" s="189" t="s">
        <v>613</v>
      </c>
      <c r="F175" s="190" t="s">
        <v>614</v>
      </c>
      <c r="G175" s="191" t="s">
        <v>247</v>
      </c>
      <c r="H175" s="192">
        <v>109.04</v>
      </c>
      <c r="I175" s="193"/>
      <c r="J175" s="194">
        <f>ROUND(I175*H175,2)</f>
        <v>0</v>
      </c>
      <c r="K175" s="190" t="s">
        <v>141</v>
      </c>
      <c r="L175" s="40"/>
      <c r="M175" s="195" t="s">
        <v>18</v>
      </c>
      <c r="N175" s="196" t="s">
        <v>46</v>
      </c>
      <c r="O175" s="65"/>
      <c r="P175" s="197">
        <f>O175*H175</f>
        <v>0</v>
      </c>
      <c r="Q175" s="197">
        <v>0</v>
      </c>
      <c r="R175" s="197">
        <f>Q175*H175</f>
        <v>0</v>
      </c>
      <c r="S175" s="197">
        <v>0</v>
      </c>
      <c r="T175" s="198">
        <f>S175*H175</f>
        <v>0</v>
      </c>
      <c r="U175" s="35"/>
      <c r="V175" s="35"/>
      <c r="W175" s="35"/>
      <c r="X175" s="35"/>
      <c r="Y175" s="35"/>
      <c r="Z175" s="35"/>
      <c r="AA175" s="35"/>
      <c r="AB175" s="35"/>
      <c r="AC175" s="35"/>
      <c r="AD175" s="35"/>
      <c r="AE175" s="35"/>
      <c r="AR175" s="199" t="s">
        <v>142</v>
      </c>
      <c r="AT175" s="199" t="s">
        <v>137</v>
      </c>
      <c r="AU175" s="199" t="s">
        <v>85</v>
      </c>
      <c r="AY175" s="18" t="s">
        <v>135</v>
      </c>
      <c r="BE175" s="200">
        <f>IF(N175="základní",J175,0)</f>
        <v>0</v>
      </c>
      <c r="BF175" s="200">
        <f>IF(N175="snížená",J175,0)</f>
        <v>0</v>
      </c>
      <c r="BG175" s="200">
        <f>IF(N175="zákl. přenesená",J175,0)</f>
        <v>0</v>
      </c>
      <c r="BH175" s="200">
        <f>IF(N175="sníž. přenesená",J175,0)</f>
        <v>0</v>
      </c>
      <c r="BI175" s="200">
        <f>IF(N175="nulová",J175,0)</f>
        <v>0</v>
      </c>
      <c r="BJ175" s="18" t="s">
        <v>83</v>
      </c>
      <c r="BK175" s="200">
        <f>ROUND(I175*H175,2)</f>
        <v>0</v>
      </c>
      <c r="BL175" s="18" t="s">
        <v>142</v>
      </c>
      <c r="BM175" s="199" t="s">
        <v>615</v>
      </c>
    </row>
    <row r="176" spans="1:47" s="2" customFormat="1" ht="58.5">
      <c r="A176" s="35"/>
      <c r="B176" s="36"/>
      <c r="C176" s="37"/>
      <c r="D176" s="201" t="s">
        <v>144</v>
      </c>
      <c r="E176" s="37"/>
      <c r="F176" s="202" t="s">
        <v>611</v>
      </c>
      <c r="G176" s="37"/>
      <c r="H176" s="37"/>
      <c r="I176" s="109"/>
      <c r="J176" s="37"/>
      <c r="K176" s="37"/>
      <c r="L176" s="40"/>
      <c r="M176" s="203"/>
      <c r="N176" s="204"/>
      <c r="O176" s="65"/>
      <c r="P176" s="65"/>
      <c r="Q176" s="65"/>
      <c r="R176" s="65"/>
      <c r="S176" s="65"/>
      <c r="T176" s="66"/>
      <c r="U176" s="35"/>
      <c r="V176" s="35"/>
      <c r="W176" s="35"/>
      <c r="X176" s="35"/>
      <c r="Y176" s="35"/>
      <c r="Z176" s="35"/>
      <c r="AA176" s="35"/>
      <c r="AB176" s="35"/>
      <c r="AC176" s="35"/>
      <c r="AD176" s="35"/>
      <c r="AE176" s="35"/>
      <c r="AT176" s="18" t="s">
        <v>144</v>
      </c>
      <c r="AU176" s="18" t="s">
        <v>85</v>
      </c>
    </row>
    <row r="177" spans="2:51" s="14" customFormat="1" ht="11.25">
      <c r="B177" s="215"/>
      <c r="C177" s="216"/>
      <c r="D177" s="201" t="s">
        <v>146</v>
      </c>
      <c r="E177" s="216"/>
      <c r="F177" s="218" t="s">
        <v>927</v>
      </c>
      <c r="G177" s="216"/>
      <c r="H177" s="219">
        <v>109.04</v>
      </c>
      <c r="I177" s="220"/>
      <c r="J177" s="216"/>
      <c r="K177" s="216"/>
      <c r="L177" s="221"/>
      <c r="M177" s="222"/>
      <c r="N177" s="223"/>
      <c r="O177" s="223"/>
      <c r="P177" s="223"/>
      <c r="Q177" s="223"/>
      <c r="R177" s="223"/>
      <c r="S177" s="223"/>
      <c r="T177" s="224"/>
      <c r="AT177" s="225" t="s">
        <v>146</v>
      </c>
      <c r="AU177" s="225" t="s">
        <v>85</v>
      </c>
      <c r="AV177" s="14" t="s">
        <v>85</v>
      </c>
      <c r="AW177" s="14" t="s">
        <v>4</v>
      </c>
      <c r="AX177" s="14" t="s">
        <v>83</v>
      </c>
      <c r="AY177" s="225" t="s">
        <v>135</v>
      </c>
    </row>
    <row r="178" spans="1:65" s="2" customFormat="1" ht="21.75" customHeight="1">
      <c r="A178" s="35"/>
      <c r="B178" s="36"/>
      <c r="C178" s="188" t="s">
        <v>617</v>
      </c>
      <c r="D178" s="188" t="s">
        <v>137</v>
      </c>
      <c r="E178" s="189" t="s">
        <v>618</v>
      </c>
      <c r="F178" s="190" t="s">
        <v>619</v>
      </c>
      <c r="G178" s="191" t="s">
        <v>247</v>
      </c>
      <c r="H178" s="192">
        <v>27.26</v>
      </c>
      <c r="I178" s="193"/>
      <c r="J178" s="194">
        <f>ROUND(I178*H178,2)</f>
        <v>0</v>
      </c>
      <c r="K178" s="190" t="s">
        <v>141</v>
      </c>
      <c r="L178" s="40"/>
      <c r="M178" s="195" t="s">
        <v>18</v>
      </c>
      <c r="N178" s="196" t="s">
        <v>46</v>
      </c>
      <c r="O178" s="65"/>
      <c r="P178" s="197">
        <f>O178*H178</f>
        <v>0</v>
      </c>
      <c r="Q178" s="197">
        <v>0</v>
      </c>
      <c r="R178" s="197">
        <f>Q178*H178</f>
        <v>0</v>
      </c>
      <c r="S178" s="197">
        <v>0</v>
      </c>
      <c r="T178" s="198">
        <f>S178*H178</f>
        <v>0</v>
      </c>
      <c r="U178" s="35"/>
      <c r="V178" s="35"/>
      <c r="W178" s="35"/>
      <c r="X178" s="35"/>
      <c r="Y178" s="35"/>
      <c r="Z178" s="35"/>
      <c r="AA178" s="35"/>
      <c r="AB178" s="35"/>
      <c r="AC178" s="35"/>
      <c r="AD178" s="35"/>
      <c r="AE178" s="35"/>
      <c r="AR178" s="199" t="s">
        <v>142</v>
      </c>
      <c r="AT178" s="199" t="s">
        <v>137</v>
      </c>
      <c r="AU178" s="199" t="s">
        <v>85</v>
      </c>
      <c r="AY178" s="18" t="s">
        <v>135</v>
      </c>
      <c r="BE178" s="200">
        <f>IF(N178="základní",J178,0)</f>
        <v>0</v>
      </c>
      <c r="BF178" s="200">
        <f>IF(N178="snížená",J178,0)</f>
        <v>0</v>
      </c>
      <c r="BG178" s="200">
        <f>IF(N178="zákl. přenesená",J178,0)</f>
        <v>0</v>
      </c>
      <c r="BH178" s="200">
        <f>IF(N178="sníž. přenesená",J178,0)</f>
        <v>0</v>
      </c>
      <c r="BI178" s="200">
        <f>IF(N178="nulová",J178,0)</f>
        <v>0</v>
      </c>
      <c r="BJ178" s="18" t="s">
        <v>83</v>
      </c>
      <c r="BK178" s="200">
        <f>ROUND(I178*H178,2)</f>
        <v>0</v>
      </c>
      <c r="BL178" s="18" t="s">
        <v>142</v>
      </c>
      <c r="BM178" s="199" t="s">
        <v>620</v>
      </c>
    </row>
    <row r="179" spans="1:47" s="2" customFormat="1" ht="58.5">
      <c r="A179" s="35"/>
      <c r="B179" s="36"/>
      <c r="C179" s="37"/>
      <c r="D179" s="201" t="s">
        <v>144</v>
      </c>
      <c r="E179" s="37"/>
      <c r="F179" s="202" t="s">
        <v>621</v>
      </c>
      <c r="G179" s="37"/>
      <c r="H179" s="37"/>
      <c r="I179" s="109"/>
      <c r="J179" s="37"/>
      <c r="K179" s="37"/>
      <c r="L179" s="40"/>
      <c r="M179" s="203"/>
      <c r="N179" s="204"/>
      <c r="O179" s="65"/>
      <c r="P179" s="65"/>
      <c r="Q179" s="65"/>
      <c r="R179" s="65"/>
      <c r="S179" s="65"/>
      <c r="T179" s="66"/>
      <c r="U179" s="35"/>
      <c r="V179" s="35"/>
      <c r="W179" s="35"/>
      <c r="X179" s="35"/>
      <c r="Y179" s="35"/>
      <c r="Z179" s="35"/>
      <c r="AA179" s="35"/>
      <c r="AB179" s="35"/>
      <c r="AC179" s="35"/>
      <c r="AD179" s="35"/>
      <c r="AE179" s="35"/>
      <c r="AT179" s="18" t="s">
        <v>144</v>
      </c>
      <c r="AU179" s="18" t="s">
        <v>85</v>
      </c>
    </row>
    <row r="180" spans="1:65" s="2" customFormat="1" ht="16.5" customHeight="1">
      <c r="A180" s="35"/>
      <c r="B180" s="36"/>
      <c r="C180" s="188" t="s">
        <v>622</v>
      </c>
      <c r="D180" s="188" t="s">
        <v>137</v>
      </c>
      <c r="E180" s="189" t="s">
        <v>623</v>
      </c>
      <c r="F180" s="190" t="s">
        <v>624</v>
      </c>
      <c r="G180" s="191" t="s">
        <v>247</v>
      </c>
      <c r="H180" s="192">
        <v>27.26</v>
      </c>
      <c r="I180" s="193"/>
      <c r="J180" s="194">
        <f>ROUND(I180*H180,2)</f>
        <v>0</v>
      </c>
      <c r="K180" s="190" t="s">
        <v>141</v>
      </c>
      <c r="L180" s="40"/>
      <c r="M180" s="195" t="s">
        <v>18</v>
      </c>
      <c r="N180" s="196" t="s">
        <v>46</v>
      </c>
      <c r="O180" s="65"/>
      <c r="P180" s="197">
        <f>O180*H180</f>
        <v>0</v>
      </c>
      <c r="Q180" s="197">
        <v>0</v>
      </c>
      <c r="R180" s="197">
        <f>Q180*H180</f>
        <v>0</v>
      </c>
      <c r="S180" s="197">
        <v>0</v>
      </c>
      <c r="T180" s="198">
        <f>S180*H180</f>
        <v>0</v>
      </c>
      <c r="U180" s="35"/>
      <c r="V180" s="35"/>
      <c r="W180" s="35"/>
      <c r="X180" s="35"/>
      <c r="Y180" s="35"/>
      <c r="Z180" s="35"/>
      <c r="AA180" s="35"/>
      <c r="AB180" s="35"/>
      <c r="AC180" s="35"/>
      <c r="AD180" s="35"/>
      <c r="AE180" s="35"/>
      <c r="AR180" s="199" t="s">
        <v>142</v>
      </c>
      <c r="AT180" s="199" t="s">
        <v>137</v>
      </c>
      <c r="AU180" s="199" t="s">
        <v>85</v>
      </c>
      <c r="AY180" s="18" t="s">
        <v>135</v>
      </c>
      <c r="BE180" s="200">
        <f>IF(N180="základní",J180,0)</f>
        <v>0</v>
      </c>
      <c r="BF180" s="200">
        <f>IF(N180="snížená",J180,0)</f>
        <v>0</v>
      </c>
      <c r="BG180" s="200">
        <f>IF(N180="zákl. přenesená",J180,0)</f>
        <v>0</v>
      </c>
      <c r="BH180" s="200">
        <f>IF(N180="sníž. přenesená",J180,0)</f>
        <v>0</v>
      </c>
      <c r="BI180" s="200">
        <f>IF(N180="nulová",J180,0)</f>
        <v>0</v>
      </c>
      <c r="BJ180" s="18" t="s">
        <v>83</v>
      </c>
      <c r="BK180" s="200">
        <f>ROUND(I180*H180,2)</f>
        <v>0</v>
      </c>
      <c r="BL180" s="18" t="s">
        <v>142</v>
      </c>
      <c r="BM180" s="199" t="s">
        <v>625</v>
      </c>
    </row>
    <row r="181" spans="1:47" s="2" customFormat="1" ht="39">
      <c r="A181" s="35"/>
      <c r="B181" s="36"/>
      <c r="C181" s="37"/>
      <c r="D181" s="201" t="s">
        <v>144</v>
      </c>
      <c r="E181" s="37"/>
      <c r="F181" s="202" t="s">
        <v>626</v>
      </c>
      <c r="G181" s="37"/>
      <c r="H181" s="37"/>
      <c r="I181" s="109"/>
      <c r="J181" s="37"/>
      <c r="K181" s="37"/>
      <c r="L181" s="40"/>
      <c r="M181" s="203"/>
      <c r="N181" s="204"/>
      <c r="O181" s="65"/>
      <c r="P181" s="65"/>
      <c r="Q181" s="65"/>
      <c r="R181" s="65"/>
      <c r="S181" s="65"/>
      <c r="T181" s="66"/>
      <c r="U181" s="35"/>
      <c r="V181" s="35"/>
      <c r="W181" s="35"/>
      <c r="X181" s="35"/>
      <c r="Y181" s="35"/>
      <c r="Z181" s="35"/>
      <c r="AA181" s="35"/>
      <c r="AB181" s="35"/>
      <c r="AC181" s="35"/>
      <c r="AD181" s="35"/>
      <c r="AE181" s="35"/>
      <c r="AT181" s="18" t="s">
        <v>144</v>
      </c>
      <c r="AU181" s="18" t="s">
        <v>85</v>
      </c>
    </row>
    <row r="182" spans="2:63" s="12" customFormat="1" ht="22.9" customHeight="1">
      <c r="B182" s="172"/>
      <c r="C182" s="173"/>
      <c r="D182" s="174" t="s">
        <v>74</v>
      </c>
      <c r="E182" s="186" t="s">
        <v>627</v>
      </c>
      <c r="F182" s="186" t="s">
        <v>628</v>
      </c>
      <c r="G182" s="173"/>
      <c r="H182" s="173"/>
      <c r="I182" s="176"/>
      <c r="J182" s="187">
        <f>BK182</f>
        <v>0</v>
      </c>
      <c r="K182" s="173"/>
      <c r="L182" s="178"/>
      <c r="M182" s="179"/>
      <c r="N182" s="180"/>
      <c r="O182" s="180"/>
      <c r="P182" s="181">
        <f>SUM(P183:P184)</f>
        <v>0</v>
      </c>
      <c r="Q182" s="180"/>
      <c r="R182" s="181">
        <f>SUM(R183:R184)</f>
        <v>0</v>
      </c>
      <c r="S182" s="180"/>
      <c r="T182" s="182">
        <f>SUM(T183:T184)</f>
        <v>0</v>
      </c>
      <c r="AR182" s="183" t="s">
        <v>83</v>
      </c>
      <c r="AT182" s="184" t="s">
        <v>74</v>
      </c>
      <c r="AU182" s="184" t="s">
        <v>83</v>
      </c>
      <c r="AY182" s="183" t="s">
        <v>135</v>
      </c>
      <c r="BK182" s="185">
        <f>SUM(BK183:BK184)</f>
        <v>0</v>
      </c>
    </row>
    <row r="183" spans="1:65" s="2" customFormat="1" ht="21.75" customHeight="1">
      <c r="A183" s="35"/>
      <c r="B183" s="36"/>
      <c r="C183" s="188" t="s">
        <v>629</v>
      </c>
      <c r="D183" s="188" t="s">
        <v>137</v>
      </c>
      <c r="E183" s="189" t="s">
        <v>630</v>
      </c>
      <c r="F183" s="190" t="s">
        <v>631</v>
      </c>
      <c r="G183" s="191" t="s">
        <v>247</v>
      </c>
      <c r="H183" s="192">
        <v>103.452</v>
      </c>
      <c r="I183" s="193"/>
      <c r="J183" s="194">
        <f>ROUND(I183*H183,2)</f>
        <v>0</v>
      </c>
      <c r="K183" s="190" t="s">
        <v>141</v>
      </c>
      <c r="L183" s="40"/>
      <c r="M183" s="195" t="s">
        <v>18</v>
      </c>
      <c r="N183" s="196" t="s">
        <v>46</v>
      </c>
      <c r="O183" s="65"/>
      <c r="P183" s="197">
        <f>O183*H183</f>
        <v>0</v>
      </c>
      <c r="Q183" s="197">
        <v>0</v>
      </c>
      <c r="R183" s="197">
        <f>Q183*H183</f>
        <v>0</v>
      </c>
      <c r="S183" s="197">
        <v>0</v>
      </c>
      <c r="T183" s="198">
        <f>S183*H183</f>
        <v>0</v>
      </c>
      <c r="U183" s="35"/>
      <c r="V183" s="35"/>
      <c r="W183" s="35"/>
      <c r="X183" s="35"/>
      <c r="Y183" s="35"/>
      <c r="Z183" s="35"/>
      <c r="AA183" s="35"/>
      <c r="AB183" s="35"/>
      <c r="AC183" s="35"/>
      <c r="AD183" s="35"/>
      <c r="AE183" s="35"/>
      <c r="AR183" s="199" t="s">
        <v>142</v>
      </c>
      <c r="AT183" s="199" t="s">
        <v>137</v>
      </c>
      <c r="AU183" s="199" t="s">
        <v>85</v>
      </c>
      <c r="AY183" s="18" t="s">
        <v>135</v>
      </c>
      <c r="BE183" s="200">
        <f>IF(N183="základní",J183,0)</f>
        <v>0</v>
      </c>
      <c r="BF183" s="200">
        <f>IF(N183="snížená",J183,0)</f>
        <v>0</v>
      </c>
      <c r="BG183" s="200">
        <f>IF(N183="zákl. přenesená",J183,0)</f>
        <v>0</v>
      </c>
      <c r="BH183" s="200">
        <f>IF(N183="sníž. přenesená",J183,0)</f>
        <v>0</v>
      </c>
      <c r="BI183" s="200">
        <f>IF(N183="nulová",J183,0)</f>
        <v>0</v>
      </c>
      <c r="BJ183" s="18" t="s">
        <v>83</v>
      </c>
      <c r="BK183" s="200">
        <f>ROUND(I183*H183,2)</f>
        <v>0</v>
      </c>
      <c r="BL183" s="18" t="s">
        <v>142</v>
      </c>
      <c r="BM183" s="199" t="s">
        <v>632</v>
      </c>
    </row>
    <row r="184" spans="1:47" s="2" customFormat="1" ht="39">
      <c r="A184" s="35"/>
      <c r="B184" s="36"/>
      <c r="C184" s="37"/>
      <c r="D184" s="201" t="s">
        <v>144</v>
      </c>
      <c r="E184" s="37"/>
      <c r="F184" s="202" t="s">
        <v>633</v>
      </c>
      <c r="G184" s="37"/>
      <c r="H184" s="37"/>
      <c r="I184" s="109"/>
      <c r="J184" s="37"/>
      <c r="K184" s="37"/>
      <c r="L184" s="40"/>
      <c r="M184" s="203"/>
      <c r="N184" s="204"/>
      <c r="O184" s="65"/>
      <c r="P184" s="65"/>
      <c r="Q184" s="65"/>
      <c r="R184" s="65"/>
      <c r="S184" s="65"/>
      <c r="T184" s="66"/>
      <c r="U184" s="35"/>
      <c r="V184" s="35"/>
      <c r="W184" s="35"/>
      <c r="X184" s="35"/>
      <c r="Y184" s="35"/>
      <c r="Z184" s="35"/>
      <c r="AA184" s="35"/>
      <c r="AB184" s="35"/>
      <c r="AC184" s="35"/>
      <c r="AD184" s="35"/>
      <c r="AE184" s="35"/>
      <c r="AT184" s="18" t="s">
        <v>144</v>
      </c>
      <c r="AU184" s="18" t="s">
        <v>85</v>
      </c>
    </row>
    <row r="185" spans="2:63" s="12" customFormat="1" ht="25.9" customHeight="1">
      <c r="B185" s="172"/>
      <c r="C185" s="173"/>
      <c r="D185" s="174" t="s">
        <v>74</v>
      </c>
      <c r="E185" s="175" t="s">
        <v>634</v>
      </c>
      <c r="F185" s="175" t="s">
        <v>635</v>
      </c>
      <c r="G185" s="173"/>
      <c r="H185" s="173"/>
      <c r="I185" s="176"/>
      <c r="J185" s="177">
        <f>BK185</f>
        <v>0</v>
      </c>
      <c r="K185" s="173"/>
      <c r="L185" s="178"/>
      <c r="M185" s="179"/>
      <c r="N185" s="180"/>
      <c r="O185" s="180"/>
      <c r="P185" s="181">
        <f>P186</f>
        <v>0</v>
      </c>
      <c r="Q185" s="180"/>
      <c r="R185" s="181">
        <f>R186</f>
        <v>0.021380000000000003</v>
      </c>
      <c r="S185" s="180"/>
      <c r="T185" s="182">
        <f>T186</f>
        <v>0</v>
      </c>
      <c r="AR185" s="183" t="s">
        <v>85</v>
      </c>
      <c r="AT185" s="184" t="s">
        <v>74</v>
      </c>
      <c r="AU185" s="184" t="s">
        <v>75</v>
      </c>
      <c r="AY185" s="183" t="s">
        <v>135</v>
      </c>
      <c r="BK185" s="185">
        <f>BK186</f>
        <v>0</v>
      </c>
    </row>
    <row r="186" spans="2:63" s="12" customFormat="1" ht="22.9" customHeight="1">
      <c r="B186" s="172"/>
      <c r="C186" s="173"/>
      <c r="D186" s="174" t="s">
        <v>74</v>
      </c>
      <c r="E186" s="186" t="s">
        <v>701</v>
      </c>
      <c r="F186" s="186" t="s">
        <v>702</v>
      </c>
      <c r="G186" s="173"/>
      <c r="H186" s="173"/>
      <c r="I186" s="176"/>
      <c r="J186" s="187">
        <f>BK186</f>
        <v>0</v>
      </c>
      <c r="K186" s="173"/>
      <c r="L186" s="178"/>
      <c r="M186" s="179"/>
      <c r="N186" s="180"/>
      <c r="O186" s="180"/>
      <c r="P186" s="181">
        <f>SUM(P187:P197)</f>
        <v>0</v>
      </c>
      <c r="Q186" s="180"/>
      <c r="R186" s="181">
        <f>SUM(R187:R197)</f>
        <v>0.021380000000000003</v>
      </c>
      <c r="S186" s="180"/>
      <c r="T186" s="182">
        <f>SUM(T187:T197)</f>
        <v>0</v>
      </c>
      <c r="AR186" s="183" t="s">
        <v>85</v>
      </c>
      <c r="AT186" s="184" t="s">
        <v>74</v>
      </c>
      <c r="AU186" s="184" t="s">
        <v>83</v>
      </c>
      <c r="AY186" s="183" t="s">
        <v>135</v>
      </c>
      <c r="BK186" s="185">
        <f>SUM(BK187:BK197)</f>
        <v>0</v>
      </c>
    </row>
    <row r="187" spans="1:65" s="2" customFormat="1" ht="16.5" customHeight="1">
      <c r="A187" s="35"/>
      <c r="B187" s="36"/>
      <c r="C187" s="188" t="s">
        <v>703</v>
      </c>
      <c r="D187" s="188" t="s">
        <v>137</v>
      </c>
      <c r="E187" s="189" t="s">
        <v>704</v>
      </c>
      <c r="F187" s="190" t="s">
        <v>705</v>
      </c>
      <c r="G187" s="191" t="s">
        <v>307</v>
      </c>
      <c r="H187" s="192">
        <v>2</v>
      </c>
      <c r="I187" s="193"/>
      <c r="J187" s="194">
        <f>ROUND(I187*H187,2)</f>
        <v>0</v>
      </c>
      <c r="K187" s="190" t="s">
        <v>141</v>
      </c>
      <c r="L187" s="40"/>
      <c r="M187" s="195" t="s">
        <v>18</v>
      </c>
      <c r="N187" s="196" t="s">
        <v>46</v>
      </c>
      <c r="O187" s="65"/>
      <c r="P187" s="197">
        <f>O187*H187</f>
        <v>0</v>
      </c>
      <c r="Q187" s="197">
        <v>0.00027</v>
      </c>
      <c r="R187" s="197">
        <f>Q187*H187</f>
        <v>0.00054</v>
      </c>
      <c r="S187" s="197">
        <v>0</v>
      </c>
      <c r="T187" s="198">
        <f>S187*H187</f>
        <v>0</v>
      </c>
      <c r="U187" s="35"/>
      <c r="V187" s="35"/>
      <c r="W187" s="35"/>
      <c r="X187" s="35"/>
      <c r="Y187" s="35"/>
      <c r="Z187" s="35"/>
      <c r="AA187" s="35"/>
      <c r="AB187" s="35"/>
      <c r="AC187" s="35"/>
      <c r="AD187" s="35"/>
      <c r="AE187" s="35"/>
      <c r="AR187" s="199" t="s">
        <v>239</v>
      </c>
      <c r="AT187" s="199" t="s">
        <v>137</v>
      </c>
      <c r="AU187" s="199" t="s">
        <v>85</v>
      </c>
      <c r="AY187" s="18" t="s">
        <v>135</v>
      </c>
      <c r="BE187" s="200">
        <f>IF(N187="základní",J187,0)</f>
        <v>0</v>
      </c>
      <c r="BF187" s="200">
        <f>IF(N187="snížená",J187,0)</f>
        <v>0</v>
      </c>
      <c r="BG187" s="200">
        <f>IF(N187="zákl. přenesená",J187,0)</f>
        <v>0</v>
      </c>
      <c r="BH187" s="200">
        <f>IF(N187="sníž. přenesená",J187,0)</f>
        <v>0</v>
      </c>
      <c r="BI187" s="200">
        <f>IF(N187="nulová",J187,0)</f>
        <v>0</v>
      </c>
      <c r="BJ187" s="18" t="s">
        <v>83</v>
      </c>
      <c r="BK187" s="200">
        <f>ROUND(I187*H187,2)</f>
        <v>0</v>
      </c>
      <c r="BL187" s="18" t="s">
        <v>239</v>
      </c>
      <c r="BM187" s="199" t="s">
        <v>706</v>
      </c>
    </row>
    <row r="188" spans="1:47" s="2" customFormat="1" ht="39">
      <c r="A188" s="35"/>
      <c r="B188" s="36"/>
      <c r="C188" s="37"/>
      <c r="D188" s="201" t="s">
        <v>144</v>
      </c>
      <c r="E188" s="37"/>
      <c r="F188" s="202" t="s">
        <v>707</v>
      </c>
      <c r="G188" s="37"/>
      <c r="H188" s="37"/>
      <c r="I188" s="109"/>
      <c r="J188" s="37"/>
      <c r="K188" s="37"/>
      <c r="L188" s="40"/>
      <c r="M188" s="203"/>
      <c r="N188" s="204"/>
      <c r="O188" s="65"/>
      <c r="P188" s="65"/>
      <c r="Q188" s="65"/>
      <c r="R188" s="65"/>
      <c r="S188" s="65"/>
      <c r="T188" s="66"/>
      <c r="U188" s="35"/>
      <c r="V188" s="35"/>
      <c r="W188" s="35"/>
      <c r="X188" s="35"/>
      <c r="Y188" s="35"/>
      <c r="Z188" s="35"/>
      <c r="AA188" s="35"/>
      <c r="AB188" s="35"/>
      <c r="AC188" s="35"/>
      <c r="AD188" s="35"/>
      <c r="AE188" s="35"/>
      <c r="AT188" s="18" t="s">
        <v>144</v>
      </c>
      <c r="AU188" s="18" t="s">
        <v>85</v>
      </c>
    </row>
    <row r="189" spans="1:65" s="2" customFormat="1" ht="16.5" customHeight="1">
      <c r="A189" s="35"/>
      <c r="B189" s="36"/>
      <c r="C189" s="188" t="s">
        <v>708</v>
      </c>
      <c r="D189" s="188" t="s">
        <v>137</v>
      </c>
      <c r="E189" s="189" t="s">
        <v>709</v>
      </c>
      <c r="F189" s="190" t="s">
        <v>710</v>
      </c>
      <c r="G189" s="191" t="s">
        <v>307</v>
      </c>
      <c r="H189" s="192">
        <v>2</v>
      </c>
      <c r="I189" s="193"/>
      <c r="J189" s="194">
        <f>ROUND(I189*H189,2)</f>
        <v>0</v>
      </c>
      <c r="K189" s="190" t="s">
        <v>141</v>
      </c>
      <c r="L189" s="40"/>
      <c r="M189" s="195" t="s">
        <v>18</v>
      </c>
      <c r="N189" s="196" t="s">
        <v>46</v>
      </c>
      <c r="O189" s="65"/>
      <c r="P189" s="197">
        <f>O189*H189</f>
        <v>0</v>
      </c>
      <c r="Q189" s="197">
        <v>0.00022</v>
      </c>
      <c r="R189" s="197">
        <f>Q189*H189</f>
        <v>0.00044</v>
      </c>
      <c r="S189" s="197">
        <v>0</v>
      </c>
      <c r="T189" s="198">
        <f>S189*H189</f>
        <v>0</v>
      </c>
      <c r="U189" s="35"/>
      <c r="V189" s="35"/>
      <c r="W189" s="35"/>
      <c r="X189" s="35"/>
      <c r="Y189" s="35"/>
      <c r="Z189" s="35"/>
      <c r="AA189" s="35"/>
      <c r="AB189" s="35"/>
      <c r="AC189" s="35"/>
      <c r="AD189" s="35"/>
      <c r="AE189" s="35"/>
      <c r="AR189" s="199" t="s">
        <v>239</v>
      </c>
      <c r="AT189" s="199" t="s">
        <v>137</v>
      </c>
      <c r="AU189" s="199" t="s">
        <v>85</v>
      </c>
      <c r="AY189" s="18" t="s">
        <v>135</v>
      </c>
      <c r="BE189" s="200">
        <f>IF(N189="základní",J189,0)</f>
        <v>0</v>
      </c>
      <c r="BF189" s="200">
        <f>IF(N189="snížená",J189,0)</f>
        <v>0</v>
      </c>
      <c r="BG189" s="200">
        <f>IF(N189="zákl. přenesená",J189,0)</f>
        <v>0</v>
      </c>
      <c r="BH189" s="200">
        <f>IF(N189="sníž. přenesená",J189,0)</f>
        <v>0</v>
      </c>
      <c r="BI189" s="200">
        <f>IF(N189="nulová",J189,0)</f>
        <v>0</v>
      </c>
      <c r="BJ189" s="18" t="s">
        <v>83</v>
      </c>
      <c r="BK189" s="200">
        <f>ROUND(I189*H189,2)</f>
        <v>0</v>
      </c>
      <c r="BL189" s="18" t="s">
        <v>239</v>
      </c>
      <c r="BM189" s="199" t="s">
        <v>711</v>
      </c>
    </row>
    <row r="190" spans="1:47" s="2" customFormat="1" ht="39">
      <c r="A190" s="35"/>
      <c r="B190" s="36"/>
      <c r="C190" s="37"/>
      <c r="D190" s="201" t="s">
        <v>144</v>
      </c>
      <c r="E190" s="37"/>
      <c r="F190" s="202" t="s">
        <v>707</v>
      </c>
      <c r="G190" s="37"/>
      <c r="H190" s="37"/>
      <c r="I190" s="109"/>
      <c r="J190" s="37"/>
      <c r="K190" s="37"/>
      <c r="L190" s="40"/>
      <c r="M190" s="203"/>
      <c r="N190" s="204"/>
      <c r="O190" s="65"/>
      <c r="P190" s="65"/>
      <c r="Q190" s="65"/>
      <c r="R190" s="65"/>
      <c r="S190" s="65"/>
      <c r="T190" s="66"/>
      <c r="U190" s="35"/>
      <c r="V190" s="35"/>
      <c r="W190" s="35"/>
      <c r="X190" s="35"/>
      <c r="Y190" s="35"/>
      <c r="Z190" s="35"/>
      <c r="AA190" s="35"/>
      <c r="AB190" s="35"/>
      <c r="AC190" s="35"/>
      <c r="AD190" s="35"/>
      <c r="AE190" s="35"/>
      <c r="AT190" s="18" t="s">
        <v>144</v>
      </c>
      <c r="AU190" s="18" t="s">
        <v>85</v>
      </c>
    </row>
    <row r="191" spans="1:65" s="2" customFormat="1" ht="21.75" customHeight="1">
      <c r="A191" s="35"/>
      <c r="B191" s="36"/>
      <c r="C191" s="188" t="s">
        <v>724</v>
      </c>
      <c r="D191" s="188" t="s">
        <v>137</v>
      </c>
      <c r="E191" s="189" t="s">
        <v>725</v>
      </c>
      <c r="F191" s="190" t="s">
        <v>726</v>
      </c>
      <c r="G191" s="191" t="s">
        <v>157</v>
      </c>
      <c r="H191" s="192">
        <v>102</v>
      </c>
      <c r="I191" s="193"/>
      <c r="J191" s="194">
        <f>ROUND(I191*H191,2)</f>
        <v>0</v>
      </c>
      <c r="K191" s="190" t="s">
        <v>141</v>
      </c>
      <c r="L191" s="40"/>
      <c r="M191" s="195" t="s">
        <v>18</v>
      </c>
      <c r="N191" s="196" t="s">
        <v>46</v>
      </c>
      <c r="O191" s="65"/>
      <c r="P191" s="197">
        <f>O191*H191</f>
        <v>0</v>
      </c>
      <c r="Q191" s="197">
        <v>0.00019</v>
      </c>
      <c r="R191" s="197">
        <f>Q191*H191</f>
        <v>0.01938</v>
      </c>
      <c r="S191" s="197">
        <v>0</v>
      </c>
      <c r="T191" s="198">
        <f>S191*H191</f>
        <v>0</v>
      </c>
      <c r="U191" s="35"/>
      <c r="V191" s="35"/>
      <c r="W191" s="35"/>
      <c r="X191" s="35"/>
      <c r="Y191" s="35"/>
      <c r="Z191" s="35"/>
      <c r="AA191" s="35"/>
      <c r="AB191" s="35"/>
      <c r="AC191" s="35"/>
      <c r="AD191" s="35"/>
      <c r="AE191" s="35"/>
      <c r="AR191" s="199" t="s">
        <v>239</v>
      </c>
      <c r="AT191" s="199" t="s">
        <v>137</v>
      </c>
      <c r="AU191" s="199" t="s">
        <v>85</v>
      </c>
      <c r="AY191" s="18" t="s">
        <v>135</v>
      </c>
      <c r="BE191" s="200">
        <f>IF(N191="základní",J191,0)</f>
        <v>0</v>
      </c>
      <c r="BF191" s="200">
        <f>IF(N191="snížená",J191,0)</f>
        <v>0</v>
      </c>
      <c r="BG191" s="200">
        <f>IF(N191="zákl. přenesená",J191,0)</f>
        <v>0</v>
      </c>
      <c r="BH191" s="200">
        <f>IF(N191="sníž. přenesená",J191,0)</f>
        <v>0</v>
      </c>
      <c r="BI191" s="200">
        <f>IF(N191="nulová",J191,0)</f>
        <v>0</v>
      </c>
      <c r="BJ191" s="18" t="s">
        <v>83</v>
      </c>
      <c r="BK191" s="200">
        <f>ROUND(I191*H191,2)</f>
        <v>0</v>
      </c>
      <c r="BL191" s="18" t="s">
        <v>239</v>
      </c>
      <c r="BM191" s="199" t="s">
        <v>727</v>
      </c>
    </row>
    <row r="192" spans="1:47" s="2" customFormat="1" ht="68.25">
      <c r="A192" s="35"/>
      <c r="B192" s="36"/>
      <c r="C192" s="37"/>
      <c r="D192" s="201" t="s">
        <v>144</v>
      </c>
      <c r="E192" s="37"/>
      <c r="F192" s="202" t="s">
        <v>728</v>
      </c>
      <c r="G192" s="37"/>
      <c r="H192" s="37"/>
      <c r="I192" s="109"/>
      <c r="J192" s="37"/>
      <c r="K192" s="37"/>
      <c r="L192" s="40"/>
      <c r="M192" s="203"/>
      <c r="N192" s="204"/>
      <c r="O192" s="65"/>
      <c r="P192" s="65"/>
      <c r="Q192" s="65"/>
      <c r="R192" s="65"/>
      <c r="S192" s="65"/>
      <c r="T192" s="66"/>
      <c r="U192" s="35"/>
      <c r="V192" s="35"/>
      <c r="W192" s="35"/>
      <c r="X192" s="35"/>
      <c r="Y192" s="35"/>
      <c r="Z192" s="35"/>
      <c r="AA192" s="35"/>
      <c r="AB192" s="35"/>
      <c r="AC192" s="35"/>
      <c r="AD192" s="35"/>
      <c r="AE192" s="35"/>
      <c r="AT192" s="18" t="s">
        <v>144</v>
      </c>
      <c r="AU192" s="18" t="s">
        <v>85</v>
      </c>
    </row>
    <row r="193" spans="2:51" s="14" customFormat="1" ht="11.25">
      <c r="B193" s="215"/>
      <c r="C193" s="216"/>
      <c r="D193" s="201" t="s">
        <v>146</v>
      </c>
      <c r="E193" s="217" t="s">
        <v>18</v>
      </c>
      <c r="F193" s="218" t="s">
        <v>921</v>
      </c>
      <c r="G193" s="216"/>
      <c r="H193" s="219">
        <v>102</v>
      </c>
      <c r="I193" s="220"/>
      <c r="J193" s="216"/>
      <c r="K193" s="216"/>
      <c r="L193" s="221"/>
      <c r="M193" s="222"/>
      <c r="N193" s="223"/>
      <c r="O193" s="223"/>
      <c r="P193" s="223"/>
      <c r="Q193" s="223"/>
      <c r="R193" s="223"/>
      <c r="S193" s="223"/>
      <c r="T193" s="224"/>
      <c r="AT193" s="225" t="s">
        <v>146</v>
      </c>
      <c r="AU193" s="225" t="s">
        <v>85</v>
      </c>
      <c r="AV193" s="14" t="s">
        <v>85</v>
      </c>
      <c r="AW193" s="14" t="s">
        <v>36</v>
      </c>
      <c r="AX193" s="14" t="s">
        <v>83</v>
      </c>
      <c r="AY193" s="225" t="s">
        <v>135</v>
      </c>
    </row>
    <row r="194" spans="1:65" s="2" customFormat="1" ht="16.5" customHeight="1">
      <c r="A194" s="35"/>
      <c r="B194" s="36"/>
      <c r="C194" s="188" t="s">
        <v>729</v>
      </c>
      <c r="D194" s="188" t="s">
        <v>137</v>
      </c>
      <c r="E194" s="189" t="s">
        <v>730</v>
      </c>
      <c r="F194" s="190" t="s">
        <v>731</v>
      </c>
      <c r="G194" s="191" t="s">
        <v>157</v>
      </c>
      <c r="H194" s="192">
        <v>102</v>
      </c>
      <c r="I194" s="193"/>
      <c r="J194" s="194">
        <f>ROUND(I194*H194,2)</f>
        <v>0</v>
      </c>
      <c r="K194" s="190" t="s">
        <v>141</v>
      </c>
      <c r="L194" s="40"/>
      <c r="M194" s="195" t="s">
        <v>18</v>
      </c>
      <c r="N194" s="196" t="s">
        <v>46</v>
      </c>
      <c r="O194" s="65"/>
      <c r="P194" s="197">
        <f>O194*H194</f>
        <v>0</v>
      </c>
      <c r="Q194" s="197">
        <v>1E-05</v>
      </c>
      <c r="R194" s="197">
        <f>Q194*H194</f>
        <v>0.00102</v>
      </c>
      <c r="S194" s="197">
        <v>0</v>
      </c>
      <c r="T194" s="198">
        <f>S194*H194</f>
        <v>0</v>
      </c>
      <c r="U194" s="35"/>
      <c r="V194" s="35"/>
      <c r="W194" s="35"/>
      <c r="X194" s="35"/>
      <c r="Y194" s="35"/>
      <c r="Z194" s="35"/>
      <c r="AA194" s="35"/>
      <c r="AB194" s="35"/>
      <c r="AC194" s="35"/>
      <c r="AD194" s="35"/>
      <c r="AE194" s="35"/>
      <c r="AR194" s="199" t="s">
        <v>239</v>
      </c>
      <c r="AT194" s="199" t="s">
        <v>137</v>
      </c>
      <c r="AU194" s="199" t="s">
        <v>85</v>
      </c>
      <c r="AY194" s="18" t="s">
        <v>135</v>
      </c>
      <c r="BE194" s="200">
        <f>IF(N194="základní",J194,0)</f>
        <v>0</v>
      </c>
      <c r="BF194" s="200">
        <f>IF(N194="snížená",J194,0)</f>
        <v>0</v>
      </c>
      <c r="BG194" s="200">
        <f>IF(N194="zákl. přenesená",J194,0)</f>
        <v>0</v>
      </c>
      <c r="BH194" s="200">
        <f>IF(N194="sníž. přenesená",J194,0)</f>
        <v>0</v>
      </c>
      <c r="BI194" s="200">
        <f>IF(N194="nulová",J194,0)</f>
        <v>0</v>
      </c>
      <c r="BJ194" s="18" t="s">
        <v>83</v>
      </c>
      <c r="BK194" s="200">
        <f>ROUND(I194*H194,2)</f>
        <v>0</v>
      </c>
      <c r="BL194" s="18" t="s">
        <v>239</v>
      </c>
      <c r="BM194" s="199" t="s">
        <v>732</v>
      </c>
    </row>
    <row r="195" spans="1:47" s="2" customFormat="1" ht="68.25">
      <c r="A195" s="35"/>
      <c r="B195" s="36"/>
      <c r="C195" s="37"/>
      <c r="D195" s="201" t="s">
        <v>144</v>
      </c>
      <c r="E195" s="37"/>
      <c r="F195" s="202" t="s">
        <v>728</v>
      </c>
      <c r="G195" s="37"/>
      <c r="H195" s="37"/>
      <c r="I195" s="109"/>
      <c r="J195" s="37"/>
      <c r="K195" s="37"/>
      <c r="L195" s="40"/>
      <c r="M195" s="203"/>
      <c r="N195" s="204"/>
      <c r="O195" s="65"/>
      <c r="P195" s="65"/>
      <c r="Q195" s="65"/>
      <c r="R195" s="65"/>
      <c r="S195" s="65"/>
      <c r="T195" s="66"/>
      <c r="U195" s="35"/>
      <c r="V195" s="35"/>
      <c r="W195" s="35"/>
      <c r="X195" s="35"/>
      <c r="Y195" s="35"/>
      <c r="Z195" s="35"/>
      <c r="AA195" s="35"/>
      <c r="AB195" s="35"/>
      <c r="AC195" s="35"/>
      <c r="AD195" s="35"/>
      <c r="AE195" s="35"/>
      <c r="AT195" s="18" t="s">
        <v>144</v>
      </c>
      <c r="AU195" s="18" t="s">
        <v>85</v>
      </c>
    </row>
    <row r="196" spans="1:65" s="2" customFormat="1" ht="21.75" customHeight="1">
      <c r="A196" s="35"/>
      <c r="B196" s="36"/>
      <c r="C196" s="188" t="s">
        <v>733</v>
      </c>
      <c r="D196" s="188" t="s">
        <v>137</v>
      </c>
      <c r="E196" s="189" t="s">
        <v>734</v>
      </c>
      <c r="F196" s="190" t="s">
        <v>735</v>
      </c>
      <c r="G196" s="191" t="s">
        <v>662</v>
      </c>
      <c r="H196" s="247"/>
      <c r="I196" s="193"/>
      <c r="J196" s="194">
        <f>ROUND(I196*H196,2)</f>
        <v>0</v>
      </c>
      <c r="K196" s="190" t="s">
        <v>141</v>
      </c>
      <c r="L196" s="40"/>
      <c r="M196" s="195" t="s">
        <v>18</v>
      </c>
      <c r="N196" s="196" t="s">
        <v>46</v>
      </c>
      <c r="O196" s="65"/>
      <c r="P196" s="197">
        <f>O196*H196</f>
        <v>0</v>
      </c>
      <c r="Q196" s="197">
        <v>0</v>
      </c>
      <c r="R196" s="197">
        <f>Q196*H196</f>
        <v>0</v>
      </c>
      <c r="S196" s="197">
        <v>0</v>
      </c>
      <c r="T196" s="198">
        <f>S196*H196</f>
        <v>0</v>
      </c>
      <c r="U196" s="35"/>
      <c r="V196" s="35"/>
      <c r="W196" s="35"/>
      <c r="X196" s="35"/>
      <c r="Y196" s="35"/>
      <c r="Z196" s="35"/>
      <c r="AA196" s="35"/>
      <c r="AB196" s="35"/>
      <c r="AC196" s="35"/>
      <c r="AD196" s="35"/>
      <c r="AE196" s="35"/>
      <c r="AR196" s="199" t="s">
        <v>239</v>
      </c>
      <c r="AT196" s="199" t="s">
        <v>137</v>
      </c>
      <c r="AU196" s="199" t="s">
        <v>85</v>
      </c>
      <c r="AY196" s="18" t="s">
        <v>135</v>
      </c>
      <c r="BE196" s="200">
        <f>IF(N196="základní",J196,0)</f>
        <v>0</v>
      </c>
      <c r="BF196" s="200">
        <f>IF(N196="snížená",J196,0)</f>
        <v>0</v>
      </c>
      <c r="BG196" s="200">
        <f>IF(N196="zákl. přenesená",J196,0)</f>
        <v>0</v>
      </c>
      <c r="BH196" s="200">
        <f>IF(N196="sníž. přenesená",J196,0)</f>
        <v>0</v>
      </c>
      <c r="BI196" s="200">
        <f>IF(N196="nulová",J196,0)</f>
        <v>0</v>
      </c>
      <c r="BJ196" s="18" t="s">
        <v>83</v>
      </c>
      <c r="BK196" s="200">
        <f>ROUND(I196*H196,2)</f>
        <v>0</v>
      </c>
      <c r="BL196" s="18" t="s">
        <v>239</v>
      </c>
      <c r="BM196" s="199" t="s">
        <v>736</v>
      </c>
    </row>
    <row r="197" spans="1:47" s="2" customFormat="1" ht="78">
      <c r="A197" s="35"/>
      <c r="B197" s="36"/>
      <c r="C197" s="37"/>
      <c r="D197" s="201" t="s">
        <v>144</v>
      </c>
      <c r="E197" s="37"/>
      <c r="F197" s="202" t="s">
        <v>682</v>
      </c>
      <c r="G197" s="37"/>
      <c r="H197" s="37"/>
      <c r="I197" s="109"/>
      <c r="J197" s="37"/>
      <c r="K197" s="37"/>
      <c r="L197" s="40"/>
      <c r="M197" s="203"/>
      <c r="N197" s="204"/>
      <c r="O197" s="65"/>
      <c r="P197" s="65"/>
      <c r="Q197" s="65"/>
      <c r="R197" s="65"/>
      <c r="S197" s="65"/>
      <c r="T197" s="66"/>
      <c r="U197" s="35"/>
      <c r="V197" s="35"/>
      <c r="W197" s="35"/>
      <c r="X197" s="35"/>
      <c r="Y197" s="35"/>
      <c r="Z197" s="35"/>
      <c r="AA197" s="35"/>
      <c r="AB197" s="35"/>
      <c r="AC197" s="35"/>
      <c r="AD197" s="35"/>
      <c r="AE197" s="35"/>
      <c r="AT197" s="18" t="s">
        <v>144</v>
      </c>
      <c r="AU197" s="18" t="s">
        <v>85</v>
      </c>
    </row>
    <row r="198" spans="2:63" s="12" customFormat="1" ht="25.9" customHeight="1">
      <c r="B198" s="172"/>
      <c r="C198" s="173"/>
      <c r="D198" s="174" t="s">
        <v>74</v>
      </c>
      <c r="E198" s="175" t="s">
        <v>870</v>
      </c>
      <c r="F198" s="175" t="s">
        <v>871</v>
      </c>
      <c r="G198" s="173"/>
      <c r="H198" s="173"/>
      <c r="I198" s="176"/>
      <c r="J198" s="177">
        <f>BK198</f>
        <v>0</v>
      </c>
      <c r="K198" s="173"/>
      <c r="L198" s="178"/>
      <c r="M198" s="179"/>
      <c r="N198" s="180"/>
      <c r="O198" s="180"/>
      <c r="P198" s="181">
        <f>P199+P201</f>
        <v>0</v>
      </c>
      <c r="Q198" s="180"/>
      <c r="R198" s="181">
        <f>R199+R201</f>
        <v>0</v>
      </c>
      <c r="S198" s="180"/>
      <c r="T198" s="182">
        <f>T199+T201</f>
        <v>0</v>
      </c>
      <c r="AR198" s="183" t="s">
        <v>166</v>
      </c>
      <c r="AT198" s="184" t="s">
        <v>74</v>
      </c>
      <c r="AU198" s="184" t="s">
        <v>75</v>
      </c>
      <c r="AY198" s="183" t="s">
        <v>135</v>
      </c>
      <c r="BK198" s="185">
        <f>BK199+BK201</f>
        <v>0</v>
      </c>
    </row>
    <row r="199" spans="2:63" s="12" customFormat="1" ht="22.9" customHeight="1">
      <c r="B199" s="172"/>
      <c r="C199" s="173"/>
      <c r="D199" s="174" t="s">
        <v>74</v>
      </c>
      <c r="E199" s="186" t="s">
        <v>888</v>
      </c>
      <c r="F199" s="186" t="s">
        <v>889</v>
      </c>
      <c r="G199" s="173"/>
      <c r="H199" s="173"/>
      <c r="I199" s="176"/>
      <c r="J199" s="187">
        <f>BK199</f>
        <v>0</v>
      </c>
      <c r="K199" s="173"/>
      <c r="L199" s="178"/>
      <c r="M199" s="179"/>
      <c r="N199" s="180"/>
      <c r="O199" s="180"/>
      <c r="P199" s="181">
        <f>P200</f>
        <v>0</v>
      </c>
      <c r="Q199" s="180"/>
      <c r="R199" s="181">
        <f>R200</f>
        <v>0</v>
      </c>
      <c r="S199" s="180"/>
      <c r="T199" s="182">
        <f>T200</f>
        <v>0</v>
      </c>
      <c r="AR199" s="183" t="s">
        <v>166</v>
      </c>
      <c r="AT199" s="184" t="s">
        <v>74</v>
      </c>
      <c r="AU199" s="184" t="s">
        <v>83</v>
      </c>
      <c r="AY199" s="183" t="s">
        <v>135</v>
      </c>
      <c r="BK199" s="185">
        <f>BK200</f>
        <v>0</v>
      </c>
    </row>
    <row r="200" spans="1:65" s="2" customFormat="1" ht="16.5" customHeight="1">
      <c r="A200" s="35"/>
      <c r="B200" s="36"/>
      <c r="C200" s="188" t="s">
        <v>890</v>
      </c>
      <c r="D200" s="188" t="s">
        <v>137</v>
      </c>
      <c r="E200" s="189" t="s">
        <v>891</v>
      </c>
      <c r="F200" s="190" t="s">
        <v>889</v>
      </c>
      <c r="G200" s="191" t="s">
        <v>877</v>
      </c>
      <c r="H200" s="192">
        <v>3</v>
      </c>
      <c r="I200" s="193"/>
      <c r="J200" s="194">
        <f>ROUND(I200*H200,2)</f>
        <v>0</v>
      </c>
      <c r="K200" s="190" t="s">
        <v>141</v>
      </c>
      <c r="L200" s="40"/>
      <c r="M200" s="195" t="s">
        <v>18</v>
      </c>
      <c r="N200" s="196" t="s">
        <v>46</v>
      </c>
      <c r="O200" s="65"/>
      <c r="P200" s="197">
        <f>O200*H200</f>
        <v>0</v>
      </c>
      <c r="Q200" s="197">
        <v>0</v>
      </c>
      <c r="R200" s="197">
        <f>Q200*H200</f>
        <v>0</v>
      </c>
      <c r="S200" s="197">
        <v>0</v>
      </c>
      <c r="T200" s="198">
        <f>S200*H200</f>
        <v>0</v>
      </c>
      <c r="U200" s="35"/>
      <c r="V200" s="35"/>
      <c r="W200" s="35"/>
      <c r="X200" s="35"/>
      <c r="Y200" s="35"/>
      <c r="Z200" s="35"/>
      <c r="AA200" s="35"/>
      <c r="AB200" s="35"/>
      <c r="AC200" s="35"/>
      <c r="AD200" s="35"/>
      <c r="AE200" s="35"/>
      <c r="AR200" s="199" t="s">
        <v>878</v>
      </c>
      <c r="AT200" s="199" t="s">
        <v>137</v>
      </c>
      <c r="AU200" s="199" t="s">
        <v>85</v>
      </c>
      <c r="AY200" s="18" t="s">
        <v>135</v>
      </c>
      <c r="BE200" s="200">
        <f>IF(N200="základní",J200,0)</f>
        <v>0</v>
      </c>
      <c r="BF200" s="200">
        <f>IF(N200="snížená",J200,0)</f>
        <v>0</v>
      </c>
      <c r="BG200" s="200">
        <f>IF(N200="zákl. přenesená",J200,0)</f>
        <v>0</v>
      </c>
      <c r="BH200" s="200">
        <f>IF(N200="sníž. přenesená",J200,0)</f>
        <v>0</v>
      </c>
      <c r="BI200" s="200">
        <f>IF(N200="nulová",J200,0)</f>
        <v>0</v>
      </c>
      <c r="BJ200" s="18" t="s">
        <v>83</v>
      </c>
      <c r="BK200" s="200">
        <f>ROUND(I200*H200,2)</f>
        <v>0</v>
      </c>
      <c r="BL200" s="18" t="s">
        <v>878</v>
      </c>
      <c r="BM200" s="199" t="s">
        <v>892</v>
      </c>
    </row>
    <row r="201" spans="2:63" s="12" customFormat="1" ht="22.9" customHeight="1">
      <c r="B201" s="172"/>
      <c r="C201" s="173"/>
      <c r="D201" s="174" t="s">
        <v>74</v>
      </c>
      <c r="E201" s="186" t="s">
        <v>893</v>
      </c>
      <c r="F201" s="186" t="s">
        <v>894</v>
      </c>
      <c r="G201" s="173"/>
      <c r="H201" s="173"/>
      <c r="I201" s="176"/>
      <c r="J201" s="187">
        <f>BK201</f>
        <v>0</v>
      </c>
      <c r="K201" s="173"/>
      <c r="L201" s="178"/>
      <c r="M201" s="179"/>
      <c r="N201" s="180"/>
      <c r="O201" s="180"/>
      <c r="P201" s="181">
        <f>P202</f>
        <v>0</v>
      </c>
      <c r="Q201" s="180"/>
      <c r="R201" s="181">
        <f>R202</f>
        <v>0</v>
      </c>
      <c r="S201" s="180"/>
      <c r="T201" s="182">
        <f>T202</f>
        <v>0</v>
      </c>
      <c r="AR201" s="183" t="s">
        <v>166</v>
      </c>
      <c r="AT201" s="184" t="s">
        <v>74</v>
      </c>
      <c r="AU201" s="184" t="s">
        <v>83</v>
      </c>
      <c r="AY201" s="183" t="s">
        <v>135</v>
      </c>
      <c r="BK201" s="185">
        <f>BK202</f>
        <v>0</v>
      </c>
    </row>
    <row r="202" spans="1:65" s="2" customFormat="1" ht="16.5" customHeight="1">
      <c r="A202" s="35"/>
      <c r="B202" s="36"/>
      <c r="C202" s="188" t="s">
        <v>895</v>
      </c>
      <c r="D202" s="188" t="s">
        <v>137</v>
      </c>
      <c r="E202" s="189" t="s">
        <v>896</v>
      </c>
      <c r="F202" s="190" t="s">
        <v>894</v>
      </c>
      <c r="G202" s="191" t="s">
        <v>877</v>
      </c>
      <c r="H202" s="192">
        <v>3</v>
      </c>
      <c r="I202" s="193"/>
      <c r="J202" s="194">
        <f>ROUND(I202*H202,2)</f>
        <v>0</v>
      </c>
      <c r="K202" s="190" t="s">
        <v>141</v>
      </c>
      <c r="L202" s="40"/>
      <c r="M202" s="248" t="s">
        <v>18</v>
      </c>
      <c r="N202" s="249" t="s">
        <v>46</v>
      </c>
      <c r="O202" s="250"/>
      <c r="P202" s="251">
        <f>O202*H202</f>
        <v>0</v>
      </c>
      <c r="Q202" s="251">
        <v>0</v>
      </c>
      <c r="R202" s="251">
        <f>Q202*H202</f>
        <v>0</v>
      </c>
      <c r="S202" s="251">
        <v>0</v>
      </c>
      <c r="T202" s="252">
        <f>S202*H202</f>
        <v>0</v>
      </c>
      <c r="U202" s="35"/>
      <c r="V202" s="35"/>
      <c r="W202" s="35"/>
      <c r="X202" s="35"/>
      <c r="Y202" s="35"/>
      <c r="Z202" s="35"/>
      <c r="AA202" s="35"/>
      <c r="AB202" s="35"/>
      <c r="AC202" s="35"/>
      <c r="AD202" s="35"/>
      <c r="AE202" s="35"/>
      <c r="AR202" s="199" t="s">
        <v>878</v>
      </c>
      <c r="AT202" s="199" t="s">
        <v>137</v>
      </c>
      <c r="AU202" s="199" t="s">
        <v>85</v>
      </c>
      <c r="AY202" s="18" t="s">
        <v>135</v>
      </c>
      <c r="BE202" s="200">
        <f>IF(N202="základní",J202,0)</f>
        <v>0</v>
      </c>
      <c r="BF202" s="200">
        <f>IF(N202="snížená",J202,0)</f>
        <v>0</v>
      </c>
      <c r="BG202" s="200">
        <f>IF(N202="zákl. přenesená",J202,0)</f>
        <v>0</v>
      </c>
      <c r="BH202" s="200">
        <f>IF(N202="sníž. přenesená",J202,0)</f>
        <v>0</v>
      </c>
      <c r="BI202" s="200">
        <f>IF(N202="nulová",J202,0)</f>
        <v>0</v>
      </c>
      <c r="BJ202" s="18" t="s">
        <v>83</v>
      </c>
      <c r="BK202" s="200">
        <f>ROUND(I202*H202,2)</f>
        <v>0</v>
      </c>
      <c r="BL202" s="18" t="s">
        <v>878</v>
      </c>
      <c r="BM202" s="199" t="s">
        <v>897</v>
      </c>
    </row>
    <row r="203" spans="1:31" s="2" customFormat="1" ht="6.95" customHeight="1">
      <c r="A203" s="35"/>
      <c r="B203" s="48"/>
      <c r="C203" s="49"/>
      <c r="D203" s="49"/>
      <c r="E203" s="49"/>
      <c r="F203" s="49"/>
      <c r="G203" s="49"/>
      <c r="H203" s="49"/>
      <c r="I203" s="137"/>
      <c r="J203" s="49"/>
      <c r="K203" s="49"/>
      <c r="L203" s="40"/>
      <c r="M203" s="35"/>
      <c r="O203" s="35"/>
      <c r="P203" s="35"/>
      <c r="Q203" s="35"/>
      <c r="R203" s="35"/>
      <c r="S203" s="35"/>
      <c r="T203" s="35"/>
      <c r="U203" s="35"/>
      <c r="V203" s="35"/>
      <c r="W203" s="35"/>
      <c r="X203" s="35"/>
      <c r="Y203" s="35"/>
      <c r="Z203" s="35"/>
      <c r="AA203" s="35"/>
      <c r="AB203" s="35"/>
      <c r="AC203" s="35"/>
      <c r="AD203" s="35"/>
      <c r="AE203" s="35"/>
    </row>
  </sheetData>
  <sheetProtection algorithmName="SHA-512" hashValue="m1CLlc8BKfc3CzQuvRyxJ/kSzCfwyt7yAiHI1U6o3UvPDwnR2JlP7QryO5ZNj91znux4BwM7wZbgixTgeMP9KA==" saltValue="G+Enz4ePCIEvLPXNq0Su2J+6CpXNlRNNBRwg+1H+FdNh2sD8aY12ozHV0659hiYhWP206NSlJDlxvN7hSlLF7g==" spinCount="100000" sheet="1" objects="1" scenarios="1" formatColumns="0" formatRows="0" autoFilter="0"/>
  <autoFilter ref="C91:K202"/>
  <mergeCells count="9">
    <mergeCell ref="E50:H50"/>
    <mergeCell ref="E82:H82"/>
    <mergeCell ref="E84:H8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3" customWidth="1"/>
    <col min="2" max="2" width="1.7109375" style="253" customWidth="1"/>
    <col min="3" max="4" width="5.00390625" style="253" customWidth="1"/>
    <col min="5" max="5" width="11.7109375" style="253" customWidth="1"/>
    <col min="6" max="6" width="9.140625" style="253" customWidth="1"/>
    <col min="7" max="7" width="5.00390625" style="253" customWidth="1"/>
    <col min="8" max="8" width="77.8515625" style="253" customWidth="1"/>
    <col min="9" max="10" width="20.00390625" style="253" customWidth="1"/>
    <col min="11" max="11" width="1.7109375" style="253" customWidth="1"/>
  </cols>
  <sheetData>
    <row r="1" s="1" customFormat="1" ht="37.5" customHeight="1"/>
    <row r="2" spans="2:11" s="1" customFormat="1" ht="7.5" customHeight="1">
      <c r="B2" s="254"/>
      <c r="C2" s="255"/>
      <c r="D2" s="255"/>
      <c r="E2" s="255"/>
      <c r="F2" s="255"/>
      <c r="G2" s="255"/>
      <c r="H2" s="255"/>
      <c r="I2" s="255"/>
      <c r="J2" s="255"/>
      <c r="K2" s="256"/>
    </row>
    <row r="3" spans="2:11" s="16" customFormat="1" ht="45" customHeight="1">
      <c r="B3" s="257"/>
      <c r="C3" s="382" t="s">
        <v>928</v>
      </c>
      <c r="D3" s="382"/>
      <c r="E3" s="382"/>
      <c r="F3" s="382"/>
      <c r="G3" s="382"/>
      <c r="H3" s="382"/>
      <c r="I3" s="382"/>
      <c r="J3" s="382"/>
      <c r="K3" s="258"/>
    </row>
    <row r="4" spans="2:11" s="1" customFormat="1" ht="25.5" customHeight="1">
      <c r="B4" s="259"/>
      <c r="C4" s="387" t="s">
        <v>929</v>
      </c>
      <c r="D4" s="387"/>
      <c r="E4" s="387"/>
      <c r="F4" s="387"/>
      <c r="G4" s="387"/>
      <c r="H4" s="387"/>
      <c r="I4" s="387"/>
      <c r="J4" s="387"/>
      <c r="K4" s="260"/>
    </row>
    <row r="5" spans="2:11" s="1" customFormat="1" ht="5.25" customHeight="1">
      <c r="B5" s="259"/>
      <c r="C5" s="261"/>
      <c r="D5" s="261"/>
      <c r="E5" s="261"/>
      <c r="F5" s="261"/>
      <c r="G5" s="261"/>
      <c r="H5" s="261"/>
      <c r="I5" s="261"/>
      <c r="J5" s="261"/>
      <c r="K5" s="260"/>
    </row>
    <row r="6" spans="2:11" s="1" customFormat="1" ht="15" customHeight="1">
      <c r="B6" s="259"/>
      <c r="C6" s="386" t="s">
        <v>930</v>
      </c>
      <c r="D6" s="386"/>
      <c r="E6" s="386"/>
      <c r="F6" s="386"/>
      <c r="G6" s="386"/>
      <c r="H6" s="386"/>
      <c r="I6" s="386"/>
      <c r="J6" s="386"/>
      <c r="K6" s="260"/>
    </row>
    <row r="7" spans="2:11" s="1" customFormat="1" ht="15" customHeight="1">
      <c r="B7" s="263"/>
      <c r="C7" s="386" t="s">
        <v>931</v>
      </c>
      <c r="D7" s="386"/>
      <c r="E7" s="386"/>
      <c r="F7" s="386"/>
      <c r="G7" s="386"/>
      <c r="H7" s="386"/>
      <c r="I7" s="386"/>
      <c r="J7" s="386"/>
      <c r="K7" s="260"/>
    </row>
    <row r="8" spans="2:11" s="1" customFormat="1" ht="12.75" customHeight="1">
      <c r="B8" s="263"/>
      <c r="C8" s="262"/>
      <c r="D8" s="262"/>
      <c r="E8" s="262"/>
      <c r="F8" s="262"/>
      <c r="G8" s="262"/>
      <c r="H8" s="262"/>
      <c r="I8" s="262"/>
      <c r="J8" s="262"/>
      <c r="K8" s="260"/>
    </row>
    <row r="9" spans="2:11" s="1" customFormat="1" ht="15" customHeight="1">
      <c r="B9" s="263"/>
      <c r="C9" s="386" t="s">
        <v>932</v>
      </c>
      <c r="D9" s="386"/>
      <c r="E9" s="386"/>
      <c r="F9" s="386"/>
      <c r="G9" s="386"/>
      <c r="H9" s="386"/>
      <c r="I9" s="386"/>
      <c r="J9" s="386"/>
      <c r="K9" s="260"/>
    </row>
    <row r="10" spans="2:11" s="1" customFormat="1" ht="15" customHeight="1">
      <c r="B10" s="263"/>
      <c r="C10" s="262"/>
      <c r="D10" s="386" t="s">
        <v>933</v>
      </c>
      <c r="E10" s="386"/>
      <c r="F10" s="386"/>
      <c r="G10" s="386"/>
      <c r="H10" s="386"/>
      <c r="I10" s="386"/>
      <c r="J10" s="386"/>
      <c r="K10" s="260"/>
    </row>
    <row r="11" spans="2:11" s="1" customFormat="1" ht="15" customHeight="1">
      <c r="B11" s="263"/>
      <c r="C11" s="264"/>
      <c r="D11" s="386" t="s">
        <v>934</v>
      </c>
      <c r="E11" s="386"/>
      <c r="F11" s="386"/>
      <c r="G11" s="386"/>
      <c r="H11" s="386"/>
      <c r="I11" s="386"/>
      <c r="J11" s="386"/>
      <c r="K11" s="260"/>
    </row>
    <row r="12" spans="2:11" s="1" customFormat="1" ht="15" customHeight="1">
      <c r="B12" s="263"/>
      <c r="C12" s="264"/>
      <c r="D12" s="262"/>
      <c r="E12" s="262"/>
      <c r="F12" s="262"/>
      <c r="G12" s="262"/>
      <c r="H12" s="262"/>
      <c r="I12" s="262"/>
      <c r="J12" s="262"/>
      <c r="K12" s="260"/>
    </row>
    <row r="13" spans="2:11" s="1" customFormat="1" ht="15" customHeight="1">
      <c r="B13" s="263"/>
      <c r="C13" s="264"/>
      <c r="D13" s="265" t="s">
        <v>935</v>
      </c>
      <c r="E13" s="262"/>
      <c r="F13" s="262"/>
      <c r="G13" s="262"/>
      <c r="H13" s="262"/>
      <c r="I13" s="262"/>
      <c r="J13" s="262"/>
      <c r="K13" s="260"/>
    </row>
    <row r="14" spans="2:11" s="1" customFormat="1" ht="12.75" customHeight="1">
      <c r="B14" s="263"/>
      <c r="C14" s="264"/>
      <c r="D14" s="264"/>
      <c r="E14" s="264"/>
      <c r="F14" s="264"/>
      <c r="G14" s="264"/>
      <c r="H14" s="264"/>
      <c r="I14" s="264"/>
      <c r="J14" s="264"/>
      <c r="K14" s="260"/>
    </row>
    <row r="15" spans="2:11" s="1" customFormat="1" ht="15" customHeight="1">
      <c r="B15" s="263"/>
      <c r="C15" s="264"/>
      <c r="D15" s="386" t="s">
        <v>936</v>
      </c>
      <c r="E15" s="386"/>
      <c r="F15" s="386"/>
      <c r="G15" s="386"/>
      <c r="H15" s="386"/>
      <c r="I15" s="386"/>
      <c r="J15" s="386"/>
      <c r="K15" s="260"/>
    </row>
    <row r="16" spans="2:11" s="1" customFormat="1" ht="15" customHeight="1">
      <c r="B16" s="263"/>
      <c r="C16" s="264"/>
      <c r="D16" s="386" t="s">
        <v>937</v>
      </c>
      <c r="E16" s="386"/>
      <c r="F16" s="386"/>
      <c r="G16" s="386"/>
      <c r="H16" s="386"/>
      <c r="I16" s="386"/>
      <c r="J16" s="386"/>
      <c r="K16" s="260"/>
    </row>
    <row r="17" spans="2:11" s="1" customFormat="1" ht="15" customHeight="1">
      <c r="B17" s="263"/>
      <c r="C17" s="264"/>
      <c r="D17" s="386" t="s">
        <v>938</v>
      </c>
      <c r="E17" s="386"/>
      <c r="F17" s="386"/>
      <c r="G17" s="386"/>
      <c r="H17" s="386"/>
      <c r="I17" s="386"/>
      <c r="J17" s="386"/>
      <c r="K17" s="260"/>
    </row>
    <row r="18" spans="2:11" s="1" customFormat="1" ht="15" customHeight="1">
      <c r="B18" s="263"/>
      <c r="C18" s="264"/>
      <c r="D18" s="264"/>
      <c r="E18" s="266" t="s">
        <v>82</v>
      </c>
      <c r="F18" s="386" t="s">
        <v>939</v>
      </c>
      <c r="G18" s="386"/>
      <c r="H18" s="386"/>
      <c r="I18" s="386"/>
      <c r="J18" s="386"/>
      <c r="K18" s="260"/>
    </row>
    <row r="19" spans="2:11" s="1" customFormat="1" ht="15" customHeight="1">
      <c r="B19" s="263"/>
      <c r="C19" s="264"/>
      <c r="D19" s="264"/>
      <c r="E19" s="266" t="s">
        <v>940</v>
      </c>
      <c r="F19" s="386" t="s">
        <v>941</v>
      </c>
      <c r="G19" s="386"/>
      <c r="H19" s="386"/>
      <c r="I19" s="386"/>
      <c r="J19" s="386"/>
      <c r="K19" s="260"/>
    </row>
    <row r="20" spans="2:11" s="1" customFormat="1" ht="15" customHeight="1">
      <c r="B20" s="263"/>
      <c r="C20" s="264"/>
      <c r="D20" s="264"/>
      <c r="E20" s="266" t="s">
        <v>942</v>
      </c>
      <c r="F20" s="386" t="s">
        <v>943</v>
      </c>
      <c r="G20" s="386"/>
      <c r="H20" s="386"/>
      <c r="I20" s="386"/>
      <c r="J20" s="386"/>
      <c r="K20" s="260"/>
    </row>
    <row r="21" spans="2:11" s="1" customFormat="1" ht="15" customHeight="1">
      <c r="B21" s="263"/>
      <c r="C21" s="264"/>
      <c r="D21" s="264"/>
      <c r="E21" s="266" t="s">
        <v>944</v>
      </c>
      <c r="F21" s="386" t="s">
        <v>945</v>
      </c>
      <c r="G21" s="386"/>
      <c r="H21" s="386"/>
      <c r="I21" s="386"/>
      <c r="J21" s="386"/>
      <c r="K21" s="260"/>
    </row>
    <row r="22" spans="2:11" s="1" customFormat="1" ht="15" customHeight="1">
      <c r="B22" s="263"/>
      <c r="C22" s="264"/>
      <c r="D22" s="264"/>
      <c r="E22" s="266" t="s">
        <v>946</v>
      </c>
      <c r="F22" s="386" t="s">
        <v>947</v>
      </c>
      <c r="G22" s="386"/>
      <c r="H22" s="386"/>
      <c r="I22" s="386"/>
      <c r="J22" s="386"/>
      <c r="K22" s="260"/>
    </row>
    <row r="23" spans="2:11" s="1" customFormat="1" ht="15" customHeight="1">
      <c r="B23" s="263"/>
      <c r="C23" s="264"/>
      <c r="D23" s="264"/>
      <c r="E23" s="266" t="s">
        <v>948</v>
      </c>
      <c r="F23" s="386" t="s">
        <v>949</v>
      </c>
      <c r="G23" s="386"/>
      <c r="H23" s="386"/>
      <c r="I23" s="386"/>
      <c r="J23" s="386"/>
      <c r="K23" s="260"/>
    </row>
    <row r="24" spans="2:11" s="1" customFormat="1" ht="12.75" customHeight="1">
      <c r="B24" s="263"/>
      <c r="C24" s="264"/>
      <c r="D24" s="264"/>
      <c r="E24" s="264"/>
      <c r="F24" s="264"/>
      <c r="G24" s="264"/>
      <c r="H24" s="264"/>
      <c r="I24" s="264"/>
      <c r="J24" s="264"/>
      <c r="K24" s="260"/>
    </row>
    <row r="25" spans="2:11" s="1" customFormat="1" ht="15" customHeight="1">
      <c r="B25" s="263"/>
      <c r="C25" s="386" t="s">
        <v>950</v>
      </c>
      <c r="D25" s="386"/>
      <c r="E25" s="386"/>
      <c r="F25" s="386"/>
      <c r="G25" s="386"/>
      <c r="H25" s="386"/>
      <c r="I25" s="386"/>
      <c r="J25" s="386"/>
      <c r="K25" s="260"/>
    </row>
    <row r="26" spans="2:11" s="1" customFormat="1" ht="15" customHeight="1">
      <c r="B26" s="263"/>
      <c r="C26" s="386" t="s">
        <v>951</v>
      </c>
      <c r="D26" s="386"/>
      <c r="E26" s="386"/>
      <c r="F26" s="386"/>
      <c r="G26" s="386"/>
      <c r="H26" s="386"/>
      <c r="I26" s="386"/>
      <c r="J26" s="386"/>
      <c r="K26" s="260"/>
    </row>
    <row r="27" spans="2:11" s="1" customFormat="1" ht="15" customHeight="1">
      <c r="B27" s="263"/>
      <c r="C27" s="262"/>
      <c r="D27" s="386" t="s">
        <v>952</v>
      </c>
      <c r="E27" s="386"/>
      <c r="F27" s="386"/>
      <c r="G27" s="386"/>
      <c r="H27" s="386"/>
      <c r="I27" s="386"/>
      <c r="J27" s="386"/>
      <c r="K27" s="260"/>
    </row>
    <row r="28" spans="2:11" s="1" customFormat="1" ht="15" customHeight="1">
      <c r="B28" s="263"/>
      <c r="C28" s="264"/>
      <c r="D28" s="386" t="s">
        <v>953</v>
      </c>
      <c r="E28" s="386"/>
      <c r="F28" s="386"/>
      <c r="G28" s="386"/>
      <c r="H28" s="386"/>
      <c r="I28" s="386"/>
      <c r="J28" s="386"/>
      <c r="K28" s="260"/>
    </row>
    <row r="29" spans="2:11" s="1" customFormat="1" ht="12.75" customHeight="1">
      <c r="B29" s="263"/>
      <c r="C29" s="264"/>
      <c r="D29" s="264"/>
      <c r="E29" s="264"/>
      <c r="F29" s="264"/>
      <c r="G29" s="264"/>
      <c r="H29" s="264"/>
      <c r="I29" s="264"/>
      <c r="J29" s="264"/>
      <c r="K29" s="260"/>
    </row>
    <row r="30" spans="2:11" s="1" customFormat="1" ht="15" customHeight="1">
      <c r="B30" s="263"/>
      <c r="C30" s="264"/>
      <c r="D30" s="386" t="s">
        <v>954</v>
      </c>
      <c r="E30" s="386"/>
      <c r="F30" s="386"/>
      <c r="G30" s="386"/>
      <c r="H30" s="386"/>
      <c r="I30" s="386"/>
      <c r="J30" s="386"/>
      <c r="K30" s="260"/>
    </row>
    <row r="31" spans="2:11" s="1" customFormat="1" ht="15" customHeight="1">
      <c r="B31" s="263"/>
      <c r="C31" s="264"/>
      <c r="D31" s="386" t="s">
        <v>955</v>
      </c>
      <c r="E31" s="386"/>
      <c r="F31" s="386"/>
      <c r="G31" s="386"/>
      <c r="H31" s="386"/>
      <c r="I31" s="386"/>
      <c r="J31" s="386"/>
      <c r="K31" s="260"/>
    </row>
    <row r="32" spans="2:11" s="1" customFormat="1" ht="12.75" customHeight="1">
      <c r="B32" s="263"/>
      <c r="C32" s="264"/>
      <c r="D32" s="264"/>
      <c r="E32" s="264"/>
      <c r="F32" s="264"/>
      <c r="G32" s="264"/>
      <c r="H32" s="264"/>
      <c r="I32" s="264"/>
      <c r="J32" s="264"/>
      <c r="K32" s="260"/>
    </row>
    <row r="33" spans="2:11" s="1" customFormat="1" ht="15" customHeight="1">
      <c r="B33" s="263"/>
      <c r="C33" s="264"/>
      <c r="D33" s="386" t="s">
        <v>956</v>
      </c>
      <c r="E33" s="386"/>
      <c r="F33" s="386"/>
      <c r="G33" s="386"/>
      <c r="H33" s="386"/>
      <c r="I33" s="386"/>
      <c r="J33" s="386"/>
      <c r="K33" s="260"/>
    </row>
    <row r="34" spans="2:11" s="1" customFormat="1" ht="15" customHeight="1">
      <c r="B34" s="263"/>
      <c r="C34" s="264"/>
      <c r="D34" s="386" t="s">
        <v>957</v>
      </c>
      <c r="E34" s="386"/>
      <c r="F34" s="386"/>
      <c r="G34" s="386"/>
      <c r="H34" s="386"/>
      <c r="I34" s="386"/>
      <c r="J34" s="386"/>
      <c r="K34" s="260"/>
    </row>
    <row r="35" spans="2:11" s="1" customFormat="1" ht="15" customHeight="1">
      <c r="B35" s="263"/>
      <c r="C35" s="264"/>
      <c r="D35" s="386" t="s">
        <v>958</v>
      </c>
      <c r="E35" s="386"/>
      <c r="F35" s="386"/>
      <c r="G35" s="386"/>
      <c r="H35" s="386"/>
      <c r="I35" s="386"/>
      <c r="J35" s="386"/>
      <c r="K35" s="260"/>
    </row>
    <row r="36" spans="2:11" s="1" customFormat="1" ht="15" customHeight="1">
      <c r="B36" s="263"/>
      <c r="C36" s="264"/>
      <c r="D36" s="262"/>
      <c r="E36" s="265" t="s">
        <v>121</v>
      </c>
      <c r="F36" s="262"/>
      <c r="G36" s="386" t="s">
        <v>959</v>
      </c>
      <c r="H36" s="386"/>
      <c r="I36" s="386"/>
      <c r="J36" s="386"/>
      <c r="K36" s="260"/>
    </row>
    <row r="37" spans="2:11" s="1" customFormat="1" ht="30.75" customHeight="1">
      <c r="B37" s="263"/>
      <c r="C37" s="264"/>
      <c r="D37" s="262"/>
      <c r="E37" s="265" t="s">
        <v>960</v>
      </c>
      <c r="F37" s="262"/>
      <c r="G37" s="386" t="s">
        <v>961</v>
      </c>
      <c r="H37" s="386"/>
      <c r="I37" s="386"/>
      <c r="J37" s="386"/>
      <c r="K37" s="260"/>
    </row>
    <row r="38" spans="2:11" s="1" customFormat="1" ht="15" customHeight="1">
      <c r="B38" s="263"/>
      <c r="C38" s="264"/>
      <c r="D38" s="262"/>
      <c r="E38" s="265" t="s">
        <v>56</v>
      </c>
      <c r="F38" s="262"/>
      <c r="G38" s="386" t="s">
        <v>962</v>
      </c>
      <c r="H38" s="386"/>
      <c r="I38" s="386"/>
      <c r="J38" s="386"/>
      <c r="K38" s="260"/>
    </row>
    <row r="39" spans="2:11" s="1" customFormat="1" ht="15" customHeight="1">
      <c r="B39" s="263"/>
      <c r="C39" s="264"/>
      <c r="D39" s="262"/>
      <c r="E39" s="265" t="s">
        <v>57</v>
      </c>
      <c r="F39" s="262"/>
      <c r="G39" s="386" t="s">
        <v>963</v>
      </c>
      <c r="H39" s="386"/>
      <c r="I39" s="386"/>
      <c r="J39" s="386"/>
      <c r="K39" s="260"/>
    </row>
    <row r="40" spans="2:11" s="1" customFormat="1" ht="15" customHeight="1">
      <c r="B40" s="263"/>
      <c r="C40" s="264"/>
      <c r="D40" s="262"/>
      <c r="E40" s="265" t="s">
        <v>122</v>
      </c>
      <c r="F40" s="262"/>
      <c r="G40" s="386" t="s">
        <v>964</v>
      </c>
      <c r="H40" s="386"/>
      <c r="I40" s="386"/>
      <c r="J40" s="386"/>
      <c r="K40" s="260"/>
    </row>
    <row r="41" spans="2:11" s="1" customFormat="1" ht="15" customHeight="1">
      <c r="B41" s="263"/>
      <c r="C41" s="264"/>
      <c r="D41" s="262"/>
      <c r="E41" s="265" t="s">
        <v>123</v>
      </c>
      <c r="F41" s="262"/>
      <c r="G41" s="386" t="s">
        <v>965</v>
      </c>
      <c r="H41" s="386"/>
      <c r="I41" s="386"/>
      <c r="J41" s="386"/>
      <c r="K41" s="260"/>
    </row>
    <row r="42" spans="2:11" s="1" customFormat="1" ht="15" customHeight="1">
      <c r="B42" s="263"/>
      <c r="C42" s="264"/>
      <c r="D42" s="262"/>
      <c r="E42" s="265" t="s">
        <v>966</v>
      </c>
      <c r="F42" s="262"/>
      <c r="G42" s="386" t="s">
        <v>967</v>
      </c>
      <c r="H42" s="386"/>
      <c r="I42" s="386"/>
      <c r="J42" s="386"/>
      <c r="K42" s="260"/>
    </row>
    <row r="43" spans="2:11" s="1" customFormat="1" ht="15" customHeight="1">
      <c r="B43" s="263"/>
      <c r="C43" s="264"/>
      <c r="D43" s="262"/>
      <c r="E43" s="265"/>
      <c r="F43" s="262"/>
      <c r="G43" s="386" t="s">
        <v>968</v>
      </c>
      <c r="H43" s="386"/>
      <c r="I43" s="386"/>
      <c r="J43" s="386"/>
      <c r="K43" s="260"/>
    </row>
    <row r="44" spans="2:11" s="1" customFormat="1" ht="15" customHeight="1">
      <c r="B44" s="263"/>
      <c r="C44" s="264"/>
      <c r="D44" s="262"/>
      <c r="E44" s="265" t="s">
        <v>969</v>
      </c>
      <c r="F44" s="262"/>
      <c r="G44" s="386" t="s">
        <v>970</v>
      </c>
      <c r="H44" s="386"/>
      <c r="I44" s="386"/>
      <c r="J44" s="386"/>
      <c r="K44" s="260"/>
    </row>
    <row r="45" spans="2:11" s="1" customFormat="1" ht="15" customHeight="1">
      <c r="B45" s="263"/>
      <c r="C45" s="264"/>
      <c r="D45" s="262"/>
      <c r="E45" s="265" t="s">
        <v>125</v>
      </c>
      <c r="F45" s="262"/>
      <c r="G45" s="386" t="s">
        <v>971</v>
      </c>
      <c r="H45" s="386"/>
      <c r="I45" s="386"/>
      <c r="J45" s="386"/>
      <c r="K45" s="260"/>
    </row>
    <row r="46" spans="2:11" s="1" customFormat="1" ht="12.75" customHeight="1">
      <c r="B46" s="263"/>
      <c r="C46" s="264"/>
      <c r="D46" s="262"/>
      <c r="E46" s="262"/>
      <c r="F46" s="262"/>
      <c r="G46" s="262"/>
      <c r="H46" s="262"/>
      <c r="I46" s="262"/>
      <c r="J46" s="262"/>
      <c r="K46" s="260"/>
    </row>
    <row r="47" spans="2:11" s="1" customFormat="1" ht="15" customHeight="1">
      <c r="B47" s="263"/>
      <c r="C47" s="264"/>
      <c r="D47" s="386" t="s">
        <v>972</v>
      </c>
      <c r="E47" s="386"/>
      <c r="F47" s="386"/>
      <c r="G47" s="386"/>
      <c r="H47" s="386"/>
      <c r="I47" s="386"/>
      <c r="J47" s="386"/>
      <c r="K47" s="260"/>
    </row>
    <row r="48" spans="2:11" s="1" customFormat="1" ht="15" customHeight="1">
      <c r="B48" s="263"/>
      <c r="C48" s="264"/>
      <c r="D48" s="264"/>
      <c r="E48" s="386" t="s">
        <v>973</v>
      </c>
      <c r="F48" s="386"/>
      <c r="G48" s="386"/>
      <c r="H48" s="386"/>
      <c r="I48" s="386"/>
      <c r="J48" s="386"/>
      <c r="K48" s="260"/>
    </row>
    <row r="49" spans="2:11" s="1" customFormat="1" ht="15" customHeight="1">
      <c r="B49" s="263"/>
      <c r="C49" s="264"/>
      <c r="D49" s="264"/>
      <c r="E49" s="386" t="s">
        <v>974</v>
      </c>
      <c r="F49" s="386"/>
      <c r="G49" s="386"/>
      <c r="H49" s="386"/>
      <c r="I49" s="386"/>
      <c r="J49" s="386"/>
      <c r="K49" s="260"/>
    </row>
    <row r="50" spans="2:11" s="1" customFormat="1" ht="15" customHeight="1">
      <c r="B50" s="263"/>
      <c r="C50" s="264"/>
      <c r="D50" s="264"/>
      <c r="E50" s="386" t="s">
        <v>975</v>
      </c>
      <c r="F50" s="386"/>
      <c r="G50" s="386"/>
      <c r="H50" s="386"/>
      <c r="I50" s="386"/>
      <c r="J50" s="386"/>
      <c r="K50" s="260"/>
    </row>
    <row r="51" spans="2:11" s="1" customFormat="1" ht="15" customHeight="1">
      <c r="B51" s="263"/>
      <c r="C51" s="264"/>
      <c r="D51" s="386" t="s">
        <v>976</v>
      </c>
      <c r="E51" s="386"/>
      <c r="F51" s="386"/>
      <c r="G51" s="386"/>
      <c r="H51" s="386"/>
      <c r="I51" s="386"/>
      <c r="J51" s="386"/>
      <c r="K51" s="260"/>
    </row>
    <row r="52" spans="2:11" s="1" customFormat="1" ht="25.5" customHeight="1">
      <c r="B52" s="259"/>
      <c r="C52" s="387" t="s">
        <v>977</v>
      </c>
      <c r="D52" s="387"/>
      <c r="E52" s="387"/>
      <c r="F52" s="387"/>
      <c r="G52" s="387"/>
      <c r="H52" s="387"/>
      <c r="I52" s="387"/>
      <c r="J52" s="387"/>
      <c r="K52" s="260"/>
    </row>
    <row r="53" spans="2:11" s="1" customFormat="1" ht="5.25" customHeight="1">
      <c r="B53" s="259"/>
      <c r="C53" s="261"/>
      <c r="D53" s="261"/>
      <c r="E53" s="261"/>
      <c r="F53" s="261"/>
      <c r="G53" s="261"/>
      <c r="H53" s="261"/>
      <c r="I53" s="261"/>
      <c r="J53" s="261"/>
      <c r="K53" s="260"/>
    </row>
    <row r="54" spans="2:11" s="1" customFormat="1" ht="15" customHeight="1">
      <c r="B54" s="259"/>
      <c r="C54" s="386" t="s">
        <v>978</v>
      </c>
      <c r="D54" s="386"/>
      <c r="E54" s="386"/>
      <c r="F54" s="386"/>
      <c r="G54" s="386"/>
      <c r="H54" s="386"/>
      <c r="I54" s="386"/>
      <c r="J54" s="386"/>
      <c r="K54" s="260"/>
    </row>
    <row r="55" spans="2:11" s="1" customFormat="1" ht="15" customHeight="1">
      <c r="B55" s="259"/>
      <c r="C55" s="386" t="s">
        <v>979</v>
      </c>
      <c r="D55" s="386"/>
      <c r="E55" s="386"/>
      <c r="F55" s="386"/>
      <c r="G55" s="386"/>
      <c r="H55" s="386"/>
      <c r="I55" s="386"/>
      <c r="J55" s="386"/>
      <c r="K55" s="260"/>
    </row>
    <row r="56" spans="2:11" s="1" customFormat="1" ht="12.75" customHeight="1">
      <c r="B56" s="259"/>
      <c r="C56" s="262"/>
      <c r="D56" s="262"/>
      <c r="E56" s="262"/>
      <c r="F56" s="262"/>
      <c r="G56" s="262"/>
      <c r="H56" s="262"/>
      <c r="I56" s="262"/>
      <c r="J56" s="262"/>
      <c r="K56" s="260"/>
    </row>
    <row r="57" spans="2:11" s="1" customFormat="1" ht="15" customHeight="1">
      <c r="B57" s="259"/>
      <c r="C57" s="386" t="s">
        <v>980</v>
      </c>
      <c r="D57" s="386"/>
      <c r="E57" s="386"/>
      <c r="F57" s="386"/>
      <c r="G57" s="386"/>
      <c r="H57" s="386"/>
      <c r="I57" s="386"/>
      <c r="J57" s="386"/>
      <c r="K57" s="260"/>
    </row>
    <row r="58" spans="2:11" s="1" customFormat="1" ht="15" customHeight="1">
      <c r="B58" s="259"/>
      <c r="C58" s="264"/>
      <c r="D58" s="386" t="s">
        <v>981</v>
      </c>
      <c r="E58" s="386"/>
      <c r="F58" s="386"/>
      <c r="G58" s="386"/>
      <c r="H58" s="386"/>
      <c r="I58" s="386"/>
      <c r="J58" s="386"/>
      <c r="K58" s="260"/>
    </row>
    <row r="59" spans="2:11" s="1" customFormat="1" ht="15" customHeight="1">
      <c r="B59" s="259"/>
      <c r="C59" s="264"/>
      <c r="D59" s="386" t="s">
        <v>982</v>
      </c>
      <c r="E59" s="386"/>
      <c r="F59" s="386"/>
      <c r="G59" s="386"/>
      <c r="H59" s="386"/>
      <c r="I59" s="386"/>
      <c r="J59" s="386"/>
      <c r="K59" s="260"/>
    </row>
    <row r="60" spans="2:11" s="1" customFormat="1" ht="15" customHeight="1">
      <c r="B60" s="259"/>
      <c r="C60" s="264"/>
      <c r="D60" s="386" t="s">
        <v>983</v>
      </c>
      <c r="E60" s="386"/>
      <c r="F60" s="386"/>
      <c r="G60" s="386"/>
      <c r="H60" s="386"/>
      <c r="I60" s="386"/>
      <c r="J60" s="386"/>
      <c r="K60" s="260"/>
    </row>
    <row r="61" spans="2:11" s="1" customFormat="1" ht="15" customHeight="1">
      <c r="B61" s="259"/>
      <c r="C61" s="264"/>
      <c r="D61" s="386" t="s">
        <v>984</v>
      </c>
      <c r="E61" s="386"/>
      <c r="F61" s="386"/>
      <c r="G61" s="386"/>
      <c r="H61" s="386"/>
      <c r="I61" s="386"/>
      <c r="J61" s="386"/>
      <c r="K61" s="260"/>
    </row>
    <row r="62" spans="2:11" s="1" customFormat="1" ht="15" customHeight="1">
      <c r="B62" s="259"/>
      <c r="C62" s="264"/>
      <c r="D62" s="388" t="s">
        <v>985</v>
      </c>
      <c r="E62" s="388"/>
      <c r="F62" s="388"/>
      <c r="G62" s="388"/>
      <c r="H62" s="388"/>
      <c r="I62" s="388"/>
      <c r="J62" s="388"/>
      <c r="K62" s="260"/>
    </row>
    <row r="63" spans="2:11" s="1" customFormat="1" ht="15" customHeight="1">
      <c r="B63" s="259"/>
      <c r="C63" s="264"/>
      <c r="D63" s="386" t="s">
        <v>986</v>
      </c>
      <c r="E63" s="386"/>
      <c r="F63" s="386"/>
      <c r="G63" s="386"/>
      <c r="H63" s="386"/>
      <c r="I63" s="386"/>
      <c r="J63" s="386"/>
      <c r="K63" s="260"/>
    </row>
    <row r="64" spans="2:11" s="1" customFormat="1" ht="12.75" customHeight="1">
      <c r="B64" s="259"/>
      <c r="C64" s="264"/>
      <c r="D64" s="264"/>
      <c r="E64" s="267"/>
      <c r="F64" s="264"/>
      <c r="G64" s="264"/>
      <c r="H64" s="264"/>
      <c r="I64" s="264"/>
      <c r="J64" s="264"/>
      <c r="K64" s="260"/>
    </row>
    <row r="65" spans="2:11" s="1" customFormat="1" ht="15" customHeight="1">
      <c r="B65" s="259"/>
      <c r="C65" s="264"/>
      <c r="D65" s="386" t="s">
        <v>987</v>
      </c>
      <c r="E65" s="386"/>
      <c r="F65" s="386"/>
      <c r="G65" s="386"/>
      <c r="H65" s="386"/>
      <c r="I65" s="386"/>
      <c r="J65" s="386"/>
      <c r="K65" s="260"/>
    </row>
    <row r="66" spans="2:11" s="1" customFormat="1" ht="15" customHeight="1">
      <c r="B66" s="259"/>
      <c r="C66" s="264"/>
      <c r="D66" s="388" t="s">
        <v>988</v>
      </c>
      <c r="E66" s="388"/>
      <c r="F66" s="388"/>
      <c r="G66" s="388"/>
      <c r="H66" s="388"/>
      <c r="I66" s="388"/>
      <c r="J66" s="388"/>
      <c r="K66" s="260"/>
    </row>
    <row r="67" spans="2:11" s="1" customFormat="1" ht="15" customHeight="1">
      <c r="B67" s="259"/>
      <c r="C67" s="264"/>
      <c r="D67" s="386" t="s">
        <v>989</v>
      </c>
      <c r="E67" s="386"/>
      <c r="F67" s="386"/>
      <c r="G67" s="386"/>
      <c r="H67" s="386"/>
      <c r="I67" s="386"/>
      <c r="J67" s="386"/>
      <c r="K67" s="260"/>
    </row>
    <row r="68" spans="2:11" s="1" customFormat="1" ht="15" customHeight="1">
      <c r="B68" s="259"/>
      <c r="C68" s="264"/>
      <c r="D68" s="386" t="s">
        <v>990</v>
      </c>
      <c r="E68" s="386"/>
      <c r="F68" s="386"/>
      <c r="G68" s="386"/>
      <c r="H68" s="386"/>
      <c r="I68" s="386"/>
      <c r="J68" s="386"/>
      <c r="K68" s="260"/>
    </row>
    <row r="69" spans="2:11" s="1" customFormat="1" ht="15" customHeight="1">
      <c r="B69" s="259"/>
      <c r="C69" s="264"/>
      <c r="D69" s="386" t="s">
        <v>991</v>
      </c>
      <c r="E69" s="386"/>
      <c r="F69" s="386"/>
      <c r="G69" s="386"/>
      <c r="H69" s="386"/>
      <c r="I69" s="386"/>
      <c r="J69" s="386"/>
      <c r="K69" s="260"/>
    </row>
    <row r="70" spans="2:11" s="1" customFormat="1" ht="15" customHeight="1">
      <c r="B70" s="259"/>
      <c r="C70" s="264"/>
      <c r="D70" s="386" t="s">
        <v>992</v>
      </c>
      <c r="E70" s="386"/>
      <c r="F70" s="386"/>
      <c r="G70" s="386"/>
      <c r="H70" s="386"/>
      <c r="I70" s="386"/>
      <c r="J70" s="386"/>
      <c r="K70" s="260"/>
    </row>
    <row r="71" spans="2:11" s="1" customFormat="1" ht="12.75" customHeight="1">
      <c r="B71" s="268"/>
      <c r="C71" s="269"/>
      <c r="D71" s="269"/>
      <c r="E71" s="269"/>
      <c r="F71" s="269"/>
      <c r="G71" s="269"/>
      <c r="H71" s="269"/>
      <c r="I71" s="269"/>
      <c r="J71" s="269"/>
      <c r="K71" s="270"/>
    </row>
    <row r="72" spans="2:11" s="1" customFormat="1" ht="18.75" customHeight="1">
      <c r="B72" s="271"/>
      <c r="C72" s="271"/>
      <c r="D72" s="271"/>
      <c r="E72" s="271"/>
      <c r="F72" s="271"/>
      <c r="G72" s="271"/>
      <c r="H72" s="271"/>
      <c r="I72" s="271"/>
      <c r="J72" s="271"/>
      <c r="K72" s="272"/>
    </row>
    <row r="73" spans="2:11" s="1" customFormat="1" ht="18.75" customHeight="1">
      <c r="B73" s="272"/>
      <c r="C73" s="272"/>
      <c r="D73" s="272"/>
      <c r="E73" s="272"/>
      <c r="F73" s="272"/>
      <c r="G73" s="272"/>
      <c r="H73" s="272"/>
      <c r="I73" s="272"/>
      <c r="J73" s="272"/>
      <c r="K73" s="272"/>
    </row>
    <row r="74" spans="2:11" s="1" customFormat="1" ht="7.5" customHeight="1">
      <c r="B74" s="273"/>
      <c r="C74" s="274"/>
      <c r="D74" s="274"/>
      <c r="E74" s="274"/>
      <c r="F74" s="274"/>
      <c r="G74" s="274"/>
      <c r="H74" s="274"/>
      <c r="I74" s="274"/>
      <c r="J74" s="274"/>
      <c r="K74" s="275"/>
    </row>
    <row r="75" spans="2:11" s="1" customFormat="1" ht="45" customHeight="1">
      <c r="B75" s="276"/>
      <c r="C75" s="381" t="s">
        <v>993</v>
      </c>
      <c r="D75" s="381"/>
      <c r="E75" s="381"/>
      <c r="F75" s="381"/>
      <c r="G75" s="381"/>
      <c r="H75" s="381"/>
      <c r="I75" s="381"/>
      <c r="J75" s="381"/>
      <c r="K75" s="277"/>
    </row>
    <row r="76" spans="2:11" s="1" customFormat="1" ht="17.25" customHeight="1">
      <c r="B76" s="276"/>
      <c r="C76" s="278" t="s">
        <v>994</v>
      </c>
      <c r="D76" s="278"/>
      <c r="E76" s="278"/>
      <c r="F76" s="278" t="s">
        <v>995</v>
      </c>
      <c r="G76" s="279"/>
      <c r="H76" s="278" t="s">
        <v>57</v>
      </c>
      <c r="I76" s="278" t="s">
        <v>60</v>
      </c>
      <c r="J76" s="278" t="s">
        <v>996</v>
      </c>
      <c r="K76" s="277"/>
    </row>
    <row r="77" spans="2:11" s="1" customFormat="1" ht="17.25" customHeight="1">
      <c r="B77" s="276"/>
      <c r="C77" s="280" t="s">
        <v>997</v>
      </c>
      <c r="D77" s="280"/>
      <c r="E77" s="280"/>
      <c r="F77" s="281" t="s">
        <v>998</v>
      </c>
      <c r="G77" s="282"/>
      <c r="H77" s="280"/>
      <c r="I77" s="280"/>
      <c r="J77" s="280" t="s">
        <v>999</v>
      </c>
      <c r="K77" s="277"/>
    </row>
    <row r="78" spans="2:11" s="1" customFormat="1" ht="5.25" customHeight="1">
      <c r="B78" s="276"/>
      <c r="C78" s="283"/>
      <c r="D78" s="283"/>
      <c r="E78" s="283"/>
      <c r="F78" s="283"/>
      <c r="G78" s="284"/>
      <c r="H78" s="283"/>
      <c r="I78" s="283"/>
      <c r="J78" s="283"/>
      <c r="K78" s="277"/>
    </row>
    <row r="79" spans="2:11" s="1" customFormat="1" ht="15" customHeight="1">
      <c r="B79" s="276"/>
      <c r="C79" s="265" t="s">
        <v>56</v>
      </c>
      <c r="D79" s="283"/>
      <c r="E79" s="283"/>
      <c r="F79" s="285" t="s">
        <v>1000</v>
      </c>
      <c r="G79" s="284"/>
      <c r="H79" s="265" t="s">
        <v>1001</v>
      </c>
      <c r="I79" s="265" t="s">
        <v>1002</v>
      </c>
      <c r="J79" s="265">
        <v>20</v>
      </c>
      <c r="K79" s="277"/>
    </row>
    <row r="80" spans="2:11" s="1" customFormat="1" ht="15" customHeight="1">
      <c r="B80" s="276"/>
      <c r="C80" s="265" t="s">
        <v>1003</v>
      </c>
      <c r="D80" s="265"/>
      <c r="E80" s="265"/>
      <c r="F80" s="285" t="s">
        <v>1000</v>
      </c>
      <c r="G80" s="284"/>
      <c r="H80" s="265" t="s">
        <v>1004</v>
      </c>
      <c r="I80" s="265" t="s">
        <v>1002</v>
      </c>
      <c r="J80" s="265">
        <v>120</v>
      </c>
      <c r="K80" s="277"/>
    </row>
    <row r="81" spans="2:11" s="1" customFormat="1" ht="15" customHeight="1">
      <c r="B81" s="286"/>
      <c r="C81" s="265" t="s">
        <v>1005</v>
      </c>
      <c r="D81" s="265"/>
      <c r="E81" s="265"/>
      <c r="F81" s="285" t="s">
        <v>1006</v>
      </c>
      <c r="G81" s="284"/>
      <c r="H81" s="265" t="s">
        <v>1007</v>
      </c>
      <c r="I81" s="265" t="s">
        <v>1002</v>
      </c>
      <c r="J81" s="265">
        <v>50</v>
      </c>
      <c r="K81" s="277"/>
    </row>
    <row r="82" spans="2:11" s="1" customFormat="1" ht="15" customHeight="1">
      <c r="B82" s="286"/>
      <c r="C82" s="265" t="s">
        <v>1008</v>
      </c>
      <c r="D82" s="265"/>
      <c r="E82" s="265"/>
      <c r="F82" s="285" t="s">
        <v>1000</v>
      </c>
      <c r="G82" s="284"/>
      <c r="H82" s="265" t="s">
        <v>1009</v>
      </c>
      <c r="I82" s="265" t="s">
        <v>1010</v>
      </c>
      <c r="J82" s="265"/>
      <c r="K82" s="277"/>
    </row>
    <row r="83" spans="2:11" s="1" customFormat="1" ht="15" customHeight="1">
      <c r="B83" s="286"/>
      <c r="C83" s="287" t="s">
        <v>1011</v>
      </c>
      <c r="D83" s="287"/>
      <c r="E83" s="287"/>
      <c r="F83" s="288" t="s">
        <v>1006</v>
      </c>
      <c r="G83" s="287"/>
      <c r="H83" s="287" t="s">
        <v>1012</v>
      </c>
      <c r="I83" s="287" t="s">
        <v>1002</v>
      </c>
      <c r="J83" s="287">
        <v>15</v>
      </c>
      <c r="K83" s="277"/>
    </row>
    <row r="84" spans="2:11" s="1" customFormat="1" ht="15" customHeight="1">
      <c r="B84" s="286"/>
      <c r="C84" s="287" t="s">
        <v>1013</v>
      </c>
      <c r="D84" s="287"/>
      <c r="E84" s="287"/>
      <c r="F84" s="288" t="s">
        <v>1006</v>
      </c>
      <c r="G84" s="287"/>
      <c r="H84" s="287" t="s">
        <v>1014</v>
      </c>
      <c r="I84" s="287" t="s">
        <v>1002</v>
      </c>
      <c r="J84" s="287">
        <v>15</v>
      </c>
      <c r="K84" s="277"/>
    </row>
    <row r="85" spans="2:11" s="1" customFormat="1" ht="15" customHeight="1">
      <c r="B85" s="286"/>
      <c r="C85" s="287" t="s">
        <v>1015</v>
      </c>
      <c r="D85" s="287"/>
      <c r="E85" s="287"/>
      <c r="F85" s="288" t="s">
        <v>1006</v>
      </c>
      <c r="G85" s="287"/>
      <c r="H85" s="287" t="s">
        <v>1016</v>
      </c>
      <c r="I85" s="287" t="s">
        <v>1002</v>
      </c>
      <c r="J85" s="287">
        <v>20</v>
      </c>
      <c r="K85" s="277"/>
    </row>
    <row r="86" spans="2:11" s="1" customFormat="1" ht="15" customHeight="1">
      <c r="B86" s="286"/>
      <c r="C86" s="287" t="s">
        <v>1017</v>
      </c>
      <c r="D86" s="287"/>
      <c r="E86" s="287"/>
      <c r="F86" s="288" t="s">
        <v>1006</v>
      </c>
      <c r="G86" s="287"/>
      <c r="H86" s="287" t="s">
        <v>1018</v>
      </c>
      <c r="I86" s="287" t="s">
        <v>1002</v>
      </c>
      <c r="J86" s="287">
        <v>20</v>
      </c>
      <c r="K86" s="277"/>
    </row>
    <row r="87" spans="2:11" s="1" customFormat="1" ht="15" customHeight="1">
      <c r="B87" s="286"/>
      <c r="C87" s="265" t="s">
        <v>1019</v>
      </c>
      <c r="D87" s="265"/>
      <c r="E87" s="265"/>
      <c r="F87" s="285" t="s">
        <v>1006</v>
      </c>
      <c r="G87" s="284"/>
      <c r="H87" s="265" t="s">
        <v>1020</v>
      </c>
      <c r="I87" s="265" t="s">
        <v>1002</v>
      </c>
      <c r="J87" s="265">
        <v>50</v>
      </c>
      <c r="K87" s="277"/>
    </row>
    <row r="88" spans="2:11" s="1" customFormat="1" ht="15" customHeight="1">
      <c r="B88" s="286"/>
      <c r="C88" s="265" t="s">
        <v>1021</v>
      </c>
      <c r="D88" s="265"/>
      <c r="E88" s="265"/>
      <c r="F88" s="285" t="s">
        <v>1006</v>
      </c>
      <c r="G88" s="284"/>
      <c r="H88" s="265" t="s">
        <v>1022</v>
      </c>
      <c r="I88" s="265" t="s">
        <v>1002</v>
      </c>
      <c r="J88" s="265">
        <v>20</v>
      </c>
      <c r="K88" s="277"/>
    </row>
    <row r="89" spans="2:11" s="1" customFormat="1" ht="15" customHeight="1">
      <c r="B89" s="286"/>
      <c r="C89" s="265" t="s">
        <v>1023</v>
      </c>
      <c r="D89" s="265"/>
      <c r="E89" s="265"/>
      <c r="F89" s="285" t="s">
        <v>1006</v>
      </c>
      <c r="G89" s="284"/>
      <c r="H89" s="265" t="s">
        <v>1024</v>
      </c>
      <c r="I89" s="265" t="s">
        <v>1002</v>
      </c>
      <c r="J89" s="265">
        <v>20</v>
      </c>
      <c r="K89" s="277"/>
    </row>
    <row r="90" spans="2:11" s="1" customFormat="1" ht="15" customHeight="1">
      <c r="B90" s="286"/>
      <c r="C90" s="265" t="s">
        <v>1025</v>
      </c>
      <c r="D90" s="265"/>
      <c r="E90" s="265"/>
      <c r="F90" s="285" t="s">
        <v>1006</v>
      </c>
      <c r="G90" s="284"/>
      <c r="H90" s="265" t="s">
        <v>1026</v>
      </c>
      <c r="I90" s="265" t="s">
        <v>1002</v>
      </c>
      <c r="J90" s="265">
        <v>50</v>
      </c>
      <c r="K90" s="277"/>
    </row>
    <row r="91" spans="2:11" s="1" customFormat="1" ht="15" customHeight="1">
      <c r="B91" s="286"/>
      <c r="C91" s="265" t="s">
        <v>1027</v>
      </c>
      <c r="D91" s="265"/>
      <c r="E91" s="265"/>
      <c r="F91" s="285" t="s">
        <v>1006</v>
      </c>
      <c r="G91" s="284"/>
      <c r="H91" s="265" t="s">
        <v>1027</v>
      </c>
      <c r="I91" s="265" t="s">
        <v>1002</v>
      </c>
      <c r="J91" s="265">
        <v>50</v>
      </c>
      <c r="K91" s="277"/>
    </row>
    <row r="92" spans="2:11" s="1" customFormat="1" ht="15" customHeight="1">
      <c r="B92" s="286"/>
      <c r="C92" s="265" t="s">
        <v>1028</v>
      </c>
      <c r="D92" s="265"/>
      <c r="E92" s="265"/>
      <c r="F92" s="285" t="s">
        <v>1006</v>
      </c>
      <c r="G92" s="284"/>
      <c r="H92" s="265" t="s">
        <v>1029</v>
      </c>
      <c r="I92" s="265" t="s">
        <v>1002</v>
      </c>
      <c r="J92" s="265">
        <v>255</v>
      </c>
      <c r="K92" s="277"/>
    </row>
    <row r="93" spans="2:11" s="1" customFormat="1" ht="15" customHeight="1">
      <c r="B93" s="286"/>
      <c r="C93" s="265" t="s">
        <v>1030</v>
      </c>
      <c r="D93" s="265"/>
      <c r="E93" s="265"/>
      <c r="F93" s="285" t="s">
        <v>1000</v>
      </c>
      <c r="G93" s="284"/>
      <c r="H93" s="265" t="s">
        <v>1031</v>
      </c>
      <c r="I93" s="265" t="s">
        <v>1032</v>
      </c>
      <c r="J93" s="265"/>
      <c r="K93" s="277"/>
    </row>
    <row r="94" spans="2:11" s="1" customFormat="1" ht="15" customHeight="1">
      <c r="B94" s="286"/>
      <c r="C94" s="265" t="s">
        <v>1033</v>
      </c>
      <c r="D94" s="265"/>
      <c r="E94" s="265"/>
      <c r="F94" s="285" t="s">
        <v>1000</v>
      </c>
      <c r="G94" s="284"/>
      <c r="H94" s="265" t="s">
        <v>1034</v>
      </c>
      <c r="I94" s="265" t="s">
        <v>1035</v>
      </c>
      <c r="J94" s="265"/>
      <c r="K94" s="277"/>
    </row>
    <row r="95" spans="2:11" s="1" customFormat="1" ht="15" customHeight="1">
      <c r="B95" s="286"/>
      <c r="C95" s="265" t="s">
        <v>1036</v>
      </c>
      <c r="D95" s="265"/>
      <c r="E95" s="265"/>
      <c r="F95" s="285" t="s">
        <v>1000</v>
      </c>
      <c r="G95" s="284"/>
      <c r="H95" s="265" t="s">
        <v>1036</v>
      </c>
      <c r="I95" s="265" t="s">
        <v>1035</v>
      </c>
      <c r="J95" s="265"/>
      <c r="K95" s="277"/>
    </row>
    <row r="96" spans="2:11" s="1" customFormat="1" ht="15" customHeight="1">
      <c r="B96" s="286"/>
      <c r="C96" s="265" t="s">
        <v>41</v>
      </c>
      <c r="D96" s="265"/>
      <c r="E96" s="265"/>
      <c r="F96" s="285" t="s">
        <v>1000</v>
      </c>
      <c r="G96" s="284"/>
      <c r="H96" s="265" t="s">
        <v>1037</v>
      </c>
      <c r="I96" s="265" t="s">
        <v>1035</v>
      </c>
      <c r="J96" s="265"/>
      <c r="K96" s="277"/>
    </row>
    <row r="97" spans="2:11" s="1" customFormat="1" ht="15" customHeight="1">
      <c r="B97" s="286"/>
      <c r="C97" s="265" t="s">
        <v>51</v>
      </c>
      <c r="D97" s="265"/>
      <c r="E97" s="265"/>
      <c r="F97" s="285" t="s">
        <v>1000</v>
      </c>
      <c r="G97" s="284"/>
      <c r="H97" s="265" t="s">
        <v>1038</v>
      </c>
      <c r="I97" s="265" t="s">
        <v>1035</v>
      </c>
      <c r="J97" s="265"/>
      <c r="K97" s="277"/>
    </row>
    <row r="98" spans="2:11" s="1" customFormat="1" ht="15" customHeight="1">
      <c r="B98" s="289"/>
      <c r="C98" s="290"/>
      <c r="D98" s="290"/>
      <c r="E98" s="290"/>
      <c r="F98" s="290"/>
      <c r="G98" s="290"/>
      <c r="H98" s="290"/>
      <c r="I98" s="290"/>
      <c r="J98" s="290"/>
      <c r="K98" s="291"/>
    </row>
    <row r="99" spans="2:11" s="1" customFormat="1" ht="18.75" customHeight="1">
      <c r="B99" s="292"/>
      <c r="C99" s="293"/>
      <c r="D99" s="293"/>
      <c r="E99" s="293"/>
      <c r="F99" s="293"/>
      <c r="G99" s="293"/>
      <c r="H99" s="293"/>
      <c r="I99" s="293"/>
      <c r="J99" s="293"/>
      <c r="K99" s="292"/>
    </row>
    <row r="100" spans="2:11" s="1" customFormat="1" ht="18.75" customHeight="1">
      <c r="B100" s="272"/>
      <c r="C100" s="272"/>
      <c r="D100" s="272"/>
      <c r="E100" s="272"/>
      <c r="F100" s="272"/>
      <c r="G100" s="272"/>
      <c r="H100" s="272"/>
      <c r="I100" s="272"/>
      <c r="J100" s="272"/>
      <c r="K100" s="272"/>
    </row>
    <row r="101" spans="2:11" s="1" customFormat="1" ht="7.5" customHeight="1">
      <c r="B101" s="273"/>
      <c r="C101" s="274"/>
      <c r="D101" s="274"/>
      <c r="E101" s="274"/>
      <c r="F101" s="274"/>
      <c r="G101" s="274"/>
      <c r="H101" s="274"/>
      <c r="I101" s="274"/>
      <c r="J101" s="274"/>
      <c r="K101" s="275"/>
    </row>
    <row r="102" spans="2:11" s="1" customFormat="1" ht="45" customHeight="1">
      <c r="B102" s="276"/>
      <c r="C102" s="381" t="s">
        <v>1039</v>
      </c>
      <c r="D102" s="381"/>
      <c r="E102" s="381"/>
      <c r="F102" s="381"/>
      <c r="G102" s="381"/>
      <c r="H102" s="381"/>
      <c r="I102" s="381"/>
      <c r="J102" s="381"/>
      <c r="K102" s="277"/>
    </row>
    <row r="103" spans="2:11" s="1" customFormat="1" ht="17.25" customHeight="1">
      <c r="B103" s="276"/>
      <c r="C103" s="278" t="s">
        <v>994</v>
      </c>
      <c r="D103" s="278"/>
      <c r="E103" s="278"/>
      <c r="F103" s="278" t="s">
        <v>995</v>
      </c>
      <c r="G103" s="279"/>
      <c r="H103" s="278" t="s">
        <v>57</v>
      </c>
      <c r="I103" s="278" t="s">
        <v>60</v>
      </c>
      <c r="J103" s="278" t="s">
        <v>996</v>
      </c>
      <c r="K103" s="277"/>
    </row>
    <row r="104" spans="2:11" s="1" customFormat="1" ht="17.25" customHeight="1">
      <c r="B104" s="276"/>
      <c r="C104" s="280" t="s">
        <v>997</v>
      </c>
      <c r="D104" s="280"/>
      <c r="E104" s="280"/>
      <c r="F104" s="281" t="s">
        <v>998</v>
      </c>
      <c r="G104" s="282"/>
      <c r="H104" s="280"/>
      <c r="I104" s="280"/>
      <c r="J104" s="280" t="s">
        <v>999</v>
      </c>
      <c r="K104" s="277"/>
    </row>
    <row r="105" spans="2:11" s="1" customFormat="1" ht="5.25" customHeight="1">
      <c r="B105" s="276"/>
      <c r="C105" s="278"/>
      <c r="D105" s="278"/>
      <c r="E105" s="278"/>
      <c r="F105" s="278"/>
      <c r="G105" s="294"/>
      <c r="H105" s="278"/>
      <c r="I105" s="278"/>
      <c r="J105" s="278"/>
      <c r="K105" s="277"/>
    </row>
    <row r="106" spans="2:11" s="1" customFormat="1" ht="15" customHeight="1">
      <c r="B106" s="276"/>
      <c r="C106" s="265" t="s">
        <v>56</v>
      </c>
      <c r="D106" s="283"/>
      <c r="E106" s="283"/>
      <c r="F106" s="285" t="s">
        <v>1000</v>
      </c>
      <c r="G106" s="294"/>
      <c r="H106" s="265" t="s">
        <v>1040</v>
      </c>
      <c r="I106" s="265" t="s">
        <v>1002</v>
      </c>
      <c r="J106" s="265">
        <v>20</v>
      </c>
      <c r="K106" s="277"/>
    </row>
    <row r="107" spans="2:11" s="1" customFormat="1" ht="15" customHeight="1">
      <c r="B107" s="276"/>
      <c r="C107" s="265" t="s">
        <v>1003</v>
      </c>
      <c r="D107" s="265"/>
      <c r="E107" s="265"/>
      <c r="F107" s="285" t="s">
        <v>1000</v>
      </c>
      <c r="G107" s="265"/>
      <c r="H107" s="265" t="s">
        <v>1040</v>
      </c>
      <c r="I107" s="265" t="s">
        <v>1002</v>
      </c>
      <c r="J107" s="265">
        <v>120</v>
      </c>
      <c r="K107" s="277"/>
    </row>
    <row r="108" spans="2:11" s="1" customFormat="1" ht="15" customHeight="1">
      <c r="B108" s="286"/>
      <c r="C108" s="265" t="s">
        <v>1005</v>
      </c>
      <c r="D108" s="265"/>
      <c r="E108" s="265"/>
      <c r="F108" s="285" t="s">
        <v>1006</v>
      </c>
      <c r="G108" s="265"/>
      <c r="H108" s="265" t="s">
        <v>1040</v>
      </c>
      <c r="I108" s="265" t="s">
        <v>1002</v>
      </c>
      <c r="J108" s="265">
        <v>50</v>
      </c>
      <c r="K108" s="277"/>
    </row>
    <row r="109" spans="2:11" s="1" customFormat="1" ht="15" customHeight="1">
      <c r="B109" s="286"/>
      <c r="C109" s="265" t="s">
        <v>1008</v>
      </c>
      <c r="D109" s="265"/>
      <c r="E109" s="265"/>
      <c r="F109" s="285" t="s">
        <v>1000</v>
      </c>
      <c r="G109" s="265"/>
      <c r="H109" s="265" t="s">
        <v>1040</v>
      </c>
      <c r="I109" s="265" t="s">
        <v>1010</v>
      </c>
      <c r="J109" s="265"/>
      <c r="K109" s="277"/>
    </row>
    <row r="110" spans="2:11" s="1" customFormat="1" ht="15" customHeight="1">
      <c r="B110" s="286"/>
      <c r="C110" s="265" t="s">
        <v>1019</v>
      </c>
      <c r="D110" s="265"/>
      <c r="E110" s="265"/>
      <c r="F110" s="285" t="s">
        <v>1006</v>
      </c>
      <c r="G110" s="265"/>
      <c r="H110" s="265" t="s">
        <v>1040</v>
      </c>
      <c r="I110" s="265" t="s">
        <v>1002</v>
      </c>
      <c r="J110" s="265">
        <v>50</v>
      </c>
      <c r="K110" s="277"/>
    </row>
    <row r="111" spans="2:11" s="1" customFormat="1" ht="15" customHeight="1">
      <c r="B111" s="286"/>
      <c r="C111" s="265" t="s">
        <v>1027</v>
      </c>
      <c r="D111" s="265"/>
      <c r="E111" s="265"/>
      <c r="F111" s="285" t="s">
        <v>1006</v>
      </c>
      <c r="G111" s="265"/>
      <c r="H111" s="265" t="s">
        <v>1040</v>
      </c>
      <c r="I111" s="265" t="s">
        <v>1002</v>
      </c>
      <c r="J111" s="265">
        <v>50</v>
      </c>
      <c r="K111" s="277"/>
    </row>
    <row r="112" spans="2:11" s="1" customFormat="1" ht="15" customHeight="1">
      <c r="B112" s="286"/>
      <c r="C112" s="265" t="s">
        <v>1025</v>
      </c>
      <c r="D112" s="265"/>
      <c r="E112" s="265"/>
      <c r="F112" s="285" t="s">
        <v>1006</v>
      </c>
      <c r="G112" s="265"/>
      <c r="H112" s="265" t="s">
        <v>1040</v>
      </c>
      <c r="I112" s="265" t="s">
        <v>1002</v>
      </c>
      <c r="J112" s="265">
        <v>50</v>
      </c>
      <c r="K112" s="277"/>
    </row>
    <row r="113" spans="2:11" s="1" customFormat="1" ht="15" customHeight="1">
      <c r="B113" s="286"/>
      <c r="C113" s="265" t="s">
        <v>56</v>
      </c>
      <c r="D113" s="265"/>
      <c r="E113" s="265"/>
      <c r="F113" s="285" t="s">
        <v>1000</v>
      </c>
      <c r="G113" s="265"/>
      <c r="H113" s="265" t="s">
        <v>1041</v>
      </c>
      <c r="I113" s="265" t="s">
        <v>1002</v>
      </c>
      <c r="J113" s="265">
        <v>20</v>
      </c>
      <c r="K113" s="277"/>
    </row>
    <row r="114" spans="2:11" s="1" customFormat="1" ht="15" customHeight="1">
      <c r="B114" s="286"/>
      <c r="C114" s="265" t="s">
        <v>1042</v>
      </c>
      <c r="D114" s="265"/>
      <c r="E114" s="265"/>
      <c r="F114" s="285" t="s">
        <v>1000</v>
      </c>
      <c r="G114" s="265"/>
      <c r="H114" s="265" t="s">
        <v>1043</v>
      </c>
      <c r="I114" s="265" t="s">
        <v>1002</v>
      </c>
      <c r="J114" s="265">
        <v>120</v>
      </c>
      <c r="K114" s="277"/>
    </row>
    <row r="115" spans="2:11" s="1" customFormat="1" ht="15" customHeight="1">
      <c r="B115" s="286"/>
      <c r="C115" s="265" t="s">
        <v>41</v>
      </c>
      <c r="D115" s="265"/>
      <c r="E115" s="265"/>
      <c r="F115" s="285" t="s">
        <v>1000</v>
      </c>
      <c r="G115" s="265"/>
      <c r="H115" s="265" t="s">
        <v>1044</v>
      </c>
      <c r="I115" s="265" t="s">
        <v>1035</v>
      </c>
      <c r="J115" s="265"/>
      <c r="K115" s="277"/>
    </row>
    <row r="116" spans="2:11" s="1" customFormat="1" ht="15" customHeight="1">
      <c r="B116" s="286"/>
      <c r="C116" s="265" t="s">
        <v>51</v>
      </c>
      <c r="D116" s="265"/>
      <c r="E116" s="265"/>
      <c r="F116" s="285" t="s">
        <v>1000</v>
      </c>
      <c r="G116" s="265"/>
      <c r="H116" s="265" t="s">
        <v>1045</v>
      </c>
      <c r="I116" s="265" t="s">
        <v>1035</v>
      </c>
      <c r="J116" s="265"/>
      <c r="K116" s="277"/>
    </row>
    <row r="117" spans="2:11" s="1" customFormat="1" ht="15" customHeight="1">
      <c r="B117" s="286"/>
      <c r="C117" s="265" t="s">
        <v>60</v>
      </c>
      <c r="D117" s="265"/>
      <c r="E117" s="265"/>
      <c r="F117" s="285" t="s">
        <v>1000</v>
      </c>
      <c r="G117" s="265"/>
      <c r="H117" s="265" t="s">
        <v>1046</v>
      </c>
      <c r="I117" s="265" t="s">
        <v>1047</v>
      </c>
      <c r="J117" s="265"/>
      <c r="K117" s="277"/>
    </row>
    <row r="118" spans="2:11" s="1" customFormat="1" ht="15" customHeight="1">
      <c r="B118" s="289"/>
      <c r="C118" s="295"/>
      <c r="D118" s="295"/>
      <c r="E118" s="295"/>
      <c r="F118" s="295"/>
      <c r="G118" s="295"/>
      <c r="H118" s="295"/>
      <c r="I118" s="295"/>
      <c r="J118" s="295"/>
      <c r="K118" s="291"/>
    </row>
    <row r="119" spans="2:11" s="1" customFormat="1" ht="18.75" customHeight="1">
      <c r="B119" s="296"/>
      <c r="C119" s="262"/>
      <c r="D119" s="262"/>
      <c r="E119" s="262"/>
      <c r="F119" s="297"/>
      <c r="G119" s="262"/>
      <c r="H119" s="262"/>
      <c r="I119" s="262"/>
      <c r="J119" s="262"/>
      <c r="K119" s="296"/>
    </row>
    <row r="120" spans="2:11" s="1" customFormat="1" ht="18.75" customHeight="1">
      <c r="B120" s="272"/>
      <c r="C120" s="272"/>
      <c r="D120" s="272"/>
      <c r="E120" s="272"/>
      <c r="F120" s="272"/>
      <c r="G120" s="272"/>
      <c r="H120" s="272"/>
      <c r="I120" s="272"/>
      <c r="J120" s="272"/>
      <c r="K120" s="272"/>
    </row>
    <row r="121" spans="2:11" s="1" customFormat="1" ht="7.5" customHeight="1">
      <c r="B121" s="298"/>
      <c r="C121" s="299"/>
      <c r="D121" s="299"/>
      <c r="E121" s="299"/>
      <c r="F121" s="299"/>
      <c r="G121" s="299"/>
      <c r="H121" s="299"/>
      <c r="I121" s="299"/>
      <c r="J121" s="299"/>
      <c r="K121" s="300"/>
    </row>
    <row r="122" spans="2:11" s="1" customFormat="1" ht="45" customHeight="1">
      <c r="B122" s="301"/>
      <c r="C122" s="382" t="s">
        <v>1048</v>
      </c>
      <c r="D122" s="382"/>
      <c r="E122" s="382"/>
      <c r="F122" s="382"/>
      <c r="G122" s="382"/>
      <c r="H122" s="382"/>
      <c r="I122" s="382"/>
      <c r="J122" s="382"/>
      <c r="K122" s="302"/>
    </row>
    <row r="123" spans="2:11" s="1" customFormat="1" ht="17.25" customHeight="1">
      <c r="B123" s="303"/>
      <c r="C123" s="278" t="s">
        <v>994</v>
      </c>
      <c r="D123" s="278"/>
      <c r="E123" s="278"/>
      <c r="F123" s="278" t="s">
        <v>995</v>
      </c>
      <c r="G123" s="279"/>
      <c r="H123" s="278" t="s">
        <v>57</v>
      </c>
      <c r="I123" s="278" t="s">
        <v>60</v>
      </c>
      <c r="J123" s="278" t="s">
        <v>996</v>
      </c>
      <c r="K123" s="304"/>
    </row>
    <row r="124" spans="2:11" s="1" customFormat="1" ht="17.25" customHeight="1">
      <c r="B124" s="303"/>
      <c r="C124" s="280" t="s">
        <v>997</v>
      </c>
      <c r="D124" s="280"/>
      <c r="E124" s="280"/>
      <c r="F124" s="281" t="s">
        <v>998</v>
      </c>
      <c r="G124" s="282"/>
      <c r="H124" s="280"/>
      <c r="I124" s="280"/>
      <c r="J124" s="280" t="s">
        <v>999</v>
      </c>
      <c r="K124" s="304"/>
    </row>
    <row r="125" spans="2:11" s="1" customFormat="1" ht="5.25" customHeight="1">
      <c r="B125" s="305"/>
      <c r="C125" s="283"/>
      <c r="D125" s="283"/>
      <c r="E125" s="283"/>
      <c r="F125" s="283"/>
      <c r="G125" s="265"/>
      <c r="H125" s="283"/>
      <c r="I125" s="283"/>
      <c r="J125" s="283"/>
      <c r="K125" s="306"/>
    </row>
    <row r="126" spans="2:11" s="1" customFormat="1" ht="15" customHeight="1">
      <c r="B126" s="305"/>
      <c r="C126" s="265" t="s">
        <v>1003</v>
      </c>
      <c r="D126" s="283"/>
      <c r="E126" s="283"/>
      <c r="F126" s="285" t="s">
        <v>1000</v>
      </c>
      <c r="G126" s="265"/>
      <c r="H126" s="265" t="s">
        <v>1040</v>
      </c>
      <c r="I126" s="265" t="s">
        <v>1002</v>
      </c>
      <c r="J126" s="265">
        <v>120</v>
      </c>
      <c r="K126" s="307"/>
    </row>
    <row r="127" spans="2:11" s="1" customFormat="1" ht="15" customHeight="1">
      <c r="B127" s="305"/>
      <c r="C127" s="265" t="s">
        <v>1049</v>
      </c>
      <c r="D127" s="265"/>
      <c r="E127" s="265"/>
      <c r="F127" s="285" t="s">
        <v>1000</v>
      </c>
      <c r="G127" s="265"/>
      <c r="H127" s="265" t="s">
        <v>1050</v>
      </c>
      <c r="I127" s="265" t="s">
        <v>1002</v>
      </c>
      <c r="J127" s="265" t="s">
        <v>1051</v>
      </c>
      <c r="K127" s="307"/>
    </row>
    <row r="128" spans="2:11" s="1" customFormat="1" ht="15" customHeight="1">
      <c r="B128" s="305"/>
      <c r="C128" s="265" t="s">
        <v>948</v>
      </c>
      <c r="D128" s="265"/>
      <c r="E128" s="265"/>
      <c r="F128" s="285" t="s">
        <v>1000</v>
      </c>
      <c r="G128" s="265"/>
      <c r="H128" s="265" t="s">
        <v>1052</v>
      </c>
      <c r="I128" s="265" t="s">
        <v>1002</v>
      </c>
      <c r="J128" s="265" t="s">
        <v>1051</v>
      </c>
      <c r="K128" s="307"/>
    </row>
    <row r="129" spans="2:11" s="1" customFormat="1" ht="15" customHeight="1">
      <c r="B129" s="305"/>
      <c r="C129" s="265" t="s">
        <v>1011</v>
      </c>
      <c r="D129" s="265"/>
      <c r="E129" s="265"/>
      <c r="F129" s="285" t="s">
        <v>1006</v>
      </c>
      <c r="G129" s="265"/>
      <c r="H129" s="265" t="s">
        <v>1012</v>
      </c>
      <c r="I129" s="265" t="s">
        <v>1002</v>
      </c>
      <c r="J129" s="265">
        <v>15</v>
      </c>
      <c r="K129" s="307"/>
    </row>
    <row r="130" spans="2:11" s="1" customFormat="1" ht="15" customHeight="1">
      <c r="B130" s="305"/>
      <c r="C130" s="287" t="s">
        <v>1013</v>
      </c>
      <c r="D130" s="287"/>
      <c r="E130" s="287"/>
      <c r="F130" s="288" t="s">
        <v>1006</v>
      </c>
      <c r="G130" s="287"/>
      <c r="H130" s="287" t="s">
        <v>1014</v>
      </c>
      <c r="I130" s="287" t="s">
        <v>1002</v>
      </c>
      <c r="J130" s="287">
        <v>15</v>
      </c>
      <c r="K130" s="307"/>
    </row>
    <row r="131" spans="2:11" s="1" customFormat="1" ht="15" customHeight="1">
      <c r="B131" s="305"/>
      <c r="C131" s="287" t="s">
        <v>1015</v>
      </c>
      <c r="D131" s="287"/>
      <c r="E131" s="287"/>
      <c r="F131" s="288" t="s">
        <v>1006</v>
      </c>
      <c r="G131" s="287"/>
      <c r="H131" s="287" t="s">
        <v>1016</v>
      </c>
      <c r="I131" s="287" t="s">
        <v>1002</v>
      </c>
      <c r="J131" s="287">
        <v>20</v>
      </c>
      <c r="K131" s="307"/>
    </row>
    <row r="132" spans="2:11" s="1" customFormat="1" ht="15" customHeight="1">
      <c r="B132" s="305"/>
      <c r="C132" s="287" t="s">
        <v>1017</v>
      </c>
      <c r="D132" s="287"/>
      <c r="E132" s="287"/>
      <c r="F132" s="288" t="s">
        <v>1006</v>
      </c>
      <c r="G132" s="287"/>
      <c r="H132" s="287" t="s">
        <v>1018</v>
      </c>
      <c r="I132" s="287" t="s">
        <v>1002</v>
      </c>
      <c r="J132" s="287">
        <v>20</v>
      </c>
      <c r="K132" s="307"/>
    </row>
    <row r="133" spans="2:11" s="1" customFormat="1" ht="15" customHeight="1">
      <c r="B133" s="305"/>
      <c r="C133" s="265" t="s">
        <v>1005</v>
      </c>
      <c r="D133" s="265"/>
      <c r="E133" s="265"/>
      <c r="F133" s="285" t="s">
        <v>1006</v>
      </c>
      <c r="G133" s="265"/>
      <c r="H133" s="265" t="s">
        <v>1040</v>
      </c>
      <c r="I133" s="265" t="s">
        <v>1002</v>
      </c>
      <c r="J133" s="265">
        <v>50</v>
      </c>
      <c r="K133" s="307"/>
    </row>
    <row r="134" spans="2:11" s="1" customFormat="1" ht="15" customHeight="1">
      <c r="B134" s="305"/>
      <c r="C134" s="265" t="s">
        <v>1019</v>
      </c>
      <c r="D134" s="265"/>
      <c r="E134" s="265"/>
      <c r="F134" s="285" t="s">
        <v>1006</v>
      </c>
      <c r="G134" s="265"/>
      <c r="H134" s="265" t="s">
        <v>1040</v>
      </c>
      <c r="I134" s="265" t="s">
        <v>1002</v>
      </c>
      <c r="J134" s="265">
        <v>50</v>
      </c>
      <c r="K134" s="307"/>
    </row>
    <row r="135" spans="2:11" s="1" customFormat="1" ht="15" customHeight="1">
      <c r="B135" s="305"/>
      <c r="C135" s="265" t="s">
        <v>1025</v>
      </c>
      <c r="D135" s="265"/>
      <c r="E135" s="265"/>
      <c r="F135" s="285" t="s">
        <v>1006</v>
      </c>
      <c r="G135" s="265"/>
      <c r="H135" s="265" t="s">
        <v>1040</v>
      </c>
      <c r="I135" s="265" t="s">
        <v>1002</v>
      </c>
      <c r="J135" s="265">
        <v>50</v>
      </c>
      <c r="K135" s="307"/>
    </row>
    <row r="136" spans="2:11" s="1" customFormat="1" ht="15" customHeight="1">
      <c r="B136" s="305"/>
      <c r="C136" s="265" t="s">
        <v>1027</v>
      </c>
      <c r="D136" s="265"/>
      <c r="E136" s="265"/>
      <c r="F136" s="285" t="s">
        <v>1006</v>
      </c>
      <c r="G136" s="265"/>
      <c r="H136" s="265" t="s">
        <v>1040</v>
      </c>
      <c r="I136" s="265" t="s">
        <v>1002</v>
      </c>
      <c r="J136" s="265">
        <v>50</v>
      </c>
      <c r="K136" s="307"/>
    </row>
    <row r="137" spans="2:11" s="1" customFormat="1" ht="15" customHeight="1">
      <c r="B137" s="305"/>
      <c r="C137" s="265" t="s">
        <v>1028</v>
      </c>
      <c r="D137" s="265"/>
      <c r="E137" s="265"/>
      <c r="F137" s="285" t="s">
        <v>1006</v>
      </c>
      <c r="G137" s="265"/>
      <c r="H137" s="265" t="s">
        <v>1053</v>
      </c>
      <c r="I137" s="265" t="s">
        <v>1002</v>
      </c>
      <c r="J137" s="265">
        <v>255</v>
      </c>
      <c r="K137" s="307"/>
    </row>
    <row r="138" spans="2:11" s="1" customFormat="1" ht="15" customHeight="1">
      <c r="B138" s="305"/>
      <c r="C138" s="265" t="s">
        <v>1030</v>
      </c>
      <c r="D138" s="265"/>
      <c r="E138" s="265"/>
      <c r="F138" s="285" t="s">
        <v>1000</v>
      </c>
      <c r="G138" s="265"/>
      <c r="H138" s="265" t="s">
        <v>1054</v>
      </c>
      <c r="I138" s="265" t="s">
        <v>1032</v>
      </c>
      <c r="J138" s="265"/>
      <c r="K138" s="307"/>
    </row>
    <row r="139" spans="2:11" s="1" customFormat="1" ht="15" customHeight="1">
      <c r="B139" s="305"/>
      <c r="C139" s="265" t="s">
        <v>1033</v>
      </c>
      <c r="D139" s="265"/>
      <c r="E139" s="265"/>
      <c r="F139" s="285" t="s">
        <v>1000</v>
      </c>
      <c r="G139" s="265"/>
      <c r="H139" s="265" t="s">
        <v>1055</v>
      </c>
      <c r="I139" s="265" t="s">
        <v>1035</v>
      </c>
      <c r="J139" s="265"/>
      <c r="K139" s="307"/>
    </row>
    <row r="140" spans="2:11" s="1" customFormat="1" ht="15" customHeight="1">
      <c r="B140" s="305"/>
      <c r="C140" s="265" t="s">
        <v>1036</v>
      </c>
      <c r="D140" s="265"/>
      <c r="E140" s="265"/>
      <c r="F140" s="285" t="s">
        <v>1000</v>
      </c>
      <c r="G140" s="265"/>
      <c r="H140" s="265" t="s">
        <v>1036</v>
      </c>
      <c r="I140" s="265" t="s">
        <v>1035</v>
      </c>
      <c r="J140" s="265"/>
      <c r="K140" s="307"/>
    </row>
    <row r="141" spans="2:11" s="1" customFormat="1" ht="15" customHeight="1">
      <c r="B141" s="305"/>
      <c r="C141" s="265" t="s">
        <v>41</v>
      </c>
      <c r="D141" s="265"/>
      <c r="E141" s="265"/>
      <c r="F141" s="285" t="s">
        <v>1000</v>
      </c>
      <c r="G141" s="265"/>
      <c r="H141" s="265" t="s">
        <v>1056</v>
      </c>
      <c r="I141" s="265" t="s">
        <v>1035</v>
      </c>
      <c r="J141" s="265"/>
      <c r="K141" s="307"/>
    </row>
    <row r="142" spans="2:11" s="1" customFormat="1" ht="15" customHeight="1">
      <c r="B142" s="305"/>
      <c r="C142" s="265" t="s">
        <v>1057</v>
      </c>
      <c r="D142" s="265"/>
      <c r="E142" s="265"/>
      <c r="F142" s="285" t="s">
        <v>1000</v>
      </c>
      <c r="G142" s="265"/>
      <c r="H142" s="265" t="s">
        <v>1058</v>
      </c>
      <c r="I142" s="265" t="s">
        <v>1035</v>
      </c>
      <c r="J142" s="265"/>
      <c r="K142" s="307"/>
    </row>
    <row r="143" spans="2:11" s="1" customFormat="1" ht="15" customHeight="1">
      <c r="B143" s="308"/>
      <c r="C143" s="309"/>
      <c r="D143" s="309"/>
      <c r="E143" s="309"/>
      <c r="F143" s="309"/>
      <c r="G143" s="309"/>
      <c r="H143" s="309"/>
      <c r="I143" s="309"/>
      <c r="J143" s="309"/>
      <c r="K143" s="310"/>
    </row>
    <row r="144" spans="2:11" s="1" customFormat="1" ht="18.75" customHeight="1">
      <c r="B144" s="262"/>
      <c r="C144" s="262"/>
      <c r="D144" s="262"/>
      <c r="E144" s="262"/>
      <c r="F144" s="297"/>
      <c r="G144" s="262"/>
      <c r="H144" s="262"/>
      <c r="I144" s="262"/>
      <c r="J144" s="262"/>
      <c r="K144" s="262"/>
    </row>
    <row r="145" spans="2:11" s="1" customFormat="1" ht="18.75" customHeight="1">
      <c r="B145" s="272"/>
      <c r="C145" s="272"/>
      <c r="D145" s="272"/>
      <c r="E145" s="272"/>
      <c r="F145" s="272"/>
      <c r="G145" s="272"/>
      <c r="H145" s="272"/>
      <c r="I145" s="272"/>
      <c r="J145" s="272"/>
      <c r="K145" s="272"/>
    </row>
    <row r="146" spans="2:11" s="1" customFormat="1" ht="7.5" customHeight="1">
      <c r="B146" s="273"/>
      <c r="C146" s="274"/>
      <c r="D146" s="274"/>
      <c r="E146" s="274"/>
      <c r="F146" s="274"/>
      <c r="G146" s="274"/>
      <c r="H146" s="274"/>
      <c r="I146" s="274"/>
      <c r="J146" s="274"/>
      <c r="K146" s="275"/>
    </row>
    <row r="147" spans="2:11" s="1" customFormat="1" ht="45" customHeight="1">
      <c r="B147" s="276"/>
      <c r="C147" s="381" t="s">
        <v>1059</v>
      </c>
      <c r="D147" s="381"/>
      <c r="E147" s="381"/>
      <c r="F147" s="381"/>
      <c r="G147" s="381"/>
      <c r="H147" s="381"/>
      <c r="I147" s="381"/>
      <c r="J147" s="381"/>
      <c r="K147" s="277"/>
    </row>
    <row r="148" spans="2:11" s="1" customFormat="1" ht="17.25" customHeight="1">
      <c r="B148" s="276"/>
      <c r="C148" s="278" t="s">
        <v>994</v>
      </c>
      <c r="D148" s="278"/>
      <c r="E148" s="278"/>
      <c r="F148" s="278" t="s">
        <v>995</v>
      </c>
      <c r="G148" s="279"/>
      <c r="H148" s="278" t="s">
        <v>57</v>
      </c>
      <c r="I148" s="278" t="s">
        <v>60</v>
      </c>
      <c r="J148" s="278" t="s">
        <v>996</v>
      </c>
      <c r="K148" s="277"/>
    </row>
    <row r="149" spans="2:11" s="1" customFormat="1" ht="17.25" customHeight="1">
      <c r="B149" s="276"/>
      <c r="C149" s="280" t="s">
        <v>997</v>
      </c>
      <c r="D149" s="280"/>
      <c r="E149" s="280"/>
      <c r="F149" s="281" t="s">
        <v>998</v>
      </c>
      <c r="G149" s="282"/>
      <c r="H149" s="280"/>
      <c r="I149" s="280"/>
      <c r="J149" s="280" t="s">
        <v>999</v>
      </c>
      <c r="K149" s="277"/>
    </row>
    <row r="150" spans="2:11" s="1" customFormat="1" ht="5.25" customHeight="1">
      <c r="B150" s="286"/>
      <c r="C150" s="283"/>
      <c r="D150" s="283"/>
      <c r="E150" s="283"/>
      <c r="F150" s="283"/>
      <c r="G150" s="284"/>
      <c r="H150" s="283"/>
      <c r="I150" s="283"/>
      <c r="J150" s="283"/>
      <c r="K150" s="307"/>
    </row>
    <row r="151" spans="2:11" s="1" customFormat="1" ht="15" customHeight="1">
      <c r="B151" s="286"/>
      <c r="C151" s="311" t="s">
        <v>1003</v>
      </c>
      <c r="D151" s="265"/>
      <c r="E151" s="265"/>
      <c r="F151" s="312" t="s">
        <v>1000</v>
      </c>
      <c r="G151" s="265"/>
      <c r="H151" s="311" t="s">
        <v>1040</v>
      </c>
      <c r="I151" s="311" t="s">
        <v>1002</v>
      </c>
      <c r="J151" s="311">
        <v>120</v>
      </c>
      <c r="K151" s="307"/>
    </row>
    <row r="152" spans="2:11" s="1" customFormat="1" ht="15" customHeight="1">
      <c r="B152" s="286"/>
      <c r="C152" s="311" t="s">
        <v>1049</v>
      </c>
      <c r="D152" s="265"/>
      <c r="E152" s="265"/>
      <c r="F152" s="312" t="s">
        <v>1000</v>
      </c>
      <c r="G152" s="265"/>
      <c r="H152" s="311" t="s">
        <v>1060</v>
      </c>
      <c r="I152" s="311" t="s">
        <v>1002</v>
      </c>
      <c r="J152" s="311" t="s">
        <v>1051</v>
      </c>
      <c r="K152" s="307"/>
    </row>
    <row r="153" spans="2:11" s="1" customFormat="1" ht="15" customHeight="1">
      <c r="B153" s="286"/>
      <c r="C153" s="311" t="s">
        <v>948</v>
      </c>
      <c r="D153" s="265"/>
      <c r="E153" s="265"/>
      <c r="F153" s="312" t="s">
        <v>1000</v>
      </c>
      <c r="G153" s="265"/>
      <c r="H153" s="311" t="s">
        <v>1061</v>
      </c>
      <c r="I153" s="311" t="s">
        <v>1002</v>
      </c>
      <c r="J153" s="311" t="s">
        <v>1051</v>
      </c>
      <c r="K153" s="307"/>
    </row>
    <row r="154" spans="2:11" s="1" customFormat="1" ht="15" customHeight="1">
      <c r="B154" s="286"/>
      <c r="C154" s="311" t="s">
        <v>1005</v>
      </c>
      <c r="D154" s="265"/>
      <c r="E154" s="265"/>
      <c r="F154" s="312" t="s">
        <v>1006</v>
      </c>
      <c r="G154" s="265"/>
      <c r="H154" s="311" t="s">
        <v>1040</v>
      </c>
      <c r="I154" s="311" t="s">
        <v>1002</v>
      </c>
      <c r="J154" s="311">
        <v>50</v>
      </c>
      <c r="K154" s="307"/>
    </row>
    <row r="155" spans="2:11" s="1" customFormat="1" ht="15" customHeight="1">
      <c r="B155" s="286"/>
      <c r="C155" s="311" t="s">
        <v>1008</v>
      </c>
      <c r="D155" s="265"/>
      <c r="E155" s="265"/>
      <c r="F155" s="312" t="s">
        <v>1000</v>
      </c>
      <c r="G155" s="265"/>
      <c r="H155" s="311" t="s">
        <v>1040</v>
      </c>
      <c r="I155" s="311" t="s">
        <v>1010</v>
      </c>
      <c r="J155" s="311"/>
      <c r="K155" s="307"/>
    </row>
    <row r="156" spans="2:11" s="1" customFormat="1" ht="15" customHeight="1">
      <c r="B156" s="286"/>
      <c r="C156" s="311" t="s">
        <v>1019</v>
      </c>
      <c r="D156" s="265"/>
      <c r="E156" s="265"/>
      <c r="F156" s="312" t="s">
        <v>1006</v>
      </c>
      <c r="G156" s="265"/>
      <c r="H156" s="311" t="s">
        <v>1040</v>
      </c>
      <c r="I156" s="311" t="s">
        <v>1002</v>
      </c>
      <c r="J156" s="311">
        <v>50</v>
      </c>
      <c r="K156" s="307"/>
    </row>
    <row r="157" spans="2:11" s="1" customFormat="1" ht="15" customHeight="1">
      <c r="B157" s="286"/>
      <c r="C157" s="311" t="s">
        <v>1027</v>
      </c>
      <c r="D157" s="265"/>
      <c r="E157" s="265"/>
      <c r="F157" s="312" t="s">
        <v>1006</v>
      </c>
      <c r="G157" s="265"/>
      <c r="H157" s="311" t="s">
        <v>1040</v>
      </c>
      <c r="I157" s="311" t="s">
        <v>1002</v>
      </c>
      <c r="J157" s="311">
        <v>50</v>
      </c>
      <c r="K157" s="307"/>
    </row>
    <row r="158" spans="2:11" s="1" customFormat="1" ht="15" customHeight="1">
      <c r="B158" s="286"/>
      <c r="C158" s="311" t="s">
        <v>1025</v>
      </c>
      <c r="D158" s="265"/>
      <c r="E158" s="265"/>
      <c r="F158" s="312" t="s">
        <v>1006</v>
      </c>
      <c r="G158" s="265"/>
      <c r="H158" s="311" t="s">
        <v>1040</v>
      </c>
      <c r="I158" s="311" t="s">
        <v>1002</v>
      </c>
      <c r="J158" s="311">
        <v>50</v>
      </c>
      <c r="K158" s="307"/>
    </row>
    <row r="159" spans="2:11" s="1" customFormat="1" ht="15" customHeight="1">
      <c r="B159" s="286"/>
      <c r="C159" s="311" t="s">
        <v>93</v>
      </c>
      <c r="D159" s="265"/>
      <c r="E159" s="265"/>
      <c r="F159" s="312" t="s">
        <v>1000</v>
      </c>
      <c r="G159" s="265"/>
      <c r="H159" s="311" t="s">
        <v>1062</v>
      </c>
      <c r="I159" s="311" t="s">
        <v>1002</v>
      </c>
      <c r="J159" s="311" t="s">
        <v>1063</v>
      </c>
      <c r="K159" s="307"/>
    </row>
    <row r="160" spans="2:11" s="1" customFormat="1" ht="15" customHeight="1">
      <c r="B160" s="286"/>
      <c r="C160" s="311" t="s">
        <v>1064</v>
      </c>
      <c r="D160" s="265"/>
      <c r="E160" s="265"/>
      <c r="F160" s="312" t="s">
        <v>1000</v>
      </c>
      <c r="G160" s="265"/>
      <c r="H160" s="311" t="s">
        <v>1065</v>
      </c>
      <c r="I160" s="311" t="s">
        <v>1035</v>
      </c>
      <c r="J160" s="311"/>
      <c r="K160" s="307"/>
    </row>
    <row r="161" spans="2:11" s="1" customFormat="1" ht="15" customHeight="1">
      <c r="B161" s="313"/>
      <c r="C161" s="295"/>
      <c r="D161" s="295"/>
      <c r="E161" s="295"/>
      <c r="F161" s="295"/>
      <c r="G161" s="295"/>
      <c r="H161" s="295"/>
      <c r="I161" s="295"/>
      <c r="J161" s="295"/>
      <c r="K161" s="314"/>
    </row>
    <row r="162" spans="2:11" s="1" customFormat="1" ht="18.75" customHeight="1">
      <c r="B162" s="262"/>
      <c r="C162" s="265"/>
      <c r="D162" s="265"/>
      <c r="E162" s="265"/>
      <c r="F162" s="285"/>
      <c r="G162" s="265"/>
      <c r="H162" s="265"/>
      <c r="I162" s="265"/>
      <c r="J162" s="265"/>
      <c r="K162" s="262"/>
    </row>
    <row r="163" spans="2:11" s="1" customFormat="1" ht="18.75" customHeight="1">
      <c r="B163" s="272"/>
      <c r="C163" s="272"/>
      <c r="D163" s="272"/>
      <c r="E163" s="272"/>
      <c r="F163" s="272"/>
      <c r="G163" s="272"/>
      <c r="H163" s="272"/>
      <c r="I163" s="272"/>
      <c r="J163" s="272"/>
      <c r="K163" s="272"/>
    </row>
    <row r="164" spans="2:11" s="1" customFormat="1" ht="7.5" customHeight="1">
      <c r="B164" s="254"/>
      <c r="C164" s="255"/>
      <c r="D164" s="255"/>
      <c r="E164" s="255"/>
      <c r="F164" s="255"/>
      <c r="G164" s="255"/>
      <c r="H164" s="255"/>
      <c r="I164" s="255"/>
      <c r="J164" s="255"/>
      <c r="K164" s="256"/>
    </row>
    <row r="165" spans="2:11" s="1" customFormat="1" ht="45" customHeight="1">
      <c r="B165" s="257"/>
      <c r="C165" s="382" t="s">
        <v>1066</v>
      </c>
      <c r="D165" s="382"/>
      <c r="E165" s="382"/>
      <c r="F165" s="382"/>
      <c r="G165" s="382"/>
      <c r="H165" s="382"/>
      <c r="I165" s="382"/>
      <c r="J165" s="382"/>
      <c r="K165" s="258"/>
    </row>
    <row r="166" spans="2:11" s="1" customFormat="1" ht="17.25" customHeight="1">
      <c r="B166" s="257"/>
      <c r="C166" s="278" t="s">
        <v>994</v>
      </c>
      <c r="D166" s="278"/>
      <c r="E166" s="278"/>
      <c r="F166" s="278" t="s">
        <v>995</v>
      </c>
      <c r="G166" s="315"/>
      <c r="H166" s="316" t="s">
        <v>57</v>
      </c>
      <c r="I166" s="316" t="s">
        <v>60</v>
      </c>
      <c r="J166" s="278" t="s">
        <v>996</v>
      </c>
      <c r="K166" s="258"/>
    </row>
    <row r="167" spans="2:11" s="1" customFormat="1" ht="17.25" customHeight="1">
      <c r="B167" s="259"/>
      <c r="C167" s="280" t="s">
        <v>997</v>
      </c>
      <c r="D167" s="280"/>
      <c r="E167" s="280"/>
      <c r="F167" s="281" t="s">
        <v>998</v>
      </c>
      <c r="G167" s="317"/>
      <c r="H167" s="318"/>
      <c r="I167" s="318"/>
      <c r="J167" s="280" t="s">
        <v>999</v>
      </c>
      <c r="K167" s="260"/>
    </row>
    <row r="168" spans="2:11" s="1" customFormat="1" ht="5.25" customHeight="1">
      <c r="B168" s="286"/>
      <c r="C168" s="283"/>
      <c r="D168" s="283"/>
      <c r="E168" s="283"/>
      <c r="F168" s="283"/>
      <c r="G168" s="284"/>
      <c r="H168" s="283"/>
      <c r="I168" s="283"/>
      <c r="J168" s="283"/>
      <c r="K168" s="307"/>
    </row>
    <row r="169" spans="2:11" s="1" customFormat="1" ht="15" customHeight="1">
      <c r="B169" s="286"/>
      <c r="C169" s="265" t="s">
        <v>1003</v>
      </c>
      <c r="D169" s="265"/>
      <c r="E169" s="265"/>
      <c r="F169" s="285" t="s">
        <v>1000</v>
      </c>
      <c r="G169" s="265"/>
      <c r="H169" s="265" t="s">
        <v>1040</v>
      </c>
      <c r="I169" s="265" t="s">
        <v>1002</v>
      </c>
      <c r="J169" s="265">
        <v>120</v>
      </c>
      <c r="K169" s="307"/>
    </row>
    <row r="170" spans="2:11" s="1" customFormat="1" ht="15" customHeight="1">
      <c r="B170" s="286"/>
      <c r="C170" s="265" t="s">
        <v>1049</v>
      </c>
      <c r="D170" s="265"/>
      <c r="E170" s="265"/>
      <c r="F170" s="285" t="s">
        <v>1000</v>
      </c>
      <c r="G170" s="265"/>
      <c r="H170" s="265" t="s">
        <v>1050</v>
      </c>
      <c r="I170" s="265" t="s">
        <v>1002</v>
      </c>
      <c r="J170" s="265" t="s">
        <v>1051</v>
      </c>
      <c r="K170" s="307"/>
    </row>
    <row r="171" spans="2:11" s="1" customFormat="1" ht="15" customHeight="1">
      <c r="B171" s="286"/>
      <c r="C171" s="265" t="s">
        <v>948</v>
      </c>
      <c r="D171" s="265"/>
      <c r="E171" s="265"/>
      <c r="F171" s="285" t="s">
        <v>1000</v>
      </c>
      <c r="G171" s="265"/>
      <c r="H171" s="265" t="s">
        <v>1067</v>
      </c>
      <c r="I171" s="265" t="s">
        <v>1002</v>
      </c>
      <c r="J171" s="265" t="s">
        <v>1051</v>
      </c>
      <c r="K171" s="307"/>
    </row>
    <row r="172" spans="2:11" s="1" customFormat="1" ht="15" customHeight="1">
      <c r="B172" s="286"/>
      <c r="C172" s="265" t="s">
        <v>1005</v>
      </c>
      <c r="D172" s="265"/>
      <c r="E172" s="265"/>
      <c r="F172" s="285" t="s">
        <v>1006</v>
      </c>
      <c r="G172" s="265"/>
      <c r="H172" s="265" t="s">
        <v>1067</v>
      </c>
      <c r="I172" s="265" t="s">
        <v>1002</v>
      </c>
      <c r="J172" s="265">
        <v>50</v>
      </c>
      <c r="K172" s="307"/>
    </row>
    <row r="173" spans="2:11" s="1" customFormat="1" ht="15" customHeight="1">
      <c r="B173" s="286"/>
      <c r="C173" s="265" t="s">
        <v>1008</v>
      </c>
      <c r="D173" s="265"/>
      <c r="E173" s="265"/>
      <c r="F173" s="285" t="s">
        <v>1000</v>
      </c>
      <c r="G173" s="265"/>
      <c r="H173" s="265" t="s">
        <v>1067</v>
      </c>
      <c r="I173" s="265" t="s">
        <v>1010</v>
      </c>
      <c r="J173" s="265"/>
      <c r="K173" s="307"/>
    </row>
    <row r="174" spans="2:11" s="1" customFormat="1" ht="15" customHeight="1">
      <c r="B174" s="286"/>
      <c r="C174" s="265" t="s">
        <v>1019</v>
      </c>
      <c r="D174" s="265"/>
      <c r="E174" s="265"/>
      <c r="F174" s="285" t="s">
        <v>1006</v>
      </c>
      <c r="G174" s="265"/>
      <c r="H174" s="265" t="s">
        <v>1067</v>
      </c>
      <c r="I174" s="265" t="s">
        <v>1002</v>
      </c>
      <c r="J174" s="265">
        <v>50</v>
      </c>
      <c r="K174" s="307"/>
    </row>
    <row r="175" spans="2:11" s="1" customFormat="1" ht="15" customHeight="1">
      <c r="B175" s="286"/>
      <c r="C175" s="265" t="s">
        <v>1027</v>
      </c>
      <c r="D175" s="265"/>
      <c r="E175" s="265"/>
      <c r="F175" s="285" t="s">
        <v>1006</v>
      </c>
      <c r="G175" s="265"/>
      <c r="H175" s="265" t="s">
        <v>1067</v>
      </c>
      <c r="I175" s="265" t="s">
        <v>1002</v>
      </c>
      <c r="J175" s="265">
        <v>50</v>
      </c>
      <c r="K175" s="307"/>
    </row>
    <row r="176" spans="2:11" s="1" customFormat="1" ht="15" customHeight="1">
      <c r="B176" s="286"/>
      <c r="C176" s="265" t="s">
        <v>1025</v>
      </c>
      <c r="D176" s="265"/>
      <c r="E176" s="265"/>
      <c r="F176" s="285" t="s">
        <v>1006</v>
      </c>
      <c r="G176" s="265"/>
      <c r="H176" s="265" t="s">
        <v>1067</v>
      </c>
      <c r="I176" s="265" t="s">
        <v>1002</v>
      </c>
      <c r="J176" s="265">
        <v>50</v>
      </c>
      <c r="K176" s="307"/>
    </row>
    <row r="177" spans="2:11" s="1" customFormat="1" ht="15" customHeight="1">
      <c r="B177" s="286"/>
      <c r="C177" s="265" t="s">
        <v>121</v>
      </c>
      <c r="D177" s="265"/>
      <c r="E177" s="265"/>
      <c r="F177" s="285" t="s">
        <v>1000</v>
      </c>
      <c r="G177" s="265"/>
      <c r="H177" s="265" t="s">
        <v>1068</v>
      </c>
      <c r="I177" s="265" t="s">
        <v>1069</v>
      </c>
      <c r="J177" s="265"/>
      <c r="K177" s="307"/>
    </row>
    <row r="178" spans="2:11" s="1" customFormat="1" ht="15" customHeight="1">
      <c r="B178" s="286"/>
      <c r="C178" s="265" t="s">
        <v>60</v>
      </c>
      <c r="D178" s="265"/>
      <c r="E178" s="265"/>
      <c r="F178" s="285" t="s">
        <v>1000</v>
      </c>
      <c r="G178" s="265"/>
      <c r="H178" s="265" t="s">
        <v>1070</v>
      </c>
      <c r="I178" s="265" t="s">
        <v>1071</v>
      </c>
      <c r="J178" s="265">
        <v>1</v>
      </c>
      <c r="K178" s="307"/>
    </row>
    <row r="179" spans="2:11" s="1" customFormat="1" ht="15" customHeight="1">
      <c r="B179" s="286"/>
      <c r="C179" s="265" t="s">
        <v>56</v>
      </c>
      <c r="D179" s="265"/>
      <c r="E179" s="265"/>
      <c r="F179" s="285" t="s">
        <v>1000</v>
      </c>
      <c r="G179" s="265"/>
      <c r="H179" s="265" t="s">
        <v>1072</v>
      </c>
      <c r="I179" s="265" t="s">
        <v>1002</v>
      </c>
      <c r="J179" s="265">
        <v>20</v>
      </c>
      <c r="K179" s="307"/>
    </row>
    <row r="180" spans="2:11" s="1" customFormat="1" ht="15" customHeight="1">
      <c r="B180" s="286"/>
      <c r="C180" s="265" t="s">
        <v>57</v>
      </c>
      <c r="D180" s="265"/>
      <c r="E180" s="265"/>
      <c r="F180" s="285" t="s">
        <v>1000</v>
      </c>
      <c r="G180" s="265"/>
      <c r="H180" s="265" t="s">
        <v>1073</v>
      </c>
      <c r="I180" s="265" t="s">
        <v>1002</v>
      </c>
      <c r="J180" s="265">
        <v>255</v>
      </c>
      <c r="K180" s="307"/>
    </row>
    <row r="181" spans="2:11" s="1" customFormat="1" ht="15" customHeight="1">
      <c r="B181" s="286"/>
      <c r="C181" s="265" t="s">
        <v>122</v>
      </c>
      <c r="D181" s="265"/>
      <c r="E181" s="265"/>
      <c r="F181" s="285" t="s">
        <v>1000</v>
      </c>
      <c r="G181" s="265"/>
      <c r="H181" s="265" t="s">
        <v>964</v>
      </c>
      <c r="I181" s="265" t="s">
        <v>1002</v>
      </c>
      <c r="J181" s="265">
        <v>10</v>
      </c>
      <c r="K181" s="307"/>
    </row>
    <row r="182" spans="2:11" s="1" customFormat="1" ht="15" customHeight="1">
      <c r="B182" s="286"/>
      <c r="C182" s="265" t="s">
        <v>123</v>
      </c>
      <c r="D182" s="265"/>
      <c r="E182" s="265"/>
      <c r="F182" s="285" t="s">
        <v>1000</v>
      </c>
      <c r="G182" s="265"/>
      <c r="H182" s="265" t="s">
        <v>1074</v>
      </c>
      <c r="I182" s="265" t="s">
        <v>1035</v>
      </c>
      <c r="J182" s="265"/>
      <c r="K182" s="307"/>
    </row>
    <row r="183" spans="2:11" s="1" customFormat="1" ht="15" customHeight="1">
      <c r="B183" s="286"/>
      <c r="C183" s="265" t="s">
        <v>1075</v>
      </c>
      <c r="D183" s="265"/>
      <c r="E183" s="265"/>
      <c r="F183" s="285" t="s">
        <v>1000</v>
      </c>
      <c r="G183" s="265"/>
      <c r="H183" s="265" t="s">
        <v>1076</v>
      </c>
      <c r="I183" s="265" t="s">
        <v>1035</v>
      </c>
      <c r="J183" s="265"/>
      <c r="K183" s="307"/>
    </row>
    <row r="184" spans="2:11" s="1" customFormat="1" ht="15" customHeight="1">
      <c r="B184" s="286"/>
      <c r="C184" s="265" t="s">
        <v>1064</v>
      </c>
      <c r="D184" s="265"/>
      <c r="E184" s="265"/>
      <c r="F184" s="285" t="s">
        <v>1000</v>
      </c>
      <c r="G184" s="265"/>
      <c r="H184" s="265" t="s">
        <v>1077</v>
      </c>
      <c r="I184" s="265" t="s">
        <v>1035</v>
      </c>
      <c r="J184" s="265"/>
      <c r="K184" s="307"/>
    </row>
    <row r="185" spans="2:11" s="1" customFormat="1" ht="15" customHeight="1">
      <c r="B185" s="286"/>
      <c r="C185" s="265" t="s">
        <v>125</v>
      </c>
      <c r="D185" s="265"/>
      <c r="E185" s="265"/>
      <c r="F185" s="285" t="s">
        <v>1006</v>
      </c>
      <c r="G185" s="265"/>
      <c r="H185" s="265" t="s">
        <v>1078</v>
      </c>
      <c r="I185" s="265" t="s">
        <v>1002</v>
      </c>
      <c r="J185" s="265">
        <v>50</v>
      </c>
      <c r="K185" s="307"/>
    </row>
    <row r="186" spans="2:11" s="1" customFormat="1" ht="15" customHeight="1">
      <c r="B186" s="286"/>
      <c r="C186" s="265" t="s">
        <v>1079</v>
      </c>
      <c r="D186" s="265"/>
      <c r="E186" s="265"/>
      <c r="F186" s="285" t="s">
        <v>1006</v>
      </c>
      <c r="G186" s="265"/>
      <c r="H186" s="265" t="s">
        <v>1080</v>
      </c>
      <c r="I186" s="265" t="s">
        <v>1081</v>
      </c>
      <c r="J186" s="265"/>
      <c r="K186" s="307"/>
    </row>
    <row r="187" spans="2:11" s="1" customFormat="1" ht="15" customHeight="1">
      <c r="B187" s="286"/>
      <c r="C187" s="265" t="s">
        <v>1082</v>
      </c>
      <c r="D187" s="265"/>
      <c r="E187" s="265"/>
      <c r="F187" s="285" t="s">
        <v>1006</v>
      </c>
      <c r="G187" s="265"/>
      <c r="H187" s="265" t="s">
        <v>1083</v>
      </c>
      <c r="I187" s="265" t="s">
        <v>1081</v>
      </c>
      <c r="J187" s="265"/>
      <c r="K187" s="307"/>
    </row>
    <row r="188" spans="2:11" s="1" customFormat="1" ht="15" customHeight="1">
      <c r="B188" s="286"/>
      <c r="C188" s="265" t="s">
        <v>1084</v>
      </c>
      <c r="D188" s="265"/>
      <c r="E188" s="265"/>
      <c r="F188" s="285" t="s">
        <v>1006</v>
      </c>
      <c r="G188" s="265"/>
      <c r="H188" s="265" t="s">
        <v>1085</v>
      </c>
      <c r="I188" s="265" t="s">
        <v>1081</v>
      </c>
      <c r="J188" s="265"/>
      <c r="K188" s="307"/>
    </row>
    <row r="189" spans="2:11" s="1" customFormat="1" ht="15" customHeight="1">
      <c r="B189" s="286"/>
      <c r="C189" s="319" t="s">
        <v>1086</v>
      </c>
      <c r="D189" s="265"/>
      <c r="E189" s="265"/>
      <c r="F189" s="285" t="s">
        <v>1006</v>
      </c>
      <c r="G189" s="265"/>
      <c r="H189" s="265" t="s">
        <v>1087</v>
      </c>
      <c r="I189" s="265" t="s">
        <v>1088</v>
      </c>
      <c r="J189" s="320" t="s">
        <v>1089</v>
      </c>
      <c r="K189" s="307"/>
    </row>
    <row r="190" spans="2:11" s="1" customFormat="1" ht="15" customHeight="1">
      <c r="B190" s="286"/>
      <c r="C190" s="271" t="s">
        <v>45</v>
      </c>
      <c r="D190" s="265"/>
      <c r="E190" s="265"/>
      <c r="F190" s="285" t="s">
        <v>1000</v>
      </c>
      <c r="G190" s="265"/>
      <c r="H190" s="262" t="s">
        <v>1090</v>
      </c>
      <c r="I190" s="265" t="s">
        <v>1091</v>
      </c>
      <c r="J190" s="265"/>
      <c r="K190" s="307"/>
    </row>
    <row r="191" spans="2:11" s="1" customFormat="1" ht="15" customHeight="1">
      <c r="B191" s="286"/>
      <c r="C191" s="271" t="s">
        <v>1092</v>
      </c>
      <c r="D191" s="265"/>
      <c r="E191" s="265"/>
      <c r="F191" s="285" t="s">
        <v>1000</v>
      </c>
      <c r="G191" s="265"/>
      <c r="H191" s="265" t="s">
        <v>1093</v>
      </c>
      <c r="I191" s="265" t="s">
        <v>1035</v>
      </c>
      <c r="J191" s="265"/>
      <c r="K191" s="307"/>
    </row>
    <row r="192" spans="2:11" s="1" customFormat="1" ht="15" customHeight="1">
      <c r="B192" s="286"/>
      <c r="C192" s="271" t="s">
        <v>1094</v>
      </c>
      <c r="D192" s="265"/>
      <c r="E192" s="265"/>
      <c r="F192" s="285" t="s">
        <v>1000</v>
      </c>
      <c r="G192" s="265"/>
      <c r="H192" s="265" t="s">
        <v>1095</v>
      </c>
      <c r="I192" s="265" t="s">
        <v>1035</v>
      </c>
      <c r="J192" s="265"/>
      <c r="K192" s="307"/>
    </row>
    <row r="193" spans="2:11" s="1" customFormat="1" ht="15" customHeight="1">
      <c r="B193" s="286"/>
      <c r="C193" s="271" t="s">
        <v>1096</v>
      </c>
      <c r="D193" s="265"/>
      <c r="E193" s="265"/>
      <c r="F193" s="285" t="s">
        <v>1006</v>
      </c>
      <c r="G193" s="265"/>
      <c r="H193" s="265" t="s">
        <v>1097</v>
      </c>
      <c r="I193" s="265" t="s">
        <v>1035</v>
      </c>
      <c r="J193" s="265"/>
      <c r="K193" s="307"/>
    </row>
    <row r="194" spans="2:11" s="1" customFormat="1" ht="15" customHeight="1">
      <c r="B194" s="313"/>
      <c r="C194" s="321"/>
      <c r="D194" s="295"/>
      <c r="E194" s="295"/>
      <c r="F194" s="295"/>
      <c r="G194" s="295"/>
      <c r="H194" s="295"/>
      <c r="I194" s="295"/>
      <c r="J194" s="295"/>
      <c r="K194" s="314"/>
    </row>
    <row r="195" spans="2:11" s="1" customFormat="1" ht="18.75" customHeight="1">
      <c r="B195" s="262"/>
      <c r="C195" s="265"/>
      <c r="D195" s="265"/>
      <c r="E195" s="265"/>
      <c r="F195" s="285"/>
      <c r="G195" s="265"/>
      <c r="H195" s="265"/>
      <c r="I195" s="265"/>
      <c r="J195" s="265"/>
      <c r="K195" s="262"/>
    </row>
    <row r="196" spans="2:11" s="1" customFormat="1" ht="18.75" customHeight="1">
      <c r="B196" s="262"/>
      <c r="C196" s="265"/>
      <c r="D196" s="265"/>
      <c r="E196" s="265"/>
      <c r="F196" s="285"/>
      <c r="G196" s="265"/>
      <c r="H196" s="265"/>
      <c r="I196" s="265"/>
      <c r="J196" s="265"/>
      <c r="K196" s="262"/>
    </row>
    <row r="197" spans="2:11" s="1" customFormat="1" ht="18.75" customHeight="1">
      <c r="B197" s="272"/>
      <c r="C197" s="272"/>
      <c r="D197" s="272"/>
      <c r="E197" s="272"/>
      <c r="F197" s="272"/>
      <c r="G197" s="272"/>
      <c r="H197" s="272"/>
      <c r="I197" s="272"/>
      <c r="J197" s="272"/>
      <c r="K197" s="272"/>
    </row>
    <row r="198" spans="2:11" s="1" customFormat="1" ht="13.5">
      <c r="B198" s="254"/>
      <c r="C198" s="255"/>
      <c r="D198" s="255"/>
      <c r="E198" s="255"/>
      <c r="F198" s="255"/>
      <c r="G198" s="255"/>
      <c r="H198" s="255"/>
      <c r="I198" s="255"/>
      <c r="J198" s="255"/>
      <c r="K198" s="256"/>
    </row>
    <row r="199" spans="2:11" s="1" customFormat="1" ht="21">
      <c r="B199" s="257"/>
      <c r="C199" s="382" t="s">
        <v>1098</v>
      </c>
      <c r="D199" s="382"/>
      <c r="E199" s="382"/>
      <c r="F199" s="382"/>
      <c r="G199" s="382"/>
      <c r="H199" s="382"/>
      <c r="I199" s="382"/>
      <c r="J199" s="382"/>
      <c r="K199" s="258"/>
    </row>
    <row r="200" spans="2:11" s="1" customFormat="1" ht="25.5" customHeight="1">
      <c r="B200" s="257"/>
      <c r="C200" s="322" t="s">
        <v>1099</v>
      </c>
      <c r="D200" s="322"/>
      <c r="E200" s="322"/>
      <c r="F200" s="322" t="s">
        <v>1100</v>
      </c>
      <c r="G200" s="323"/>
      <c r="H200" s="383" t="s">
        <v>1101</v>
      </c>
      <c r="I200" s="383"/>
      <c r="J200" s="383"/>
      <c r="K200" s="258"/>
    </row>
    <row r="201" spans="2:11" s="1" customFormat="1" ht="5.25" customHeight="1">
      <c r="B201" s="286"/>
      <c r="C201" s="283"/>
      <c r="D201" s="283"/>
      <c r="E201" s="283"/>
      <c r="F201" s="283"/>
      <c r="G201" s="265"/>
      <c r="H201" s="283"/>
      <c r="I201" s="283"/>
      <c r="J201" s="283"/>
      <c r="K201" s="307"/>
    </row>
    <row r="202" spans="2:11" s="1" customFormat="1" ht="15" customHeight="1">
      <c r="B202" s="286"/>
      <c r="C202" s="265" t="s">
        <v>1091</v>
      </c>
      <c r="D202" s="265"/>
      <c r="E202" s="265"/>
      <c r="F202" s="285" t="s">
        <v>46</v>
      </c>
      <c r="G202" s="265"/>
      <c r="H202" s="384" t="s">
        <v>1102</v>
      </c>
      <c r="I202" s="384"/>
      <c r="J202" s="384"/>
      <c r="K202" s="307"/>
    </row>
    <row r="203" spans="2:11" s="1" customFormat="1" ht="15" customHeight="1">
      <c r="B203" s="286"/>
      <c r="C203" s="292"/>
      <c r="D203" s="265"/>
      <c r="E203" s="265"/>
      <c r="F203" s="285" t="s">
        <v>47</v>
      </c>
      <c r="G203" s="265"/>
      <c r="H203" s="384" t="s">
        <v>1103</v>
      </c>
      <c r="I203" s="384"/>
      <c r="J203" s="384"/>
      <c r="K203" s="307"/>
    </row>
    <row r="204" spans="2:11" s="1" customFormat="1" ht="15" customHeight="1">
      <c r="B204" s="286"/>
      <c r="C204" s="292"/>
      <c r="D204" s="265"/>
      <c r="E204" s="265"/>
      <c r="F204" s="285" t="s">
        <v>50</v>
      </c>
      <c r="G204" s="265"/>
      <c r="H204" s="384" t="s">
        <v>1104</v>
      </c>
      <c r="I204" s="384"/>
      <c r="J204" s="384"/>
      <c r="K204" s="307"/>
    </row>
    <row r="205" spans="2:11" s="1" customFormat="1" ht="15" customHeight="1">
      <c r="B205" s="286"/>
      <c r="C205" s="265"/>
      <c r="D205" s="265"/>
      <c r="E205" s="265"/>
      <c r="F205" s="285" t="s">
        <v>48</v>
      </c>
      <c r="G205" s="265"/>
      <c r="H205" s="384" t="s">
        <v>1105</v>
      </c>
      <c r="I205" s="384"/>
      <c r="J205" s="384"/>
      <c r="K205" s="307"/>
    </row>
    <row r="206" spans="2:11" s="1" customFormat="1" ht="15" customHeight="1">
      <c r="B206" s="286"/>
      <c r="C206" s="265"/>
      <c r="D206" s="265"/>
      <c r="E206" s="265"/>
      <c r="F206" s="285" t="s">
        <v>49</v>
      </c>
      <c r="G206" s="265"/>
      <c r="H206" s="384" t="s">
        <v>1106</v>
      </c>
      <c r="I206" s="384"/>
      <c r="J206" s="384"/>
      <c r="K206" s="307"/>
    </row>
    <row r="207" spans="2:11" s="1" customFormat="1" ht="15" customHeight="1">
      <c r="B207" s="286"/>
      <c r="C207" s="265"/>
      <c r="D207" s="265"/>
      <c r="E207" s="265"/>
      <c r="F207" s="285"/>
      <c r="G207" s="265"/>
      <c r="H207" s="265"/>
      <c r="I207" s="265"/>
      <c r="J207" s="265"/>
      <c r="K207" s="307"/>
    </row>
    <row r="208" spans="2:11" s="1" customFormat="1" ht="15" customHeight="1">
      <c r="B208" s="286"/>
      <c r="C208" s="265" t="s">
        <v>1047</v>
      </c>
      <c r="D208" s="265"/>
      <c r="E208" s="265"/>
      <c r="F208" s="285" t="s">
        <v>82</v>
      </c>
      <c r="G208" s="265"/>
      <c r="H208" s="384" t="s">
        <v>1107</v>
      </c>
      <c r="I208" s="384"/>
      <c r="J208" s="384"/>
      <c r="K208" s="307"/>
    </row>
    <row r="209" spans="2:11" s="1" customFormat="1" ht="15" customHeight="1">
      <c r="B209" s="286"/>
      <c r="C209" s="292"/>
      <c r="D209" s="265"/>
      <c r="E209" s="265"/>
      <c r="F209" s="285" t="s">
        <v>942</v>
      </c>
      <c r="G209" s="265"/>
      <c r="H209" s="384" t="s">
        <v>943</v>
      </c>
      <c r="I209" s="384"/>
      <c r="J209" s="384"/>
      <c r="K209" s="307"/>
    </row>
    <row r="210" spans="2:11" s="1" customFormat="1" ht="15" customHeight="1">
      <c r="B210" s="286"/>
      <c r="C210" s="265"/>
      <c r="D210" s="265"/>
      <c r="E210" s="265"/>
      <c r="F210" s="285" t="s">
        <v>940</v>
      </c>
      <c r="G210" s="265"/>
      <c r="H210" s="384" t="s">
        <v>1108</v>
      </c>
      <c r="I210" s="384"/>
      <c r="J210" s="384"/>
      <c r="K210" s="307"/>
    </row>
    <row r="211" spans="2:11" s="1" customFormat="1" ht="15" customHeight="1">
      <c r="B211" s="324"/>
      <c r="C211" s="292"/>
      <c r="D211" s="292"/>
      <c r="E211" s="292"/>
      <c r="F211" s="285" t="s">
        <v>944</v>
      </c>
      <c r="G211" s="271"/>
      <c r="H211" s="385" t="s">
        <v>945</v>
      </c>
      <c r="I211" s="385"/>
      <c r="J211" s="385"/>
      <c r="K211" s="325"/>
    </row>
    <row r="212" spans="2:11" s="1" customFormat="1" ht="15" customHeight="1">
      <c r="B212" s="324"/>
      <c r="C212" s="292"/>
      <c r="D212" s="292"/>
      <c r="E212" s="292"/>
      <c r="F212" s="285" t="s">
        <v>946</v>
      </c>
      <c r="G212" s="271"/>
      <c r="H212" s="385" t="s">
        <v>1109</v>
      </c>
      <c r="I212" s="385"/>
      <c r="J212" s="385"/>
      <c r="K212" s="325"/>
    </row>
    <row r="213" spans="2:11" s="1" customFormat="1" ht="15" customHeight="1">
      <c r="B213" s="324"/>
      <c r="C213" s="292"/>
      <c r="D213" s="292"/>
      <c r="E213" s="292"/>
      <c r="F213" s="326"/>
      <c r="G213" s="271"/>
      <c r="H213" s="327"/>
      <c r="I213" s="327"/>
      <c r="J213" s="327"/>
      <c r="K213" s="325"/>
    </row>
    <row r="214" spans="2:11" s="1" customFormat="1" ht="15" customHeight="1">
      <c r="B214" s="324"/>
      <c r="C214" s="265" t="s">
        <v>1071</v>
      </c>
      <c r="D214" s="292"/>
      <c r="E214" s="292"/>
      <c r="F214" s="285">
        <v>1</v>
      </c>
      <c r="G214" s="271"/>
      <c r="H214" s="385" t="s">
        <v>1110</v>
      </c>
      <c r="I214" s="385"/>
      <c r="J214" s="385"/>
      <c r="K214" s="325"/>
    </row>
    <row r="215" spans="2:11" s="1" customFormat="1" ht="15" customHeight="1">
      <c r="B215" s="324"/>
      <c r="C215" s="292"/>
      <c r="D215" s="292"/>
      <c r="E215" s="292"/>
      <c r="F215" s="285">
        <v>2</v>
      </c>
      <c r="G215" s="271"/>
      <c r="H215" s="385" t="s">
        <v>1111</v>
      </c>
      <c r="I215" s="385"/>
      <c r="J215" s="385"/>
      <c r="K215" s="325"/>
    </row>
    <row r="216" spans="2:11" s="1" customFormat="1" ht="15" customHeight="1">
      <c r="B216" s="324"/>
      <c r="C216" s="292"/>
      <c r="D216" s="292"/>
      <c r="E216" s="292"/>
      <c r="F216" s="285">
        <v>3</v>
      </c>
      <c r="G216" s="271"/>
      <c r="H216" s="385" t="s">
        <v>1112</v>
      </c>
      <c r="I216" s="385"/>
      <c r="J216" s="385"/>
      <c r="K216" s="325"/>
    </row>
    <row r="217" spans="2:11" s="1" customFormat="1" ht="15" customHeight="1">
      <c r="B217" s="324"/>
      <c r="C217" s="292"/>
      <c r="D217" s="292"/>
      <c r="E217" s="292"/>
      <c r="F217" s="285">
        <v>4</v>
      </c>
      <c r="G217" s="271"/>
      <c r="H217" s="385" t="s">
        <v>1113</v>
      </c>
      <c r="I217" s="385"/>
      <c r="J217" s="385"/>
      <c r="K217" s="325"/>
    </row>
    <row r="218" spans="2:11" s="1" customFormat="1" ht="12.75" customHeight="1">
      <c r="B218" s="328"/>
      <c r="C218" s="329"/>
      <c r="D218" s="329"/>
      <c r="E218" s="329"/>
      <c r="F218" s="329"/>
      <c r="G218" s="329"/>
      <c r="H218" s="329"/>
      <c r="I218" s="329"/>
      <c r="J218" s="329"/>
      <c r="K218" s="330"/>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Jindřich Jukl</dc:creator>
  <cp:keywords/>
  <dc:description/>
  <cp:lastModifiedBy>Jindřich Jukl</cp:lastModifiedBy>
  <dcterms:created xsi:type="dcterms:W3CDTF">2020-05-11T16:54:47Z</dcterms:created>
  <dcterms:modified xsi:type="dcterms:W3CDTF">2020-05-11T16:57:42Z</dcterms:modified>
  <cp:category/>
  <cp:version/>
  <cp:contentType/>
  <cp:contentStatus/>
</cp:coreProperties>
</file>