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gajda\Desktop\"/>
    </mc:Choice>
  </mc:AlternateContent>
  <bookViews>
    <workbookView xWindow="0" yWindow="0" windowWidth="0" windowHeight="0"/>
  </bookViews>
  <sheets>
    <sheet name="Rekapitulace stavby" sheetId="1" r:id="rId1"/>
    <sheet name="SO 01 - Stavební úpravy" sheetId="2" r:id="rId2"/>
    <sheet name="SO 02 - Elektroinstalace" sheetId="3" r:id="rId3"/>
    <sheet name="SO 03 - Vzduchotechnika" sheetId="4" r:id="rId4"/>
    <sheet name="SO 04 - Vodovod" sheetId="5" r:id="rId5"/>
    <sheet name="SO 05 - Kanalizace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01 - Stavební úpravy'!$C$101:$K$431</definedName>
    <definedName name="_xlnm.Print_Area" localSheetId="1">'SO 01 - Stavební úpravy'!$C$4:$J$39,'SO 01 - Stavební úpravy'!$C$45:$J$83,'SO 01 - Stavební úpravy'!$C$89:$K$431</definedName>
    <definedName name="_xlnm.Print_Titles" localSheetId="1">'SO 01 - Stavební úpravy'!$101:$101</definedName>
    <definedName name="_xlnm._FilterDatabase" localSheetId="2" hidden="1">'SO 02 - Elektroinstalace'!$C$79:$K$102</definedName>
    <definedName name="_xlnm.Print_Area" localSheetId="2">'SO 02 - Elektroinstalace'!$C$4:$J$39,'SO 02 - Elektroinstalace'!$C$45:$J$61,'SO 02 - Elektroinstalace'!$C$67:$K$102</definedName>
    <definedName name="_xlnm.Print_Titles" localSheetId="2">'SO 02 - Elektroinstalace'!$79:$79</definedName>
    <definedName name="_xlnm._FilterDatabase" localSheetId="3" hidden="1">'SO 03 - Vzduchotechnika'!$C$79:$K$93</definedName>
    <definedName name="_xlnm.Print_Area" localSheetId="3">'SO 03 - Vzduchotechnika'!$C$4:$J$39,'SO 03 - Vzduchotechnika'!$C$45:$J$61,'SO 03 - Vzduchotechnika'!$C$67:$K$93</definedName>
    <definedName name="_xlnm.Print_Titles" localSheetId="3">'SO 03 - Vzduchotechnika'!$79:$79</definedName>
    <definedName name="_xlnm._FilterDatabase" localSheetId="4" hidden="1">'SO 04 - Vodovod'!$C$82:$K$118</definedName>
    <definedName name="_xlnm.Print_Area" localSheetId="4">'SO 04 - Vodovod'!$C$4:$J$39,'SO 04 - Vodovod'!$C$45:$J$64,'SO 04 - Vodovod'!$C$70:$K$118</definedName>
    <definedName name="_xlnm.Print_Titles" localSheetId="4">'SO 04 - Vodovod'!$82:$82</definedName>
    <definedName name="_xlnm._FilterDatabase" localSheetId="5" hidden="1">'SO 05 - Kanalizace'!$C$84:$K$121</definedName>
    <definedName name="_xlnm.Print_Area" localSheetId="5">'SO 05 - Kanalizace'!$C$4:$J$39,'SO 05 - Kanalizace'!$C$45:$J$66,'SO 05 - Kanalizace'!$C$72:$K$121</definedName>
    <definedName name="_xlnm.Print_Titles" localSheetId="5">'SO 05 - Kanalizace'!$84:$84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21"/>
  <c r="BH121"/>
  <c r="BG121"/>
  <c r="BF121"/>
  <c r="T121"/>
  <c r="T120"/>
  <c r="R121"/>
  <c r="R120"/>
  <c r="P121"/>
  <c r="P120"/>
  <c r="BI119"/>
  <c r="BH119"/>
  <c r="BG119"/>
  <c r="BF119"/>
  <c r="T119"/>
  <c r="T118"/>
  <c r="R119"/>
  <c r="R118"/>
  <c r="P119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F79"/>
  <c r="E77"/>
  <c r="F52"/>
  <c r="E50"/>
  <c r="J24"/>
  <c r="E24"/>
  <c r="J82"/>
  <c r="J23"/>
  <c r="J21"/>
  <c r="E21"/>
  <c r="J54"/>
  <c r="J20"/>
  <c r="J18"/>
  <c r="E18"/>
  <c r="F82"/>
  <c r="J17"/>
  <c r="J15"/>
  <c r="E15"/>
  <c r="F54"/>
  <c r="J14"/>
  <c r="J12"/>
  <c r="J52"/>
  <c r="E7"/>
  <c r="E48"/>
  <c i="5" r="J37"/>
  <c r="J36"/>
  <c i="1" r="AY58"/>
  <c i="5" r="J35"/>
  <c i="1" r="AX58"/>
  <c i="5" r="BI118"/>
  <c r="BH118"/>
  <c r="BG118"/>
  <c r="BF118"/>
  <c r="T118"/>
  <c r="T117"/>
  <c r="R118"/>
  <c r="R117"/>
  <c r="P118"/>
  <c r="P117"/>
  <c r="BI116"/>
  <c r="BH116"/>
  <c r="BG116"/>
  <c r="BF116"/>
  <c r="T116"/>
  <c r="T115"/>
  <c r="R116"/>
  <c r="R115"/>
  <c r="P116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F77"/>
  <c r="E75"/>
  <c r="F52"/>
  <c r="E50"/>
  <c r="J24"/>
  <c r="E24"/>
  <c r="J55"/>
  <c r="J23"/>
  <c r="J21"/>
  <c r="E21"/>
  <c r="J54"/>
  <c r="J20"/>
  <c r="J18"/>
  <c r="E18"/>
  <c r="F80"/>
  <c r="J17"/>
  <c r="J15"/>
  <c r="E15"/>
  <c r="F79"/>
  <c r="J14"/>
  <c r="J12"/>
  <c r="J52"/>
  <c r="E7"/>
  <c r="E73"/>
  <c i="4" r="J37"/>
  <c r="J36"/>
  <c i="1" r="AY57"/>
  <c i="4" r="J35"/>
  <c i="1" r="AX57"/>
  <c i="4"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55"/>
  <c r="J23"/>
  <c r="J21"/>
  <c r="E21"/>
  <c r="J76"/>
  <c r="J20"/>
  <c r="J18"/>
  <c r="E18"/>
  <c r="F77"/>
  <c r="J17"/>
  <c r="J15"/>
  <c r="E15"/>
  <c r="F76"/>
  <c r="J14"/>
  <c r="J12"/>
  <c r="J74"/>
  <c r="E7"/>
  <c r="E48"/>
  <c i="3" r="J37"/>
  <c r="J36"/>
  <c i="1" r="AY56"/>
  <c i="3" r="J35"/>
  <c i="1" r="AX56"/>
  <c i="3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55"/>
  <c r="J17"/>
  <c r="J15"/>
  <c r="E15"/>
  <c r="F76"/>
  <c r="J14"/>
  <c r="J12"/>
  <c r="J74"/>
  <c r="E7"/>
  <c r="E70"/>
  <c i="2" r="J37"/>
  <c r="J36"/>
  <c i="1" r="AY55"/>
  <c i="2" r="J35"/>
  <c i="1" r="AX55"/>
  <c i="2" r="BI430"/>
  <c r="BH430"/>
  <c r="BG430"/>
  <c r="BF430"/>
  <c r="T430"/>
  <c r="T429"/>
  <c r="R430"/>
  <c r="R429"/>
  <c r="P430"/>
  <c r="P429"/>
  <c r="BI427"/>
  <c r="BH427"/>
  <c r="BG427"/>
  <c r="BF427"/>
  <c r="T427"/>
  <c r="T426"/>
  <c r="R427"/>
  <c r="R426"/>
  <c r="P427"/>
  <c r="P426"/>
  <c r="BI424"/>
  <c r="BH424"/>
  <c r="BG424"/>
  <c r="BF424"/>
  <c r="T424"/>
  <c r="T423"/>
  <c r="R424"/>
  <c r="R423"/>
  <c r="P424"/>
  <c r="P423"/>
  <c r="BI421"/>
  <c r="BH421"/>
  <c r="BG421"/>
  <c r="BF421"/>
  <c r="T421"/>
  <c r="T420"/>
  <c r="T419"/>
  <c r="R421"/>
  <c r="R420"/>
  <c r="R419"/>
  <c r="P421"/>
  <c r="P420"/>
  <c r="P419"/>
  <c r="BI412"/>
  <c r="BH412"/>
  <c r="BG412"/>
  <c r="BF412"/>
  <c r="T412"/>
  <c r="R412"/>
  <c r="P412"/>
  <c r="BI410"/>
  <c r="BH410"/>
  <c r="BG410"/>
  <c r="BF410"/>
  <c r="T410"/>
  <c r="R410"/>
  <c r="P410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3"/>
  <c r="BH393"/>
  <c r="BG393"/>
  <c r="BF393"/>
  <c r="T393"/>
  <c r="R393"/>
  <c r="P393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5"/>
  <c r="BH335"/>
  <c r="BG335"/>
  <c r="BF335"/>
  <c r="T335"/>
  <c r="R335"/>
  <c r="P335"/>
  <c r="BI332"/>
  <c r="BH332"/>
  <c r="BG332"/>
  <c r="BF332"/>
  <c r="T332"/>
  <c r="R332"/>
  <c r="P332"/>
  <c r="BI331"/>
  <c r="BH331"/>
  <c r="BG331"/>
  <c r="BF331"/>
  <c r="T331"/>
  <c r="R331"/>
  <c r="P331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4"/>
  <c r="BH314"/>
  <c r="BG314"/>
  <c r="BF314"/>
  <c r="T314"/>
  <c r="R314"/>
  <c r="P314"/>
  <c r="BI313"/>
  <c r="BH313"/>
  <c r="BG313"/>
  <c r="BF313"/>
  <c r="T313"/>
  <c r="R313"/>
  <c r="P313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J98"/>
  <c r="F98"/>
  <c r="F96"/>
  <c r="E94"/>
  <c r="J54"/>
  <c r="F54"/>
  <c r="F52"/>
  <c r="E50"/>
  <c r="J24"/>
  <c r="E24"/>
  <c r="J55"/>
  <c r="J23"/>
  <c r="J18"/>
  <c r="E18"/>
  <c r="F99"/>
  <c r="J17"/>
  <c r="J12"/>
  <c r="J96"/>
  <c r="E7"/>
  <c r="E92"/>
  <c i="1" r="L50"/>
  <c r="AM50"/>
  <c r="AM49"/>
  <c r="L49"/>
  <c r="AM47"/>
  <c r="L47"/>
  <c r="L45"/>
  <c r="L44"/>
  <c i="2" r="J427"/>
  <c r="J298"/>
  <c i="3" r="BK100"/>
  <c i="6" r="BK111"/>
  <c i="2" r="BK369"/>
  <c i="4" r="BK83"/>
  <c i="6" r="BK109"/>
  <c i="2" r="J388"/>
  <c r="BK105"/>
  <c i="4" r="BK82"/>
  <c i="6" r="J97"/>
  <c i="2" r="BK278"/>
  <c r="BK182"/>
  <c r="BK378"/>
  <c i="3" r="BK87"/>
  <c i="2" r="J412"/>
  <c r="J113"/>
  <c i="5" r="BK107"/>
  <c i="6" r="J87"/>
  <c i="2" r="J210"/>
  <c i="3" r="BK98"/>
  <c i="6" r="J111"/>
  <c i="2" r="BK147"/>
  <c i="3" r="J84"/>
  <c i="5" r="J99"/>
  <c i="2" r="BK335"/>
  <c r="J278"/>
  <c i="5" r="BK111"/>
  <c i="2" r="J424"/>
  <c r="J174"/>
  <c i="4" r="J84"/>
  <c i="6" r="BK112"/>
  <c i="2" r="J171"/>
  <c r="BK113"/>
  <c i="3" r="J99"/>
  <c i="6" r="BK96"/>
  <c i="2" r="BK250"/>
  <c r="J203"/>
  <c i="3" r="J102"/>
  <c i="2" r="BK427"/>
  <c r="BK372"/>
  <c i="3" r="J93"/>
  <c i="5" r="BK99"/>
  <c i="2" r="BK243"/>
  <c r="J288"/>
  <c i="3" r="J98"/>
  <c i="5" r="BK95"/>
  <c i="2" r="J349"/>
  <c r="J165"/>
  <c i="3" r="BK91"/>
  <c i="2" r="BK188"/>
  <c i="3" r="BK93"/>
  <c i="6" r="J94"/>
  <c i="2" r="J280"/>
  <c i="5" r="BK118"/>
  <c i="6" r="J109"/>
  <c i="2" r="BK381"/>
  <c i="3" r="BK83"/>
  <c i="6" r="BK87"/>
  <c i="2" r="BK238"/>
  <c i="4" r="J82"/>
  <c i="2" r="BK421"/>
  <c r="J313"/>
  <c i="3" r="J92"/>
  <c i="5" r="J87"/>
  <c i="2" r="BK246"/>
  <c r="J331"/>
  <c i="4" r="J88"/>
  <c i="2" r="BK257"/>
  <c r="BK400"/>
  <c r="BK292"/>
  <c r="BK171"/>
  <c i="5" r="BK105"/>
  <c i="2" r="BK357"/>
  <c i="5" r="J90"/>
  <c i="6" r="J116"/>
  <c i="2" r="J191"/>
  <c r="BK270"/>
  <c i="5" r="BK96"/>
  <c i="2" r="J296"/>
  <c r="BK118"/>
  <c i="5" r="J94"/>
  <c i="2" r="J403"/>
  <c r="BK231"/>
  <c i="3" r="J86"/>
  <c r="BK90"/>
  <c i="6" r="J110"/>
  <c i="2" r="J343"/>
  <c i="5" r="J101"/>
  <c i="2" r="J410"/>
  <c r="BK236"/>
  <c i="5" r="BK114"/>
  <c i="2" r="BK430"/>
  <c r="J395"/>
  <c i="3" r="BK94"/>
  <c i="6" r="BK94"/>
  <c i="2" r="J169"/>
  <c r="BK185"/>
  <c i="3" r="BK101"/>
  <c i="6" r="J114"/>
  <c i="2" r="BK153"/>
  <c r="J177"/>
  <c i="3" r="J85"/>
  <c i="5" r="J111"/>
  <c i="6" r="J102"/>
  <c i="2" r="BK136"/>
  <c r="J116"/>
  <c r="J386"/>
  <c r="BK165"/>
  <c i="6" r="J92"/>
  <c i="2" r="J400"/>
  <c i="5" r="BK98"/>
  <c i="2" r="J393"/>
  <c r="J136"/>
  <c i="6" r="J96"/>
  <c i="2" r="J326"/>
  <c r="J123"/>
  <c i="3" r="J91"/>
  <c i="6" r="BK97"/>
  <c i="2" r="BK262"/>
  <c r="J363"/>
  <c i="4" r="BK87"/>
  <c i="2" r="J207"/>
  <c i="5" r="BK90"/>
  <c i="2" r="BK234"/>
  <c i="3" r="BK88"/>
  <c i="6" r="BK116"/>
  <c i="2" r="J234"/>
  <c i="5" r="BK103"/>
  <c i="2" r="BK169"/>
  <c r="BK326"/>
  <c i="4" r="BK85"/>
  <c i="6" r="BK110"/>
  <c i="2" r="BK384"/>
  <c i="5" r="J109"/>
  <c i="2" r="J332"/>
  <c i="4" r="BK86"/>
  <c i="2" r="J173"/>
  <c r="BK343"/>
  <c r="J240"/>
  <c r="BK264"/>
  <c i="6" r="BK98"/>
  <c i="2" r="J310"/>
  <c r="J167"/>
  <c i="5" r="BK109"/>
  <c i="2" r="BK173"/>
  <c i="4" r="BK88"/>
  <c i="2" r="J421"/>
  <c r="J284"/>
  <c r="J141"/>
  <c i="6" r="BK119"/>
  <c i="2" r="BK268"/>
  <c r="BK260"/>
  <c i="5" r="BK91"/>
  <c i="2" r="BK313"/>
  <c i="4" r="J85"/>
  <c i="6" r="BK91"/>
  <c i="2" r="BK282"/>
  <c i="4" r="J87"/>
  <c i="2" r="BK280"/>
  <c r="J105"/>
  <c i="5" r="BK93"/>
  <c i="2" r="BK305"/>
  <c r="BK177"/>
  <c r="J150"/>
  <c r="J369"/>
  <c r="BK207"/>
  <c i="5" r="BK116"/>
  <c i="2" r="J384"/>
  <c r="J372"/>
  <c r="BK293"/>
  <c r="J355"/>
  <c i="3" r="J100"/>
  <c i="5" r="BK104"/>
  <c i="2" r="J228"/>
  <c i="4" r="BK90"/>
  <c i="6" r="J112"/>
  <c i="2" r="J255"/>
  <c r="BK288"/>
  <c i="5" r="J88"/>
  <c i="6" r="BK113"/>
  <c i="2" r="J185"/>
  <c r="J268"/>
  <c i="5" r="BK112"/>
  <c i="2" r="BK248"/>
  <c r="J375"/>
  <c r="BK310"/>
  <c i="6" r="J108"/>
  <c i="3" r="J87"/>
  <c i="5" r="J91"/>
  <c i="2" r="BK395"/>
  <c i="1" r="AS54"/>
  <c i="2" r="BK139"/>
  <c i="5" r="BK92"/>
  <c i="6" r="J90"/>
  <c i="2" r="BK331"/>
  <c i="5" r="J104"/>
  <c i="2" r="J236"/>
  <c i="5" r="BK102"/>
  <c i="6" r="J91"/>
  <c i="2" r="J293"/>
  <c r="J159"/>
  <c i="5" r="J108"/>
  <c i="6" r="J98"/>
  <c i="2" r="J266"/>
  <c r="BK197"/>
  <c i="4" r="J83"/>
  <c i="6" r="J89"/>
  <c i="2" r="J188"/>
  <c r="BK167"/>
  <c i="5" r="J116"/>
  <c i="2" r="BK403"/>
  <c r="J153"/>
  <c i="5" r="BK94"/>
  <c i="2" r="BK366"/>
  <c r="BK276"/>
  <c r="BK240"/>
  <c i="5" r="BK88"/>
  <c i="2" r="BK424"/>
  <c r="BK191"/>
  <c i="3" r="BK92"/>
  <c i="2" r="J272"/>
  <c i="3" r="J90"/>
  <c i="6" r="BK105"/>
  <c i="2" r="J291"/>
  <c i="5" r="BK86"/>
  <c i="2" r="J346"/>
  <c i="4" r="J92"/>
  <c i="6" r="BK121"/>
  <c i="2" r="J260"/>
  <c i="3" r="J94"/>
  <c i="5" r="J102"/>
  <c i="2" r="BK228"/>
  <c i="4" r="J86"/>
  <c i="6" r="J107"/>
  <c i="2" r="J222"/>
  <c r="J286"/>
  <c i="5" r="J105"/>
  <c i="2" r="BK286"/>
  <c r="J248"/>
  <c r="J214"/>
  <c r="BK174"/>
  <c i="5" r="BK113"/>
  <c i="2" r="BK116"/>
  <c i="3" r="BK85"/>
  <c i="6" r="J119"/>
  <c i="2" r="BK123"/>
  <c i="3" r="J96"/>
  <c i="6" r="BK102"/>
  <c i="2" r="J305"/>
  <c i="3" r="BK102"/>
  <c i="5" r="J103"/>
  <c i="2" r="BK398"/>
  <c r="J314"/>
  <c i="5" r="BK97"/>
  <c i="2" r="J243"/>
  <c i="5" r="BK85"/>
  <c i="2" r="BK363"/>
  <c r="J219"/>
  <c i="5" r="BK110"/>
  <c i="2" r="J197"/>
  <c r="BK322"/>
  <c i="5" r="J89"/>
  <c i="6" r="BK92"/>
  <c i="2" r="J319"/>
  <c i="3" r="BK84"/>
  <c i="6" r="J104"/>
  <c i="2" r="J378"/>
  <c i="3" r="BK99"/>
  <c i="5" r="BK108"/>
  <c i="2" r="J360"/>
  <c r="J182"/>
  <c i="6" r="BK89"/>
  <c i="2" r="BK201"/>
  <c r="J322"/>
  <c r="J176"/>
  <c i="3" r="BK89"/>
  <c i="6" r="BK95"/>
  <c i="2" r="J366"/>
  <c i="3" r="J101"/>
  <c i="6" r="J95"/>
  <c i="2" r="BK284"/>
  <c r="J131"/>
  <c i="5" r="J107"/>
  <c i="6" r="J103"/>
  <c i="2" r="BK360"/>
  <c i="4" r="BK92"/>
  <c i="6" r="BK101"/>
  <c i="2" r="BK210"/>
  <c r="BK126"/>
  <c r="BK332"/>
  <c r="J139"/>
  <c i="6" r="BK93"/>
  <c i="2" r="BK355"/>
  <c i="3" r="BK95"/>
  <c i="6" r="J93"/>
  <c i="2" r="BK120"/>
  <c i="3" r="BK97"/>
  <c i="5" r="BK100"/>
  <c i="2" r="BK255"/>
  <c i="5" r="J93"/>
  <c i="2" r="BK393"/>
  <c r="BK168"/>
  <c r="BK141"/>
  <c i="5" r="J118"/>
  <c i="6" r="BK99"/>
  <c i="2" r="J108"/>
  <c i="3" r="J88"/>
  <c i="6" r="J105"/>
  <c i="2" r="BK340"/>
  <c r="J381"/>
  <c i="4" r="BK93"/>
  <c i="2" r="J270"/>
  <c r="J126"/>
  <c i="5" r="J98"/>
  <c i="2" r="BK108"/>
  <c r="J225"/>
  <c i="5" r="J96"/>
  <c i="2" r="J274"/>
  <c r="J205"/>
  <c i="5" r="J85"/>
  <c i="6" r="J117"/>
  <c i="2" r="BK291"/>
  <c r="J120"/>
  <c i="4" r="J90"/>
  <c i="2" r="BK296"/>
  <c i="5" r="BK87"/>
  <c i="2" r="BK349"/>
  <c i="3" r="BK96"/>
  <c i="6" r="BK117"/>
  <c i="2" r="BK375"/>
  <c r="J147"/>
  <c i="6" r="J99"/>
  <c i="2" r="BK225"/>
  <c r="BK222"/>
  <c i="5" r="J110"/>
  <c i="2" r="J264"/>
  <c r="BK176"/>
  <c i="4" r="BK89"/>
  <c i="6" r="J113"/>
  <c i="2" r="J238"/>
  <c i="3" r="J83"/>
  <c i="5" r="J92"/>
  <c i="2" r="J430"/>
  <c r="BK412"/>
  <c r="J282"/>
  <c r="J276"/>
  <c r="J231"/>
  <c i="5" r="J86"/>
  <c i="2" r="J398"/>
  <c r="BK214"/>
  <c i="5" r="J95"/>
  <c i="2" r="J335"/>
  <c r="BK298"/>
  <c i="3" r="BK82"/>
  <c i="6" r="BK107"/>
  <c i="2" r="J262"/>
  <c r="J168"/>
  <c i="5" r="J112"/>
  <c i="2" r="BK314"/>
  <c r="J250"/>
  <c i="3" r="BK86"/>
  <c i="4" r="BK84"/>
  <c i="2" r="BK203"/>
  <c i="5" r="BK89"/>
  <c i="2" r="BK205"/>
  <c r="J257"/>
  <c i="5" r="BK101"/>
  <c i="2" r="BK410"/>
  <c r="BK131"/>
  <c i="6" r="J101"/>
  <c i="2" r="BK300"/>
  <c i="4" r="J93"/>
  <c i="6" r="BK108"/>
  <c i="2" r="BK319"/>
  <c r="BK159"/>
  <c i="6" r="J121"/>
  <c i="2" r="J352"/>
  <c r="J357"/>
  <c r="BK274"/>
  <c i="5" r="J113"/>
  <c i="6" r="BK114"/>
  <c i="2" r="BK352"/>
  <c i="4" r="J91"/>
  <c i="6" r="BK90"/>
  <c i="2" r="BK266"/>
  <c i="3" r="J89"/>
  <c i="2" r="BK386"/>
  <c r="J201"/>
  <c i="3" r="J95"/>
  <c i="6" r="BK104"/>
  <c i="2" r="BK219"/>
  <c r="J300"/>
  <c i="3" r="J97"/>
  <c i="2" r="BK388"/>
  <c i="4" r="BK91"/>
  <c i="6" r="BK103"/>
  <c i="2" r="J292"/>
  <c i="4" r="J89"/>
  <c i="2" r="BK346"/>
  <c r="BK150"/>
  <c r="J118"/>
  <c i="5" r="J100"/>
  <c i="2" r="J340"/>
  <c r="J246"/>
  <c i="5" r="J97"/>
  <c i="2" r="BK272"/>
  <c i="3" r="J82"/>
  <c i="5" r="J114"/>
  <c i="6" l="1" r="T115"/>
  <c i="2" r="T104"/>
  <c r="R170"/>
  <c r="R213"/>
  <c r="R233"/>
  <c r="P242"/>
  <c r="R383"/>
  <c r="BK104"/>
  <c r="BK170"/>
  <c r="J170"/>
  <c r="J65"/>
  <c r="BK213"/>
  <c r="BK295"/>
  <c r="J295"/>
  <c r="J74"/>
  <c r="T348"/>
  <c i="3" r="T81"/>
  <c r="T80"/>
  <c i="4" r="P81"/>
  <c r="P80"/>
  <c i="1" r="AU57"/>
  <c i="5" r="R84"/>
  <c i="2" r="P146"/>
  <c r="T164"/>
  <c r="BK224"/>
  <c r="J224"/>
  <c r="J70"/>
  <c r="T295"/>
  <c r="P348"/>
  <c i="3" r="P81"/>
  <c r="P80"/>
  <c i="1" r="AU56"/>
  <c i="5" r="R106"/>
  <c i="2" r="P104"/>
  <c r="P170"/>
  <c r="P213"/>
  <c r="P259"/>
  <c r="R359"/>
  <c i="4" r="BK81"/>
  <c r="BK80"/>
  <c r="J80"/>
  <c r="J59"/>
  <c i="5" r="BK84"/>
  <c i="2" r="BK125"/>
  <c r="J125"/>
  <c r="J62"/>
  <c r="BK164"/>
  <c r="J164"/>
  <c r="J64"/>
  <c r="R224"/>
  <c r="R295"/>
  <c r="R348"/>
  <c i="4" r="T81"/>
  <c r="T80"/>
  <c i="5" r="T84"/>
  <c i="2" r="R104"/>
  <c r="T170"/>
  <c r="T213"/>
  <c r="BK259"/>
  <c r="J259"/>
  <c r="J73"/>
  <c r="P359"/>
  <c i="4" r="R81"/>
  <c r="R80"/>
  <c i="5" r="P106"/>
  <c i="6" r="P86"/>
  <c i="2" r="BK146"/>
  <c r="J146"/>
  <c r="J63"/>
  <c r="BK200"/>
  <c r="J200"/>
  <c r="J66"/>
  <c r="BK233"/>
  <c r="J233"/>
  <c r="J71"/>
  <c r="T242"/>
  <c r="BK383"/>
  <c r="J383"/>
  <c r="J77"/>
  <c i="6" r="P100"/>
  <c i="2" r="T146"/>
  <c r="T200"/>
  <c r="P233"/>
  <c r="R242"/>
  <c r="P383"/>
  <c i="3" r="BK81"/>
  <c r="J81"/>
  <c r="J60"/>
  <c i="6" r="R106"/>
  <c i="2" r="R146"/>
  <c r="R164"/>
  <c r="T224"/>
  <c r="P295"/>
  <c r="BK348"/>
  <c r="J348"/>
  <c r="J75"/>
  <c i="3" r="R81"/>
  <c r="R80"/>
  <c i="5" r="T106"/>
  <c i="6" r="R86"/>
  <c r="T100"/>
  <c r="BK115"/>
  <c r="J115"/>
  <c r="J63"/>
  <c i="2" r="R125"/>
  <c r="P200"/>
  <c r="T259"/>
  <c r="BK359"/>
  <c r="J359"/>
  <c r="J76"/>
  <c i="5" r="BK106"/>
  <c r="J106"/>
  <c r="J61"/>
  <c i="6" r="BK86"/>
  <c r="J86"/>
  <c r="J60"/>
  <c r="BK100"/>
  <c r="J100"/>
  <c r="J61"/>
  <c r="BK106"/>
  <c r="J106"/>
  <c r="J62"/>
  <c r="P106"/>
  <c r="P115"/>
  <c i="2" r="P125"/>
  <c r="P164"/>
  <c r="P224"/>
  <c r="R259"/>
  <c r="T359"/>
  <c i="5" r="P84"/>
  <c r="P83"/>
  <c i="1" r="AU58"/>
  <c i="6" r="T86"/>
  <c r="T85"/>
  <c r="R100"/>
  <c r="T106"/>
  <c r="R115"/>
  <c i="2" r="T125"/>
  <c r="R200"/>
  <c r="T233"/>
  <c r="BK242"/>
  <c r="J242"/>
  <c r="J72"/>
  <c r="T383"/>
  <c r="BK420"/>
  <c r="BK423"/>
  <c r="J423"/>
  <c r="J80"/>
  <c r="BK429"/>
  <c r="J429"/>
  <c r="J82"/>
  <c r="BK209"/>
  <c r="J209"/>
  <c r="J67"/>
  <c r="BK426"/>
  <c r="J426"/>
  <c r="J81"/>
  <c i="5" r="BK115"/>
  <c r="J115"/>
  <c r="J62"/>
  <c r="BK117"/>
  <c r="J117"/>
  <c r="J63"/>
  <c i="6" r="BK118"/>
  <c r="J118"/>
  <c r="J64"/>
  <c r="BK120"/>
  <c r="J120"/>
  <c r="J65"/>
  <c r="BE103"/>
  <c r="J81"/>
  <c r="BE91"/>
  <c r="BE95"/>
  <c r="BE112"/>
  <c r="F55"/>
  <c r="BE90"/>
  <c r="BE113"/>
  <c r="BE119"/>
  <c r="J55"/>
  <c r="J79"/>
  <c i="5" r="J84"/>
  <c r="J60"/>
  <c i="6" r="BE89"/>
  <c r="BE96"/>
  <c r="BE109"/>
  <c r="BE111"/>
  <c r="BE97"/>
  <c r="BE99"/>
  <c r="BE110"/>
  <c r="E75"/>
  <c r="BE104"/>
  <c r="F81"/>
  <c r="BE93"/>
  <c r="BE102"/>
  <c r="BE105"/>
  <c r="BE121"/>
  <c r="BE87"/>
  <c r="BE92"/>
  <c r="BE101"/>
  <c r="BE107"/>
  <c r="BE114"/>
  <c r="BE116"/>
  <c r="BE117"/>
  <c r="BE94"/>
  <c r="BE98"/>
  <c r="BE108"/>
  <c i="5" r="F54"/>
  <c r="J77"/>
  <c r="BE94"/>
  <c r="BE97"/>
  <c r="BE102"/>
  <c r="J80"/>
  <c r="BE89"/>
  <c r="BE113"/>
  <c r="E48"/>
  <c r="BE85"/>
  <c r="BE108"/>
  <c r="BE99"/>
  <c r="BE105"/>
  <c r="BE111"/>
  <c r="BE116"/>
  <c r="BE118"/>
  <c r="F55"/>
  <c r="J79"/>
  <c r="BE92"/>
  <c r="BE100"/>
  <c r="BE110"/>
  <c i="4" r="J81"/>
  <c r="J60"/>
  <c i="5" r="BE96"/>
  <c r="BE103"/>
  <c r="BE86"/>
  <c r="BE88"/>
  <c r="BE90"/>
  <c r="BE101"/>
  <c r="BE107"/>
  <c r="BE109"/>
  <c r="BE87"/>
  <c r="BE93"/>
  <c r="BE98"/>
  <c r="BE112"/>
  <c r="BE104"/>
  <c r="BE91"/>
  <c r="BE95"/>
  <c r="BE114"/>
  <c i="4" r="J54"/>
  <c r="BE87"/>
  <c r="E70"/>
  <c r="BE92"/>
  <c r="F54"/>
  <c r="BE82"/>
  <c r="F55"/>
  <c r="BE88"/>
  <c i="3" r="BK80"/>
  <c r="J80"/>
  <c r="J59"/>
  <c i="4" r="J77"/>
  <c r="BE83"/>
  <c r="BE91"/>
  <c r="BE93"/>
  <c r="BE86"/>
  <c r="J52"/>
  <c r="BE85"/>
  <c r="BE90"/>
  <c r="BE84"/>
  <c r="BE89"/>
  <c i="2" r="J104"/>
  <c r="J61"/>
  <c i="3" r="BE82"/>
  <c r="F77"/>
  <c r="BE101"/>
  <c r="J52"/>
  <c r="BE83"/>
  <c r="BE88"/>
  <c r="J54"/>
  <c r="BE84"/>
  <c r="BE89"/>
  <c r="BE94"/>
  <c r="BE100"/>
  <c r="BE102"/>
  <c i="2" r="J213"/>
  <c r="J69"/>
  <c i="3" r="E48"/>
  <c r="BE92"/>
  <c i="2" r="J420"/>
  <c r="J79"/>
  <c i="3" r="BE87"/>
  <c r="BE90"/>
  <c r="BE99"/>
  <c r="J55"/>
  <c r="BE91"/>
  <c r="BE93"/>
  <c r="BE96"/>
  <c r="BE98"/>
  <c r="F54"/>
  <c r="BE97"/>
  <c r="BE85"/>
  <c r="BE86"/>
  <c r="BE95"/>
  <c i="2" r="J99"/>
  <c r="BE123"/>
  <c r="BE136"/>
  <c r="BE173"/>
  <c r="BE188"/>
  <c r="BE225"/>
  <c r="F55"/>
  <c r="BE113"/>
  <c r="BE169"/>
  <c r="BE182"/>
  <c r="BE219"/>
  <c r="BE360"/>
  <c r="BE126"/>
  <c r="BE153"/>
  <c r="BE168"/>
  <c r="BE171"/>
  <c r="BE185"/>
  <c r="BE210"/>
  <c r="BE266"/>
  <c r="BE280"/>
  <c r="J52"/>
  <c r="BE131"/>
  <c r="BE214"/>
  <c r="BE240"/>
  <c r="BE243"/>
  <c r="BE264"/>
  <c r="BE276"/>
  <c r="BE284"/>
  <c r="BE300"/>
  <c r="E48"/>
  <c r="BE167"/>
  <c r="BE268"/>
  <c r="BE291"/>
  <c r="BE310"/>
  <c r="BE331"/>
  <c r="BE340"/>
  <c r="BE116"/>
  <c r="BE165"/>
  <c r="BE174"/>
  <c r="BE176"/>
  <c r="BE191"/>
  <c r="BE250"/>
  <c r="BE270"/>
  <c r="BE272"/>
  <c r="BE322"/>
  <c r="BE349"/>
  <c r="BE352"/>
  <c r="BE355"/>
  <c r="BE378"/>
  <c r="BE430"/>
  <c r="BE118"/>
  <c r="BE120"/>
  <c r="BE141"/>
  <c r="BE205"/>
  <c r="BE222"/>
  <c r="BE246"/>
  <c r="BE248"/>
  <c r="BE262"/>
  <c r="BE274"/>
  <c r="BE282"/>
  <c r="BE314"/>
  <c r="BE332"/>
  <c r="BE335"/>
  <c r="BE369"/>
  <c r="BE372"/>
  <c r="BE384"/>
  <c r="BE139"/>
  <c r="BE203"/>
  <c r="BE228"/>
  <c r="BE231"/>
  <c r="BE234"/>
  <c r="BE255"/>
  <c r="BE257"/>
  <c r="BE260"/>
  <c r="BE286"/>
  <c r="BE288"/>
  <c r="BE346"/>
  <c r="BE363"/>
  <c r="BE366"/>
  <c r="BE381"/>
  <c r="BE386"/>
  <c r="BE388"/>
  <c r="BE393"/>
  <c r="BE398"/>
  <c r="BE105"/>
  <c r="BE108"/>
  <c r="BE147"/>
  <c r="BE197"/>
  <c r="BE305"/>
  <c r="BE313"/>
  <c r="BE319"/>
  <c r="BE343"/>
  <c r="BE395"/>
  <c r="BE150"/>
  <c r="BE159"/>
  <c r="BE177"/>
  <c r="BE201"/>
  <c r="BE207"/>
  <c r="BE236"/>
  <c r="BE238"/>
  <c r="BE278"/>
  <c r="BE292"/>
  <c r="BE293"/>
  <c r="BE296"/>
  <c r="BE298"/>
  <c r="BE326"/>
  <c r="BE357"/>
  <c r="BE375"/>
  <c r="BE400"/>
  <c r="BE403"/>
  <c r="BE410"/>
  <c r="BE412"/>
  <c r="BE421"/>
  <c r="BE424"/>
  <c r="BE427"/>
  <c r="F34"/>
  <c i="1" r="BA55"/>
  <c i="5" r="F35"/>
  <c i="1" r="BB58"/>
  <c i="4" r="F37"/>
  <c i="1" r="BD57"/>
  <c i="3" r="F36"/>
  <c i="1" r="BC56"/>
  <c i="4" r="F36"/>
  <c i="1" r="BC57"/>
  <c i="2" r="J34"/>
  <c i="1" r="AW55"/>
  <c i="6" r="J34"/>
  <c i="1" r="AW59"/>
  <c i="3" r="J34"/>
  <c i="1" r="AW56"/>
  <c i="3" r="F34"/>
  <c i="1" r="BA56"/>
  <c i="4" r="F34"/>
  <c i="1" r="BA57"/>
  <c i="2" r="F35"/>
  <c i="1" r="BB55"/>
  <c i="4" r="J30"/>
  <c i="5" r="F34"/>
  <c i="1" r="BA58"/>
  <c i="6" r="F37"/>
  <c i="1" r="BD59"/>
  <c i="2" r="F37"/>
  <c i="1" r="BD55"/>
  <c i="5" r="F36"/>
  <c i="1" r="BC58"/>
  <c i="6" r="F36"/>
  <c i="1" r="BC59"/>
  <c i="4" r="J34"/>
  <c i="1" r="AW57"/>
  <c i="6" r="F34"/>
  <c i="1" r="BA59"/>
  <c i="5" r="J34"/>
  <c i="1" r="AW58"/>
  <c i="3" r="F35"/>
  <c i="1" r="BB56"/>
  <c i="6" r="F35"/>
  <c i="1" r="BB59"/>
  <c i="5" r="F37"/>
  <c i="1" r="BD58"/>
  <c i="2" r="F36"/>
  <c i="1" r="BC55"/>
  <c i="4" r="F35"/>
  <c i="1" r="BB57"/>
  <c i="3" r="F37"/>
  <c i="1" r="BD56"/>
  <c i="5" l="1" r="BK83"/>
  <c r="J83"/>
  <c i="2" r="T212"/>
  <c i="6" r="R85"/>
  <c i="2" r="P212"/>
  <c r="P103"/>
  <c r="P102"/>
  <c i="1" r="AU55"/>
  <c i="2" r="BK103"/>
  <c i="6" r="P85"/>
  <c i="1" r="AU59"/>
  <c i="2" r="R103"/>
  <c i="5" r="R83"/>
  <c i="2" r="BK212"/>
  <c r="J212"/>
  <c r="J68"/>
  <c r="R212"/>
  <c r="BK419"/>
  <c r="J419"/>
  <c r="J78"/>
  <c i="5" r="T83"/>
  <c i="2" r="T103"/>
  <c r="T102"/>
  <c i="6" r="BK85"/>
  <c r="J85"/>
  <c i="1" r="AG57"/>
  <c r="BA54"/>
  <c r="W30"/>
  <c i="5" r="F33"/>
  <c i="1" r="AZ58"/>
  <c i="3" r="F33"/>
  <c i="1" r="AZ56"/>
  <c i="6" r="F33"/>
  <c i="1" r="AZ59"/>
  <c r="BB54"/>
  <c r="W31"/>
  <c i="3" r="J33"/>
  <c i="1" r="AV56"/>
  <c r="AT56"/>
  <c i="4" r="F33"/>
  <c i="1" r="AZ57"/>
  <c r="BD54"/>
  <c r="W33"/>
  <c i="3" r="J30"/>
  <c i="1" r="AG56"/>
  <c i="6" r="J30"/>
  <c i="1" r="AG59"/>
  <c i="5" r="J33"/>
  <c i="1" r="AV58"/>
  <c r="AT58"/>
  <c r="BC54"/>
  <c r="W32"/>
  <c i="6" r="J33"/>
  <c i="1" r="AV59"/>
  <c r="AT59"/>
  <c r="AN59"/>
  <c i="5" r="J30"/>
  <c i="1" r="AG58"/>
  <c i="2" r="F33"/>
  <c i="1" r="AZ55"/>
  <c i="2" r="J33"/>
  <c i="1" r="AV55"/>
  <c r="AT55"/>
  <c i="4" r="J33"/>
  <c i="1" r="AV57"/>
  <c r="AT57"/>
  <c r="AN57"/>
  <c i="2" l="1" r="BK102"/>
  <c r="J102"/>
  <c r="J59"/>
  <c r="R102"/>
  <c i="5" r="J59"/>
  <c i="6" r="J59"/>
  <c i="2" r="J103"/>
  <c r="J60"/>
  <c i="6" r="J39"/>
  <c i="5" r="J39"/>
  <c i="1" r="AN56"/>
  <c i="4" r="J39"/>
  <c i="3" r="J39"/>
  <c i="1" r="AN58"/>
  <c r="AW54"/>
  <c r="AK30"/>
  <c r="AZ54"/>
  <c r="AV54"/>
  <c r="AK29"/>
  <c r="AY54"/>
  <c r="AU54"/>
  <c r="AX54"/>
  <c i="2" l="1" r="J30"/>
  <c i="1" r="AG55"/>
  <c r="AG54"/>
  <c r="AK26"/>
  <c r="AK35"/>
  <c r="AT54"/>
  <c r="W29"/>
  <c i="2" l="1" r="J39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<sst xmlns="http://schemas.openxmlformats.org/spreadsheetml/2006/main">
  <si>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</si>
  <si>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</si>
  <si>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</si>
  <si>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</si>
  <si>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</si>
  <si>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{a3071e5a-04eb-4de1-8739-84c2c0fb6ca8}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</si>
  <si>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</si>
  <si>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</si>
  <si>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</si>
  <si>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</si>
  <si>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</si>
  <si>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</si>
  <si>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</si>
  <si>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</si>
  <si>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</si>
  <si>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</si>
  <si>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WC - 1.NP, Milevsko čp. 1</t>
  </si>
  <si>
    <t>KSO:</t>
  </si>
  <si>
    <t/>
  </si>
  <si>
    <t>CC-CZ:</t>
  </si>
  <si>
    <t>Místo:</t>
  </si>
  <si>
    <t xml:space="preserve"> </t>
  </si>
  <si>
    <t>Datum:</t>
  </si>
  <si>
    <t>30. 6. 2021</t>
  </si>
  <si>
    <t>Zadavatel:</t>
  </si>
  <si>
    <t>IČ:</t>
  </si>
  <si>
    <t>Město Milevsko</t>
  </si>
  <si>
    <t>DIČ:</t>
  </si>
  <si>
    <t>Uchazeč:</t>
  </si>
  <si>
    <t>Vyplň údaj</t>
  </si>
  <si>
    <t>Projektant:</t>
  </si>
  <si>
    <t>VL projekt - Ing. Luboš VANIŠ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</si>
  <si>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</si>
  <si>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</si>
  <si>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</si>
  <si>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</si>
  <si>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</si>
  <si>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</si>
  <si>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</si>
  <si>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</si>
  <si>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</si>
  <si>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</si>
  <si>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</si>
  <si>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</si>
  <si>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</si>
  <si>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</si>
  <si>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</si>
  <si>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</si>
  <si>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</si>
  <si>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</si>
  <si>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</si>
  <si>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</si>
  <si>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</si>
  <si>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</si>
  <si>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</si>
  <si>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</si>
  <si>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</si>
  <si>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</si>
  <si>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</si>
  <si>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</si>
  <si>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</si>
  <si>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</si>
  <si>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</si>
  <si>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</si>
  <si>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</si>
  <si>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</si>
  <si>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</si>
  <si>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</si>
  <si>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</si>
  <si>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</si>
  <si>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</si>
  <si>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</si>
  <si>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</si>
  <si>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</si>
  <si>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</si>
  <si>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</si>
  <si>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</t>
  </si>
  <si>
    <t>STA</t>
  </si>
  <si>
    <t>1</t>
  </si>
  <si>
    <t>{1a261ee3-b8be-4b12-947b-76257e8eee67}</t>
  </si>
  <si>
    <t>2</t>
  </si>
  <si>
    <t>SO 02</t>
  </si>
  <si>
    <t>Elektroinstalace</t>
  </si>
  <si>
    <t>{661c153d-9ea8-4c49-89a6-119f9b725917}</t>
  </si>
  <si>
    <t>SO 03</t>
  </si>
  <si>
    <t>Vzduchotechnika</t>
  </si>
  <si>
    <t>{77a13cf7-d0c5-4257-a14c-c14a56f26b1e}</t>
  </si>
  <si>
    <t>SO 04</t>
  </si>
  <si>
    <t>Vodovod</t>
  </si>
  <si>
    <t>{5783eabf-55ab-4f68-8297-a0a3ea82dae1}</t>
  </si>
  <si>
    <t>SO 05</t>
  </si>
  <si>
    <t>Kanalizace</t>
  </si>
  <si>
    <t>{a24706b0-e151-44df-ad31-4fd179261a89}</t>
  </si>
  <si>
    <t>KRYCÍ LIST SOUPISU PRACÍ</t>
  </si>
  <si>
    <t>Objekt:</t>
  </si>
  <si>
    <t>SO 01 - Stavební úpravy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</si>
  <si>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</si>
  <si>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</si>
  <si>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</si>
  <si>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</si>
  <si>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</si>
  <si>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</si>
  <si>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</si>
  <si>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</si>
  <si>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</si>
  <si>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</si>
  <si>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</si>
  <si>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</si>
  <si>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</si>
  <si>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</si>
  <si>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</si>
  <si>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</si>
  <si>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</si>
  <si>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</si>
  <si>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</si>
  <si>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772 - Podlahy z kamene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</si>
  <si>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</si>
  <si>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</si>
  <si>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</si>
  <si>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</si>
  <si>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</si>
  <si>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</si>
  <si>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</si>
  <si>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</si>
  <si>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</si>
  <si>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</si>
  <si>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</si>
  <si>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</si>
  <si>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</si>
  <si>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</si>
  <si>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</si>
  <si>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</si>
  <si>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</si>
  <si>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</si>
  <si>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</si>
  <si>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</si>
  <si>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</si>
  <si>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</si>
  <si>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</si>
  <si>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</si>
  <si>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</si>
  <si>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</si>
  <si>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</si>
  <si>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m2</t>
  </si>
  <si>
    <t>CS ÚRS 2021 01</t>
  </si>
  <si>
    <t>4</t>
  </si>
  <si>
    <t>301025604</t>
  </si>
  <si>
    <t>Online PSC</t>
  </si>
  <si>
    <t>https://podminky.urs.cz/item/CS_URS_2021_01/113107123</t>
  </si>
  <si>
    <t>VV</t>
  </si>
  <si>
    <t>12,9 "chodba</t>
  </si>
  <si>
    <t>113107125</t>
  </si>
  <si>
    <t>Odstranění podkladů nebo krytů ručně s přemístěním hmot na skládku na vzdálenost do 3 m nebo s naložením na dopravní prostředek z kameniva hrubého drceného, o tl. vrstvy přes 400 do 500 mm</t>
  </si>
  <si>
    <t>-244502808</t>
  </si>
  <si>
    <t>https://podminky.urs.cz/item/CS_URS_2021_01/113107125</t>
  </si>
  <si>
    <t>10 "zádveří</t>
  </si>
  <si>
    <t>8,1+7,8+8 "WC</t>
  </si>
  <si>
    <t>Součet</t>
  </si>
  <si>
    <t>3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</si>
  <si>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</si>
  <si>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</si>
  <si>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m3</t>
  </si>
  <si>
    <t>1531832899</t>
  </si>
  <si>
    <t>https://podminky.urs.cz/item/CS_URS_2021_01/162211311</t>
  </si>
  <si>
    <t>12,9*0,3+33,9*0,5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</si>
  <si>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</si>
  <si>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</si>
  <si>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-1809554142</t>
  </si>
  <si>
    <t>https://podminky.urs.cz/item/CS_URS_2021_01/162211319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</si>
  <si>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</si>
  <si>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</si>
  <si>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</si>
  <si>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999621032</t>
  </si>
  <si>
    <t>https://podminky.urs.cz/item/CS_URS_2021_01/162751117</t>
  </si>
  <si>
    <t>6</t>
  </si>
  <si>
    <t>171201221</t>
  </si>
  <si>
    <t>Poplatek za uložení stavebního odpadu na skládce (skládkovné) zeminy a kamení zatříděného do Katalogu odpadů pod kódem 17 05 04</t>
  </si>
  <si>
    <t>t</t>
  </si>
  <si>
    <t>770914246</t>
  </si>
  <si>
    <t>https://podminky.urs.cz/item/CS_URS_2021_01/171201221</t>
  </si>
  <si>
    <t>20,82*1,6</t>
  </si>
  <si>
    <t>7</t>
  </si>
  <si>
    <t>171251201</t>
  </si>
  <si>
    <t>Uložení sypaniny na skládky nebo meziskládky bez hutnění s upravením uložené sypaniny do předepsaného tvaru</t>
  </si>
  <si>
    <t>560843876</t>
  </si>
  <si>
    <t>https://podminky.urs.cz/item/CS_URS_2021_01/171251201</t>
  </si>
  <si>
    <t>Zakládání</t>
  </si>
  <si>
    <t>8</t>
  </si>
  <si>
    <t>271532212</t>
  </si>
  <si>
    <t>Podsyp pod základové konstrukce se zhutněním a urovnáním povrchu z kameniva hrubého, frakce 16 - 32 mm</t>
  </si>
  <si>
    <t>1033134269</t>
  </si>
  <si>
    <t>https://podminky.urs.cz/item/CS_URS_2021_01/271532212</t>
  </si>
  <si>
    <t xml:space="preserve">(12,9+10)*0,15 "chodba </t>
  </si>
  <si>
    <t>(8,1+7,8+8)*0,15 "WC</t>
  </si>
  <si>
    <t>9</t>
  </si>
  <si>
    <t>273321211</t>
  </si>
  <si>
    <t>Základy z betonu železového (bez výztuže) desky z betonu bez zvláštních nároků na prostředí tř. C 12/15</t>
  </si>
  <si>
    <t>253135307</t>
  </si>
  <si>
    <t>https://podminky.urs.cz/item/CS_URS_2021_01/273321211</t>
  </si>
  <si>
    <t>(12,9+10)*0,1 "chodba + zádveří</t>
  </si>
  <si>
    <t>(8,1+7,8+8)*0,1 "WC</t>
  </si>
  <si>
    <t>10</t>
  </si>
  <si>
    <t>273351121</t>
  </si>
  <si>
    <t>Bednění základů desek zřízení</t>
  </si>
  <si>
    <t>152612991</t>
  </si>
  <si>
    <t>https://podminky.urs.cz/item/CS_URS_2021_01/273351121</t>
  </si>
  <si>
    <t>3 "3m2 na případné dobednění, deska ohraničena stáv. zdí</t>
  </si>
  <si>
    <t>11</t>
  </si>
  <si>
    <t>273351122</t>
  </si>
  <si>
    <t>Bednění základů desek odstranění</t>
  </si>
  <si>
    <t>-1430703106</t>
  </si>
  <si>
    <t>https://podminky.urs.cz/item/CS_URS_2021_01/273351122</t>
  </si>
  <si>
    <t>12</t>
  </si>
  <si>
    <t>273362021</t>
  </si>
  <si>
    <t>Výztuž základů desek ze svařovaných sítí z drátů typu KARI</t>
  </si>
  <si>
    <t>425039631</t>
  </si>
  <si>
    <t>https://podminky.urs.cz/item/CS_URS_2021_01/273362021</t>
  </si>
  <si>
    <t>(12,9+10)*3,03*0,001</t>
  </si>
  <si>
    <t>(8,1+7,8+8)*3,03*0,001 "WC</t>
  </si>
  <si>
    <t>Úpravy povrchů, podlahy a osazování výplní</t>
  </si>
  <si>
    <t>13</t>
  </si>
  <si>
    <t>611315401</t>
  </si>
  <si>
    <t>Oprava vápenné omítky vnitřních ploch hrubé, tloušťky do 20 mm stropů, v rozsahu opravované plochy do 10%</t>
  </si>
  <si>
    <t>-2009103422</t>
  </si>
  <si>
    <t>https://podminky.urs.cz/item/CS_URS_2021_01/611315401</t>
  </si>
  <si>
    <t>14</t>
  </si>
  <si>
    <t>611315402</t>
  </si>
  <si>
    <t>Oprava vápenné omítky vnitřních ploch hrubé, tloušťky do 20 mm stropů, v rozsahu opravované plochy přes 10 do 30%</t>
  </si>
  <si>
    <t>-1891333707</t>
  </si>
  <si>
    <t>https://podminky.urs.cz/item/CS_URS_2021_01/611315402</t>
  </si>
  <si>
    <t>23,9 "WC strop</t>
  </si>
  <si>
    <t>612821012</t>
  </si>
  <si>
    <t>Sanační omítka vnitřních ploch stěn pro vlhké a zasolené zdivo, prováděná ve dvou vrstvách, tl. jádrové omítky do 30 mm ručně štuková</t>
  </si>
  <si>
    <t>-524851799</t>
  </si>
  <si>
    <t>https://podminky.urs.cz/item/CS_URS_2021_01/612821012</t>
  </si>
  <si>
    <t>(3,45*6+2,2*6)*3,2 "WC</t>
  </si>
  <si>
    <t>-(1,8+1,2+1+2,1+1,6+2,8+1,8+2,2)*1,8 "obklady</t>
  </si>
  <si>
    <t xml:space="preserve">(9,2+1,3+9,2)*0,8  "chodba</t>
  </si>
  <si>
    <t>16</t>
  </si>
  <si>
    <t>632441213</t>
  </si>
  <si>
    <t>Potěr anhydritový samonivelační litý tř. C 20, tl. přes 35 do 40 mm</t>
  </si>
  <si>
    <t>-1847973470</t>
  </si>
  <si>
    <t>https://podminky.urs.cz/item/CS_URS_2021_01/632441213</t>
  </si>
  <si>
    <t>12,9+10 "betonová litá podlaha, chodba + zádveří</t>
  </si>
  <si>
    <t>(8,1+7,8+8) "WC</t>
  </si>
  <si>
    <t>Trubní vedení</t>
  </si>
  <si>
    <t>17</t>
  </si>
  <si>
    <t>899102112</t>
  </si>
  <si>
    <t>Osazení poklopů včetně rámů pro třídu zatížení A15, A50</t>
  </si>
  <si>
    <t>kus</t>
  </si>
  <si>
    <t>1282282020</t>
  </si>
  <si>
    <t>https://podminky.urs.cz/item/CS_URS_2021_01/899102112</t>
  </si>
  <si>
    <t>18</t>
  </si>
  <si>
    <t>M</t>
  </si>
  <si>
    <t>6312604R</t>
  </si>
  <si>
    <t>poklop pochůzný hranatý včetně rámů a příslušenství 400/500mm A15</t>
  </si>
  <si>
    <t>1441691275</t>
  </si>
  <si>
    <t>19</t>
  </si>
  <si>
    <t>6312605R</t>
  </si>
  <si>
    <t>poklop pochůzný hranatý včetně rámů a příslušenství 400/700mm A15</t>
  </si>
  <si>
    <t>-173087828</t>
  </si>
  <si>
    <t>20</t>
  </si>
  <si>
    <t>6312606R</t>
  </si>
  <si>
    <t>poklop pochůzný hranatý včetně rámů a příslušenství 900/900mm A15</t>
  </si>
  <si>
    <t>1328131516</t>
  </si>
  <si>
    <t>Ostatní konstrukce a práce, bourání</t>
  </si>
  <si>
    <t>952902041</t>
  </si>
  <si>
    <t>Čištění budov při provádění oprav a udržovacích prací podlah hladkých drhnutím s chemickými prostředky</t>
  </si>
  <si>
    <t>-1388347955</t>
  </si>
  <si>
    <t>https://podminky.urs.cz/item/CS_URS_2021_01/952902041</t>
  </si>
  <si>
    <t>22</t>
  </si>
  <si>
    <t>96200102R</t>
  </si>
  <si>
    <t>Propstupy stávajícícmi konstrukcemi</t>
  </si>
  <si>
    <t>2028940022</t>
  </si>
  <si>
    <t>23</t>
  </si>
  <si>
    <t>96201201R</t>
  </si>
  <si>
    <t>Vyčištění a oprava šachet</t>
  </si>
  <si>
    <t>1494610965</t>
  </si>
  <si>
    <t>1,1*0,45+0,4*0,5*2+0,9*0,93</t>
  </si>
  <si>
    <t>24</t>
  </si>
  <si>
    <t>96201202R</t>
  </si>
  <si>
    <t xml:space="preserve">Montáž a dodávka nové betonové šachty 0,4 x 0,6 x 0,4 m vč. zemních prací </t>
  </si>
  <si>
    <t>-143920444</t>
  </si>
  <si>
    <t>25</t>
  </si>
  <si>
    <t>962031133</t>
  </si>
  <si>
    <t>Bourání příček z cihel, tvárnic nebo příčkovek z cihel pálených, plných nebo dutých na maltu vápennou nebo vápenocementovou, tl. do 150 mm</t>
  </si>
  <si>
    <t>-743499122</t>
  </si>
  <si>
    <t>https://podminky.urs.cz/item/CS_URS_2021_01/962031133</t>
  </si>
  <si>
    <t>(3,5+0,9+2,2+1,5+1,4+2,2)*2,5</t>
  </si>
  <si>
    <t>-6*1,5</t>
  </si>
  <si>
    <t>26</t>
  </si>
  <si>
    <t>965081213</t>
  </si>
  <si>
    <t>Bourání podlah z dlaždic bez podkladního lože nebo mazaniny, s jakoukoliv výplní spár keramických nebo xylolitových tl. do 10 mm, plochy přes 1 m2</t>
  </si>
  <si>
    <t>-700583259</t>
  </si>
  <si>
    <t>https://podminky.urs.cz/item/CS_URS_2021_01/965081213</t>
  </si>
  <si>
    <t>27</t>
  </si>
  <si>
    <t>968072455</t>
  </si>
  <si>
    <t>Vybourání kovových dveřních zárubní pl do 2 m2</t>
  </si>
  <si>
    <t>-1076038484</t>
  </si>
  <si>
    <t>https://podminky.urs.cz/item/CS_URS_2021_01/968072455</t>
  </si>
  <si>
    <t>9*2</t>
  </si>
  <si>
    <t>28</t>
  </si>
  <si>
    <t>971033351</t>
  </si>
  <si>
    <t>Vybourání otvorů ve zdivu základovém nebo nadzákladovém z cihel, tvárnic, příčkovek z cihel pálených na maltu vápennou nebo vápenocementovou plochy do 0,09 m2, tl. do 450 mm</t>
  </si>
  <si>
    <t>-505442850</t>
  </si>
  <si>
    <t>https://podminky.urs.cz/item/CS_URS_2021_01/971033351</t>
  </si>
  <si>
    <t>1 "proosazení větracího potrubí</t>
  </si>
  <si>
    <t>29</t>
  </si>
  <si>
    <t>978013191</t>
  </si>
  <si>
    <t>Otlučení vápenných nebo vápenocementových omítek vnitřních ploch stěn s vyškrabáním spar, s očištěním zdiva, v rozsahu přes 50 do 100 %</t>
  </si>
  <si>
    <t>-1197970601</t>
  </si>
  <si>
    <t>https://podminky.urs.cz/item/CS_URS_2021_01/978013191</t>
  </si>
  <si>
    <t>30</t>
  </si>
  <si>
    <t>978059541</t>
  </si>
  <si>
    <t>Odsekání obkladů stěn včetně otlučení podkladní omítky až na zdivo z obkládaček vnitřních, z jakýchkoliv materiálů, plochy přes 1 m2</t>
  </si>
  <si>
    <t>-431565145</t>
  </si>
  <si>
    <t>https://podminky.urs.cz/item/CS_URS_2021_01/978059541</t>
  </si>
  <si>
    <t>(3,5+0,9+2,2+1,5+1,4+2,2-6*0,6)*2</t>
  </si>
  <si>
    <t>997</t>
  </si>
  <si>
    <t>Přesun sutě</t>
  </si>
  <si>
    <t>31</t>
  </si>
  <si>
    <t>997013151</t>
  </si>
  <si>
    <t>Vnitrostaveništní doprava suti a vybouraných hmot vodorovně do 50 m svisle s omezením mechanizace pro budovy a haly výšky do 6 m</t>
  </si>
  <si>
    <t>-769378533</t>
  </si>
  <si>
    <t>https://podminky.urs.cz/item/CS_URS_2021_01/997013151</t>
  </si>
  <si>
    <t>32</t>
  </si>
  <si>
    <t>997013501</t>
  </si>
  <si>
    <t>Odvoz suti a vybouraných hmot na skládku nebo meziskládku se složením, na vzdálenost do 1 km</t>
  </si>
  <si>
    <t>-1529695481</t>
  </si>
  <si>
    <t>https://podminky.urs.cz/item/CS_URS_2021_01/997013501</t>
  </si>
  <si>
    <t>33</t>
  </si>
  <si>
    <t>997013509</t>
  </si>
  <si>
    <t>Odvoz suti a vybouraných hmot na skládku nebo meziskládku se složením, na vzdálenost Příplatek k ceně za každý další i započatý 1 km přes 1 km</t>
  </si>
  <si>
    <t>-1760525023</t>
  </si>
  <si>
    <t>https://podminky.urs.cz/item/CS_URS_2021_01/997013509</t>
  </si>
  <si>
    <t>34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</si>
  <si>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</si>
  <si>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</si>
  <si>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1088913264</t>
  </si>
  <si>
    <t>https://podminky.urs.cz/item/CS_URS_2021_01/997013609</t>
  </si>
  <si>
    <t>998</t>
  </si>
  <si>
    <t>Přesun hmot</t>
  </si>
  <si>
    <t>35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</si>
  <si>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</si>
  <si>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</si>
  <si>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-1961011749</t>
  </si>
  <si>
    <t>https://podminky.urs.cz/item/CS_URS_2021_01/998011002</t>
  </si>
  <si>
    <t>PSV</t>
  </si>
  <si>
    <t>Práce a dodávky PSV</t>
  </si>
  <si>
    <t>711</t>
  </si>
  <si>
    <t>Izolace proti vodě, vlhkosti a plynům</t>
  </si>
  <si>
    <t>36</t>
  </si>
  <si>
    <t>711111012</t>
  </si>
  <si>
    <t>Provedení izolace proti zemní vlhkosti natěradly a tmely za studena na ploše vodorovné V nátěrem tekutou lepenkou</t>
  </si>
  <si>
    <t>1835395506</t>
  </si>
  <si>
    <t>https://podminky.urs.cz/item/CS_URS_2021_01/711111012</t>
  </si>
  <si>
    <t>12,9+10 "chodba + zádveří</t>
  </si>
  <si>
    <t>37</t>
  </si>
  <si>
    <t>24551050</t>
  </si>
  <si>
    <t>stěrka hydroizolační cementová kapilárně aktivní s dodatečnou krystalizací do spodní stavby</t>
  </si>
  <si>
    <t>kg</t>
  </si>
  <si>
    <t>-723761938</t>
  </si>
  <si>
    <t>https://podminky.urs.cz/item/CS_URS_2021_01/24551050</t>
  </si>
  <si>
    <t>46,8*1,5 'Přepočtené koeficientem množství</t>
  </si>
  <si>
    <t>38</t>
  </si>
  <si>
    <t>998711101</t>
  </si>
  <si>
    <t>Přesun hmot pro izolace proti vodě, vlhkosti a plynům stanovený z hmotnosti přesunovaného materiálu vodorovná dopravní vzdálenost do 50 m v objektech výšky do 6 m</t>
  </si>
  <si>
    <t>305084331</t>
  </si>
  <si>
    <t>https://podminky.urs.cz/item/CS_URS_2021_01/998711101</t>
  </si>
  <si>
    <t>713</t>
  </si>
  <si>
    <t>Izolace tepelné</t>
  </si>
  <si>
    <t>39</t>
  </si>
  <si>
    <t>713121121</t>
  </si>
  <si>
    <t>Montáž tepelné izolace podlah rohožemi, pásy, deskami, dílci, bloky (izolační materiál ve specifikaci) kladenými volně dvouvrstvá</t>
  </si>
  <si>
    <t>-1709177682</t>
  </si>
  <si>
    <t>https://podminky.urs.cz/item/CS_URS_2021_01/713121121</t>
  </si>
  <si>
    <t>8,1+7,8+8"WC</t>
  </si>
  <si>
    <t>40</t>
  </si>
  <si>
    <t>28375007</t>
  </si>
  <si>
    <t>deska EPS 70 se zvýšenou pevností λ=0,039 tl 80mm</t>
  </si>
  <si>
    <t>1735398174</t>
  </si>
  <si>
    <t>https://podminky.urs.cz/item/CS_URS_2021_01/28375007</t>
  </si>
  <si>
    <t>23,9*2,04 'Přepočtené koeficientem množství</t>
  </si>
  <si>
    <t>41</t>
  </si>
  <si>
    <t>998713101</t>
  </si>
  <si>
    <t>Přesun hmot pro izolace tepelné stanovený z hmotnosti přesunovaného materiálu vodorovná dopravní vzdálenost do 50 m v objektech výšky do 6 m</t>
  </si>
  <si>
    <t>791163982</t>
  </si>
  <si>
    <t>https://podminky.urs.cz/item/CS_URS_2021_01/998713101</t>
  </si>
  <si>
    <t>725</t>
  </si>
  <si>
    <t>Zdravotechnika - zařizovací předměty</t>
  </si>
  <si>
    <t>42</t>
  </si>
  <si>
    <t>725110811</t>
  </si>
  <si>
    <t>Demontáž klozetů splachovací s nádrží</t>
  </si>
  <si>
    <t>soubor</t>
  </si>
  <si>
    <t>1966041486</t>
  </si>
  <si>
    <t>https://podminky.urs.cz/item/CS_URS_2021_01/725110811</t>
  </si>
  <si>
    <t>43</t>
  </si>
  <si>
    <t>725122813</t>
  </si>
  <si>
    <t>Demontáž pisoáru</t>
  </si>
  <si>
    <t>336492997</t>
  </si>
  <si>
    <t>https://podminky.urs.cz/item/CS_URS_2021_01/725122813</t>
  </si>
  <si>
    <t>44</t>
  </si>
  <si>
    <t>725210821</t>
  </si>
  <si>
    <t>Demontáž umyvadel bez výtokových armatur</t>
  </si>
  <si>
    <t>-1907546955</t>
  </si>
  <si>
    <t>https://podminky.urs.cz/item/CS_URS_2021_01/725210821</t>
  </si>
  <si>
    <t>45</t>
  </si>
  <si>
    <t>725330820</t>
  </si>
  <si>
    <t xml:space="preserve">Demontáž výlevka </t>
  </si>
  <si>
    <t>133473348</t>
  </si>
  <si>
    <t>https://podminky.urs.cz/item/CS_URS_2021_01/725330820</t>
  </si>
  <si>
    <t>763</t>
  </si>
  <si>
    <t>Konstrukce suché výstavby</t>
  </si>
  <si>
    <t>46</t>
  </si>
  <si>
    <t>763164521</t>
  </si>
  <si>
    <t>Obklad konstrukcí sádrokartonovými deskami včetně ochranných úhelníků ve tvaru L rozvinuté šíře do 0,4 m, opláštěný deskou impregnovanou H2, tl. 12,5 mm (zakrytí stoupaček)</t>
  </si>
  <si>
    <t>m</t>
  </si>
  <si>
    <t>1343409053</t>
  </si>
  <si>
    <t>https://podminky.urs.cz/item/CS_URS_2021_01/763164521</t>
  </si>
  <si>
    <t>5*3,5+4*3,5</t>
  </si>
  <si>
    <t>47</t>
  </si>
  <si>
    <t>763172321</t>
  </si>
  <si>
    <t>Montáž dvířek pro konstrukce ze sádrokartonových desek revizních jednoplášťových pro příčky a předsazené stěny velikost (šxv) 200 x 200 mm</t>
  </si>
  <si>
    <t>1762845879</t>
  </si>
  <si>
    <t>https://podminky.urs.cz/item/CS_URS_2021_01/763172321</t>
  </si>
  <si>
    <t>48</t>
  </si>
  <si>
    <t>59030710</t>
  </si>
  <si>
    <t>dvířka revizní jednokřídlá s automatickým zámkem 200x200mm (čistící kusy stoupaček)</t>
  </si>
  <si>
    <t>-1004620503</t>
  </si>
  <si>
    <t>https://podminky.urs.cz/item/CS_URS_2021_01/59030710</t>
  </si>
  <si>
    <t>49</t>
  </si>
  <si>
    <t>763412114</t>
  </si>
  <si>
    <t>Sanitární příčky vhodné do suchého prostředí dělící z dřevotřískových desek laminovaných tl. 32 mm</t>
  </si>
  <si>
    <t>1065436218</t>
  </si>
  <si>
    <t>https://podminky.urs.cz/item/CS_URS_2021_01/763412114</t>
  </si>
  <si>
    <t>(2,3+1,6+2,2+1,65+2,3+1,65)*2,1</t>
  </si>
  <si>
    <t>-(0,6*2*6)</t>
  </si>
  <si>
    <t>50</t>
  </si>
  <si>
    <t>763412124</t>
  </si>
  <si>
    <t>Sanitární příčky vhodné do suchého prostředí dveře vnitřní do sanitárních příček šířky do 800 mm, výšky do 2 000 mm z dřevotřískových desek laminovaných včetně nerezového kování tl. 32 mm</t>
  </si>
  <si>
    <t>-1939488809</t>
  </si>
  <si>
    <t>https://podminky.urs.cz/item/CS_URS_2021_01/763412124</t>
  </si>
  <si>
    <t>51</t>
  </si>
  <si>
    <t>998763100</t>
  </si>
  <si>
    <t>Přesun hmot pro dřevostavby stanovený z hmotnosti přesunovaného materiálu vodorovná dopravní vzdálenost do 50 m v objektech výšky do 6 m</t>
  </si>
  <si>
    <t>266626574</t>
  </si>
  <si>
    <t>https://podminky.urs.cz/item/CS_URS_2021_01/998763100</t>
  </si>
  <si>
    <t>766</t>
  </si>
  <si>
    <t>Konstrukce truhlářské</t>
  </si>
  <si>
    <t>52</t>
  </si>
  <si>
    <t>766622862</t>
  </si>
  <si>
    <t>Vyvěšení křídel dřevěných nebo plastových okenních přes 1,5 m2</t>
  </si>
  <si>
    <t>-564080783</t>
  </si>
  <si>
    <t>https://podminky.urs.cz/item/CS_URS_2021_01/766622862</t>
  </si>
  <si>
    <t>53</t>
  </si>
  <si>
    <t>766660171</t>
  </si>
  <si>
    <t>Montáž dveřních křídel dřevěných nebo plastových otevíravých do obložkové zárubně povrchově upravených jednokřídlových, šířky do 800 mm</t>
  </si>
  <si>
    <t>1837917786</t>
  </si>
  <si>
    <t>https://podminky.urs.cz/item/CS_URS_2021_01/766660171</t>
  </si>
  <si>
    <t>54</t>
  </si>
  <si>
    <t>61162073</t>
  </si>
  <si>
    <t>dveře jednokřídlé plné 700x1970-2100mm (dle výběru investora)</t>
  </si>
  <si>
    <t>370403163</t>
  </si>
  <si>
    <t>https://podminky.urs.cz/item/CS_URS_2021_01/61162073</t>
  </si>
  <si>
    <t>55</t>
  </si>
  <si>
    <t>766660717</t>
  </si>
  <si>
    <t xml:space="preserve">Montáž dveřních doplňků samozavírače na zárubeň </t>
  </si>
  <si>
    <t>-960068923</t>
  </si>
  <si>
    <t>https://podminky.urs.cz/item/CS_URS_2021_01/766660717</t>
  </si>
  <si>
    <t>56</t>
  </si>
  <si>
    <t>54917250</t>
  </si>
  <si>
    <t>samozavírač dveří hydraulický K214 č.11 zlatá bronz</t>
  </si>
  <si>
    <t>-863140665</t>
  </si>
  <si>
    <t>https://podminky.urs.cz/item/CS_URS_2021_01/54917250</t>
  </si>
  <si>
    <t>57</t>
  </si>
  <si>
    <t>766660718</t>
  </si>
  <si>
    <t>Montáž dveřních doplňků stavěče (zarážky) křídla</t>
  </si>
  <si>
    <t>-834871206</t>
  </si>
  <si>
    <t>https://podminky.urs.cz/item/CS_URS_2021_01/766660718</t>
  </si>
  <si>
    <t>58</t>
  </si>
  <si>
    <t>54934112</t>
  </si>
  <si>
    <t>dveřní zarážka</t>
  </si>
  <si>
    <t>1330369686</t>
  </si>
  <si>
    <t>https://podminky.urs.cz/item/CS_URS_2021_01/54934112</t>
  </si>
  <si>
    <t>59</t>
  </si>
  <si>
    <t>766660728</t>
  </si>
  <si>
    <t>Montáž dveřních doplňků dveřního kování interiérového zámku</t>
  </si>
  <si>
    <t>-1528846947</t>
  </si>
  <si>
    <t>https://podminky.urs.cz/item/CS_URS_2021_01/766660728</t>
  </si>
  <si>
    <t>60</t>
  </si>
  <si>
    <t>54964110</t>
  </si>
  <si>
    <t>vložka zámková cylindrická oboustranná</t>
  </si>
  <si>
    <t>675992527</t>
  </si>
  <si>
    <t>https://podminky.urs.cz/item/CS_URS_2021_01/54964110</t>
  </si>
  <si>
    <t>61</t>
  </si>
  <si>
    <t>766660729</t>
  </si>
  <si>
    <t>Montáž dveřních doplňků dveřního kování interiérového štítku s klikou</t>
  </si>
  <si>
    <t>212211185</t>
  </si>
  <si>
    <t>https://podminky.urs.cz/item/CS_URS_2021_01/766660729</t>
  </si>
  <si>
    <t>62</t>
  </si>
  <si>
    <t>54914620</t>
  </si>
  <si>
    <t>kování dveřní vrchní klika včetně rozet a montážního materiálu R PZ nerez PK</t>
  </si>
  <si>
    <t>1031976050</t>
  </si>
  <si>
    <t>https://podminky.urs.cz/item/CS_URS_2021_01/54914620</t>
  </si>
  <si>
    <t>63</t>
  </si>
  <si>
    <t>766682111</t>
  </si>
  <si>
    <t>Montáž zárubní dřevěných, plastových nebo z lamina obložkových, pro dveře jednokřídlové, tloušťky stěny do 170 mm</t>
  </si>
  <si>
    <t>-171993338</t>
  </si>
  <si>
    <t>https://podminky.urs.cz/item/CS_URS_2021_01/766682111</t>
  </si>
  <si>
    <t>64</t>
  </si>
  <si>
    <t>61182307</t>
  </si>
  <si>
    <t>zárubeň jednokřídlá obložková s laminátovým povrchem tl stěny 60-150mm rozměru 600-1100/1970, 2100mm</t>
  </si>
  <si>
    <t>1821598577</t>
  </si>
  <si>
    <t>https://podminky.urs.cz/item/CS_URS_2021_01/61182307</t>
  </si>
  <si>
    <t>65</t>
  </si>
  <si>
    <t>766691610</t>
  </si>
  <si>
    <t xml:space="preserve">Montáž ostatních truhlářských konstrukcí krycí lišty dřevěné nebo hliníkové (s dodáním lišt) </t>
  </si>
  <si>
    <t>1802228051</t>
  </si>
  <si>
    <t>https://podminky.urs.cz/item/CS_URS_2021_01/766691610</t>
  </si>
  <si>
    <t>66</t>
  </si>
  <si>
    <t>5904000R</t>
  </si>
  <si>
    <t xml:space="preserve">lišta dřevěná úhelníková rohová </t>
  </si>
  <si>
    <t>1299409261</t>
  </si>
  <si>
    <t>https://podminky.urs.cz/item/CS_URS_2021_01/5904000R</t>
  </si>
  <si>
    <t>6*2</t>
  </si>
  <si>
    <t>67</t>
  </si>
  <si>
    <t>76669781R</t>
  </si>
  <si>
    <t>Oprava výplní otvorů - okna: broušení + nový nátěr, vč. mříží</t>
  </si>
  <si>
    <t>1566834108</t>
  </si>
  <si>
    <t>68</t>
  </si>
  <si>
    <t>76669801R</t>
  </si>
  <si>
    <t>Dřevěný obklad v barvě dveří</t>
  </si>
  <si>
    <t>-1708774456</t>
  </si>
  <si>
    <t>69</t>
  </si>
  <si>
    <t>998766101</t>
  </si>
  <si>
    <t>Přesun hmot pro konstrukce truhlářské stanovený z hmotnosti přesunovaného materiálu vodorovná dopravní vzdálenost do 50 m v objektech výšky do 6 m</t>
  </si>
  <si>
    <t>-2046770535</t>
  </si>
  <si>
    <t>https://podminky.urs.cz/item/CS_URS_2021_01/998766101</t>
  </si>
  <si>
    <t>771</t>
  </si>
  <si>
    <t>Podlahy z dlaždic</t>
  </si>
  <si>
    <t>70</t>
  </si>
  <si>
    <t>771111011</t>
  </si>
  <si>
    <t>Příprava podkladu před provedením dlažby vysátí podlah</t>
  </si>
  <si>
    <t>820631511</t>
  </si>
  <si>
    <t>https://podminky.urs.cz/item/CS_URS_2021_01/771111011</t>
  </si>
  <si>
    <t>71</t>
  </si>
  <si>
    <t>771121011</t>
  </si>
  <si>
    <t>Příprava podkladu před provedením dlažby nátěr penetrační na podlahu</t>
  </si>
  <si>
    <t>-1476023492</t>
  </si>
  <si>
    <t>https://podminky.urs.cz/item/CS_URS_2021_01/771121011</t>
  </si>
  <si>
    <t>72</t>
  </si>
  <si>
    <t>771151011</t>
  </si>
  <si>
    <t>Příprava podkladu před provedením dlažby samonivelační stěrka min.pevnosti 20 MPa, tloušťky do 3 mm</t>
  </si>
  <si>
    <t>-927415382</t>
  </si>
  <si>
    <t>https://podminky.urs.cz/item/CS_URS_2021_01/771151011</t>
  </si>
  <si>
    <t>73</t>
  </si>
  <si>
    <t>771161021</t>
  </si>
  <si>
    <t>Příprava podkladu před provedením dlažby montáž profilu ukončujícího profilu pro plynulý přechod (dlažba-koberec apod.)</t>
  </si>
  <si>
    <t>-1759564331</t>
  </si>
  <si>
    <t>https://podminky.urs.cz/item/CS_URS_2021_01/771161021</t>
  </si>
  <si>
    <t>1,3 "zádveří - chodba</t>
  </si>
  <si>
    <t>0,9*6 "chodba - WC</t>
  </si>
  <si>
    <t>74</t>
  </si>
  <si>
    <t>59054101</t>
  </si>
  <si>
    <t>profil přechodový Al 10x20mm</t>
  </si>
  <si>
    <t>24661426</t>
  </si>
  <si>
    <t>https://podminky.urs.cz/item/CS_URS_2021_01/59054101</t>
  </si>
  <si>
    <t>6,7*1,1 'Přepočtené koeficientem množství</t>
  </si>
  <si>
    <t>75</t>
  </si>
  <si>
    <t>77147310R</t>
  </si>
  <si>
    <t>Demontáž lišt difuzních stávajících</t>
  </si>
  <si>
    <t>1567624115</t>
  </si>
  <si>
    <t>76</t>
  </si>
  <si>
    <t>771473113</t>
  </si>
  <si>
    <t>Montáž soklů z dlaždic keramických lepených standardním lepidlem rovných, výšky přes 90 do 120 mm</t>
  </si>
  <si>
    <t>-1793803965</t>
  </si>
  <si>
    <t>https://podminky.urs.cz/item/CS_URS_2021_01/771473113</t>
  </si>
  <si>
    <t>9,3*2+1,3+18,6 "chodba</t>
  </si>
  <si>
    <t>(1,8+1,2+1+2,1+1,6+2,8+1,8+2,2) "WC</t>
  </si>
  <si>
    <t>77</t>
  </si>
  <si>
    <t>59761009</t>
  </si>
  <si>
    <t>sokl-dlažba keramická slinutá hladká do interiéru i exteriéru 600x95mm</t>
  </si>
  <si>
    <t>-388179897</t>
  </si>
  <si>
    <t>https://podminky.urs.cz/item/CS_URS_2021_01/59761009</t>
  </si>
  <si>
    <t>53*1,66 'Přepočtené koeficientem množství</t>
  </si>
  <si>
    <t>78</t>
  </si>
  <si>
    <t>77147311R</t>
  </si>
  <si>
    <t>Montáž a dodávka lišt difuzních pro vlhké zdivo</t>
  </si>
  <si>
    <t>-2073024331</t>
  </si>
  <si>
    <t>79</t>
  </si>
  <si>
    <t>771573218</t>
  </si>
  <si>
    <t>Montáž podlah z dlaždic keramických lepených standardním lepidlem pro vysoké mechanické zatížení protiskluzných nebo reliéfních (bezbariérových) přes 22 do 25 ks/m2</t>
  </si>
  <si>
    <t>-540154869</t>
  </si>
  <si>
    <t>https://podminky.urs.cz/item/CS_URS_2021_01/771573218</t>
  </si>
  <si>
    <t>80</t>
  </si>
  <si>
    <t>77157322R</t>
  </si>
  <si>
    <t>Zpětná montáž vč. očištění dlažby v prostoru zádveří</t>
  </si>
  <si>
    <t>-169650405</t>
  </si>
  <si>
    <t>81</t>
  </si>
  <si>
    <t>59761406</t>
  </si>
  <si>
    <t>dlažba keramická slinutá protiskluzná do interiéru i exteriéru pro vysoké mechanické namáhání přes 22 do 25ks/m2</t>
  </si>
  <si>
    <t>754380440</t>
  </si>
  <si>
    <t>https://podminky.urs.cz/item/CS_URS_2021_01/59761406</t>
  </si>
  <si>
    <t>36,8*1,05 'Přepočtené koeficientem množství</t>
  </si>
  <si>
    <t>82</t>
  </si>
  <si>
    <t>771591112</t>
  </si>
  <si>
    <t>Izolace podlahy pod dlažbu nátěrem nebo stěrkou ve dvou vrstvách</t>
  </si>
  <si>
    <t>1228667777</t>
  </si>
  <si>
    <t>https://podminky.urs.cz/item/CS_URS_2021_01/771591112</t>
  </si>
  <si>
    <t>8+7,8+8,1 "WC</t>
  </si>
  <si>
    <t>83</t>
  </si>
  <si>
    <t>771591232</t>
  </si>
  <si>
    <t>Izolace podlahy pod dlažbu těsnícími izolačními pásy pro styčné nebo dilatační spáry</t>
  </si>
  <si>
    <t>-43865479</t>
  </si>
  <si>
    <t>https://podminky.urs.cz/item/CS_URS_2021_01/771591232</t>
  </si>
  <si>
    <t>12*3</t>
  </si>
  <si>
    <t>84</t>
  </si>
  <si>
    <t>771591241</t>
  </si>
  <si>
    <t>Izolace podlahy pod dlažbu těsnícími izolačními pásy vnitřní kout</t>
  </si>
  <si>
    <t>-70565556</t>
  </si>
  <si>
    <t>https://podminky.urs.cz/item/CS_URS_2021_01/771591241</t>
  </si>
  <si>
    <t>4*3</t>
  </si>
  <si>
    <t>85</t>
  </si>
  <si>
    <t>998771101</t>
  </si>
  <si>
    <t>Přesun hmot pro podlahy z dlaždic stanovený z hmotnosti přesunovaného materiálu vodorovná dopravní vzdálenost do 50 m v objektech výšky do 6 m</t>
  </si>
  <si>
    <t>-1165914776</t>
  </si>
  <si>
    <t>https://podminky.urs.cz/item/CS_URS_2021_01/998771101</t>
  </si>
  <si>
    <t>772</t>
  </si>
  <si>
    <t>Podlahy z kamene</t>
  </si>
  <si>
    <t>86</t>
  </si>
  <si>
    <t>772521150</t>
  </si>
  <si>
    <t>Kladení dlažby z kamene do malty z nejvýše dvou rozdílných druhů pravoúhlých desek nebo dlaždic ve skladbě se pravidelně opakujících, tl. přes 30 do 50 mm</t>
  </si>
  <si>
    <t>1078234917</t>
  </si>
  <si>
    <t>https://podminky.urs.cz/item/CS_URS_2021_01/772521150</t>
  </si>
  <si>
    <t>10" zádveří</t>
  </si>
  <si>
    <t>87</t>
  </si>
  <si>
    <t>772523811</t>
  </si>
  <si>
    <t>Demontáž dlažby z kamene k dalšímu použití z měkkých kamenů kladených do malty</t>
  </si>
  <si>
    <t>123234095</t>
  </si>
  <si>
    <t>https://podminky.urs.cz/item/CS_URS_2021_01/772523811</t>
  </si>
  <si>
    <t>88</t>
  </si>
  <si>
    <t>772991441</t>
  </si>
  <si>
    <t>Očištění vybouraných kamenných dlažeb k dalšímu použití od malty</t>
  </si>
  <si>
    <t>1870012293</t>
  </si>
  <si>
    <t>https://podminky.urs.cz/item/CS_URS_2021_01/772991441</t>
  </si>
  <si>
    <t>89</t>
  </si>
  <si>
    <t>998772101</t>
  </si>
  <si>
    <t>Přesun hmot pro kamenné dlažby, obklady schodišťových stupňů a soklů stanovený z hmotnosti přesunovaného materiálu vodorovná dopravní vzdálenost do 50 m v objektech výšky do 6 m</t>
  </si>
  <si>
    <t>-1109123315</t>
  </si>
  <si>
    <t>https://podminky.urs.cz/item/CS_URS_2021_01/998772101</t>
  </si>
  <si>
    <t>781</t>
  </si>
  <si>
    <t>Dokončovací práce - obklady</t>
  </si>
  <si>
    <t>90</t>
  </si>
  <si>
    <t>781111011</t>
  </si>
  <si>
    <t>Příprava podkladu před provedením obkladu oprášení (ometení) stěny</t>
  </si>
  <si>
    <t>-1300653656</t>
  </si>
  <si>
    <t>https://podminky.urs.cz/item/CS_URS_2021_01/781111011</t>
  </si>
  <si>
    <t>(1,8+1,2+1+2,1+1,6+2,8+1,8+2,2)*1,8 "WC</t>
  </si>
  <si>
    <t>91</t>
  </si>
  <si>
    <t>781121011</t>
  </si>
  <si>
    <t>Příprava podkladu před provedením obkladu nátěr penetrační na stěnu</t>
  </si>
  <si>
    <t>-1488064538</t>
  </si>
  <si>
    <t>https://podminky.urs.cz/item/CS_URS_2021_01/781121011</t>
  </si>
  <si>
    <t>92</t>
  </si>
  <si>
    <t>781131112</t>
  </si>
  <si>
    <t>Izolace stěny pod obklad izolace nátěrem nebo stěrkou ve dvou vrstvách</t>
  </si>
  <si>
    <t>2121479531</t>
  </si>
  <si>
    <t>https://podminky.urs.cz/item/CS_URS_2021_01/781131112</t>
  </si>
  <si>
    <t>93</t>
  </si>
  <si>
    <t>781151031</t>
  </si>
  <si>
    <t>Příprava podkladu před provedením obkladu celoplošné vyrovnání podkladu stěrkou, tloušťky 3 mm</t>
  </si>
  <si>
    <t>647149014</t>
  </si>
  <si>
    <t>https://podminky.urs.cz/item/CS_URS_2021_01/781151031</t>
  </si>
  <si>
    <t>94</t>
  </si>
  <si>
    <t>781474115</t>
  </si>
  <si>
    <t>Montáž obkladů vnitřních stěn z dlaždic keramických lepených flexibilním lepidlem maloformátových hladkých přes 22 do 25 ks/m2</t>
  </si>
  <si>
    <t>-738622438</t>
  </si>
  <si>
    <t>https://podminky.urs.cz/item/CS_URS_2021_01/781474115</t>
  </si>
  <si>
    <t>95</t>
  </si>
  <si>
    <t>59761039</t>
  </si>
  <si>
    <t>obklad keramický hladký přes 22 do 25ks/m2 (dle výběru investora)</t>
  </si>
  <si>
    <t>-1924119551</t>
  </si>
  <si>
    <t>https://podminky.urs.cz/item/CS_URS_2021_01/59761039</t>
  </si>
  <si>
    <t>26,1*1,1 'Přepočtené koeficientem množství</t>
  </si>
  <si>
    <t>96</t>
  </si>
  <si>
    <t>781493111</t>
  </si>
  <si>
    <t>Obklad - dokončující práce profily ukončovací lepené standardním lepidlem rohové (úhelníkové lišty)</t>
  </si>
  <si>
    <t>963211673</t>
  </si>
  <si>
    <t>https://podminky.urs.cz/item/CS_URS_2021_01/781493111</t>
  </si>
  <si>
    <t>2*6</t>
  </si>
  <si>
    <t>97</t>
  </si>
  <si>
    <t>998781101</t>
  </si>
  <si>
    <t>Přesun hmot pro obklady keramické stanovený z hmotnosti přesunovaného materiálu vodorovná dopravní vzdálenost do 50 m v objektech výšky do 6 m</t>
  </si>
  <si>
    <t>1647655310</t>
  </si>
  <si>
    <t>https://podminky.urs.cz/item/CS_URS_2021_01/998781101</t>
  </si>
  <si>
    <t>784</t>
  </si>
  <si>
    <t>Dokončovací práce - malby a tapety</t>
  </si>
  <si>
    <t>98</t>
  </si>
  <si>
    <t>784111001</t>
  </si>
  <si>
    <t>Oprášení (ometení) podkladu v místnostech výšky do 3,80 m</t>
  </si>
  <si>
    <t>-1092008895</t>
  </si>
  <si>
    <t>https://podminky.urs.cz/item/CS_URS_2021_01/784111001</t>
  </si>
  <si>
    <t>99</t>
  </si>
  <si>
    <t>784141001</t>
  </si>
  <si>
    <t>Odstranění plísní v místnostech výšky do 3,80 m</t>
  </si>
  <si>
    <t>-683207052</t>
  </si>
  <si>
    <t>https://podminky.urs.cz/item/CS_URS_2021_01/784141001</t>
  </si>
  <si>
    <t>100</t>
  </si>
  <si>
    <t>784161201</t>
  </si>
  <si>
    <t>Lokální vyrovnání podkladu sádrovou stěrkou, tloušťky do 3 mm, plochy do 0,1 m2 v místnostech výšky do 3,80 m</t>
  </si>
  <si>
    <t>-168178431</t>
  </si>
  <si>
    <t>https://podminky.urs.cz/item/CS_URS_2021_01/784161201</t>
  </si>
  <si>
    <t>8 "WC</t>
  </si>
  <si>
    <t>6 "chodba</t>
  </si>
  <si>
    <t>101</t>
  </si>
  <si>
    <t>784171001</t>
  </si>
  <si>
    <t>Olepování vnitřních ploch (materiál ve specifikaci) včetně pozdějšího odlepení páskou nebo fólií v místnostech výšky do 3,80 m</t>
  </si>
  <si>
    <t>-642683449</t>
  </si>
  <si>
    <t>https://podminky.urs.cz/item/CS_URS_2021_01/784171001</t>
  </si>
  <si>
    <t>102</t>
  </si>
  <si>
    <t>58124833</t>
  </si>
  <si>
    <t>páska pro malířské potřeby maskovací krepová 19mmx50m</t>
  </si>
  <si>
    <t>-1604036408</t>
  </si>
  <si>
    <t>https://podminky.urs.cz/item/CS_URS_2021_01/58124833</t>
  </si>
  <si>
    <t>100*1,05 'Přepočtené koeficientem množství</t>
  </si>
  <si>
    <t>103</t>
  </si>
  <si>
    <t>784171101</t>
  </si>
  <si>
    <t>Zakrytí nemalovaných ploch (materiál ve specifikaci) včetně pozdějšího odkrytí podlah</t>
  </si>
  <si>
    <t>1232353466</t>
  </si>
  <si>
    <t>https://podminky.urs.cz/item/CS_URS_2021_01/784171101</t>
  </si>
  <si>
    <t>104</t>
  </si>
  <si>
    <t>58124844</t>
  </si>
  <si>
    <t>fólie pro malířské potřeby zakrývací tl 25µ 4x5m</t>
  </si>
  <si>
    <t>-1373488838</t>
  </si>
  <si>
    <t>https://podminky.urs.cz/item/CS_URS_2021_01/58124844</t>
  </si>
  <si>
    <t>20*1,05 'Přepočtené koeficientem množství</t>
  </si>
  <si>
    <t>105</t>
  </si>
  <si>
    <t>784181001</t>
  </si>
  <si>
    <t>Pačokování jednonásobné v místnostech výšky do 3,80 m</t>
  </si>
  <si>
    <t>1341403449</t>
  </si>
  <si>
    <t>https://podminky.urs.cz/item/CS_URS_2021_01/784181001</t>
  </si>
  <si>
    <t>82,38 "WC stěny</t>
  </si>
  <si>
    <t>106</t>
  </si>
  <si>
    <t>784181131</t>
  </si>
  <si>
    <t>Penetrace podkladu jednonásobná fungicidní akrylátová bezbarvá v místnostech výšky do 3,80 m</t>
  </si>
  <si>
    <t>-582851346</t>
  </si>
  <si>
    <t>https://podminky.urs.cz/item/CS_URS_2021_01/784181131</t>
  </si>
  <si>
    <t>107</t>
  </si>
  <si>
    <t>784331001</t>
  </si>
  <si>
    <t>Malby protiplísňové dvojnásobné, bílé v místnostech výšky do 3,80 m</t>
  </si>
  <si>
    <t>1359035441</t>
  </si>
  <si>
    <t>https://podminky.urs.cz/item/CS_URS_2021_01/784331001</t>
  </si>
  <si>
    <t>12,9 "chodba strop</t>
  </si>
  <si>
    <t>(9,2+1,3+9,2)*4"chodba</t>
  </si>
  <si>
    <t>VRN</t>
  </si>
  <si>
    <t>Vedlejší rozpočtové náklady</t>
  </si>
  <si>
    <t>VRN3</t>
  </si>
  <si>
    <t>Zařízení staveniště</t>
  </si>
  <si>
    <t>108</t>
  </si>
  <si>
    <t>030001000</t>
  </si>
  <si>
    <t>…</t>
  </si>
  <si>
    <t>1024</t>
  </si>
  <si>
    <t>-721775664</t>
  </si>
  <si>
    <t>https://podminky.urs.cz/item/CS_URS_2021_01/030001000</t>
  </si>
  <si>
    <t>VRN4</t>
  </si>
  <si>
    <t>Inženýrská činnost</t>
  </si>
  <si>
    <t>109</t>
  </si>
  <si>
    <t>040001000</t>
  </si>
  <si>
    <t>1537704546</t>
  </si>
  <si>
    <t>https://podminky.urs.cz/item/CS_URS_2021_01/040001000</t>
  </si>
  <si>
    <t>VRN7</t>
  </si>
  <si>
    <t>Provozní vlivy</t>
  </si>
  <si>
    <t>110</t>
  </si>
  <si>
    <t>070001000</t>
  </si>
  <si>
    <t>1623849329</t>
  </si>
  <si>
    <t>https://podminky.urs.cz/item/CS_URS_2021_01/070001000</t>
  </si>
  <si>
    <t>VRN9</t>
  </si>
  <si>
    <t>Ostatní náklady</t>
  </si>
  <si>
    <t>111</t>
  </si>
  <si>
    <t>090001000</t>
  </si>
  <si>
    <t>Ostatní náklady - úklid staveniště</t>
  </si>
  <si>
    <t>1628352981</t>
  </si>
  <si>
    <t>https://podminky.urs.cz/item/CS_URS_2021_01/090001000</t>
  </si>
  <si>
    <t>SO 02 - Elektroinstalace</t>
  </si>
  <si>
    <t>M21 - Elektromontáže</t>
  </si>
  <si>
    <t>M21</t>
  </si>
  <si>
    <t>Elektromontáže</t>
  </si>
  <si>
    <t>210010311RT1</t>
  </si>
  <si>
    <t>Krabice univerzální KU, bez zapojení, kruhová včetně dodávky KU 68-1902 s víčkem</t>
  </si>
  <si>
    <t>210010321RT1</t>
  </si>
  <si>
    <t>Krabice univerzální KU a odbočná KO se zapoj.,kruh vč.dodávky krabice KU 68-1903</t>
  </si>
  <si>
    <t>210110055RT2</t>
  </si>
  <si>
    <t>Ovladač zapuštěný, řazení 1/0 včetně dodávky spínače 3558-A91342</t>
  </si>
  <si>
    <t>210110001RT2</t>
  </si>
  <si>
    <t>Spínač nástěnný jednopól.- řaz. 1, obyč.prostředí - kompletní včetně dodávky spínače 3553-01929</t>
  </si>
  <si>
    <t>210800105RT1</t>
  </si>
  <si>
    <t>Kabel CYKY 750 V 3x1,5 mm2 uložený pod omítkou včetně dodávky kabelu</t>
  </si>
  <si>
    <t>210800106RT1</t>
  </si>
  <si>
    <t>Kabel CYKY 750 V 3x2,5 mm2 uložený pod omítkou včetně dodávky kabelu</t>
  </si>
  <si>
    <t>210800117RT1</t>
  </si>
  <si>
    <t>Kabel CYKY 750 V 5x4 mm2 uložený pod omítkou včetně dodávky kabelu</t>
  </si>
  <si>
    <t>210000050</t>
  </si>
  <si>
    <t>Demontáž stáv. elektroinstalace a vybavení</t>
  </si>
  <si>
    <t>210000051</t>
  </si>
  <si>
    <t>Doplnění a úprava rozvaděče galerii</t>
  </si>
  <si>
    <t>ks</t>
  </si>
  <si>
    <t>210000052</t>
  </si>
  <si>
    <t>Doplnění úprava rozvaděče knihovny</t>
  </si>
  <si>
    <t>210001001</t>
  </si>
  <si>
    <t>D+M Rozvaděč značený R1,viz výkres</t>
  </si>
  <si>
    <t>210001005</t>
  </si>
  <si>
    <t>D+M LED svítidlo „300V1/ND/14W“</t>
  </si>
  <si>
    <t>210001006</t>
  </si>
  <si>
    <t>D+M LED svítidlo „300V6/2000/ND/20W“</t>
  </si>
  <si>
    <t>210001008</t>
  </si>
  <si>
    <t>D+M Svítidlo nouzové</t>
  </si>
  <si>
    <t>210001013</t>
  </si>
  <si>
    <t>D+M Zásuvka 230V/16A, kompletní</t>
  </si>
  <si>
    <t>210004010</t>
  </si>
  <si>
    <t>D+M Elektrický přímotop „D10/1kW“</t>
  </si>
  <si>
    <t>210010324RX2</t>
  </si>
  <si>
    <t>Krabice přístrojová KPR 68, bez zapojení, čtvercová včetně dodávky KPR 68</t>
  </si>
  <si>
    <t>211001001</t>
  </si>
  <si>
    <t>Pomocný materiál</t>
  </si>
  <si>
    <t>211001002</t>
  </si>
  <si>
    <t>Zednické přípomoce + bourací práce</t>
  </si>
  <si>
    <t>211001003</t>
  </si>
  <si>
    <t>Revize elektro</t>
  </si>
  <si>
    <t>211001004</t>
  </si>
  <si>
    <t>Mimostaveništní doprava</t>
  </si>
  <si>
    <t>SO 03 - Vzduchotechnika</t>
  </si>
  <si>
    <t>M24 - Montáže vzduchotechnických zařízení</t>
  </si>
  <si>
    <t>M24</t>
  </si>
  <si>
    <t>Montáže vzduchotechnických zařízení</t>
  </si>
  <si>
    <t>240111001</t>
  </si>
  <si>
    <t>D+M radiíální ventilátor 120 m3/h, d= 100 mm</t>
  </si>
  <si>
    <t>240111009</t>
  </si>
  <si>
    <t>D+M SPIRO 100 vč. příslušenství a izolace</t>
  </si>
  <si>
    <t>240111016</t>
  </si>
  <si>
    <t>D+M MIROLEN IZOLACE návleková pro SPIRO 100</t>
  </si>
  <si>
    <t>240111017</t>
  </si>
  <si>
    <t>D+M Trubky Flexibil pr. 60 ve štěrkovém loži zaústěné do odvětrávacího potrubí V1- viz PD VZT</t>
  </si>
  <si>
    <t>240111018</t>
  </si>
  <si>
    <t>D+M podlahové mřížky - nerez 140x80 mm</t>
  </si>
  <si>
    <t>240111019</t>
  </si>
  <si>
    <t>D+M podlahové mřížky - nerez 170x170 mm</t>
  </si>
  <si>
    <t>240111020</t>
  </si>
  <si>
    <t>D+M rozbočná krabice</t>
  </si>
  <si>
    <t>240111025</t>
  </si>
  <si>
    <t>D+M odvětrávací hlavice na střechu</t>
  </si>
  <si>
    <t>240111026</t>
  </si>
  <si>
    <t>D+M drobné spojovací materiály</t>
  </si>
  <si>
    <t>240111027</t>
  </si>
  <si>
    <t>Revize vzduchotechniky</t>
  </si>
  <si>
    <t>240111028</t>
  </si>
  <si>
    <t>240111029</t>
  </si>
  <si>
    <t>SO 04 - Vodovod</t>
  </si>
  <si>
    <t>722 - Vnitřní vodovod</t>
  </si>
  <si>
    <t>725 - Zařizovací předměty</t>
  </si>
  <si>
    <t>VN - Vedlejší náklady</t>
  </si>
  <si>
    <t>ON - Ostatní náklady</t>
  </si>
  <si>
    <t>722</t>
  </si>
  <si>
    <t>Vnitřní vodovod</t>
  </si>
  <si>
    <t>722172611RX0</t>
  </si>
  <si>
    <t>Potrubí z PPR Instaplast, D 16x2,3 mm, PN 16</t>
  </si>
  <si>
    <t>722172611R00</t>
  </si>
  <si>
    <t>Potrubí z PPR Instaplast, D 20x2,8 mm, PN 16</t>
  </si>
  <si>
    <t>722172612R00</t>
  </si>
  <si>
    <t>Potrubí z PPR Instaplast, D 25x3,5 mm, PN 16</t>
  </si>
  <si>
    <t>722172613R00</t>
  </si>
  <si>
    <t>Potrubí z PPR Instaplast, D 32x4,4 mm, PN 16</t>
  </si>
  <si>
    <t>72217501R</t>
  </si>
  <si>
    <t xml:space="preserve">Demontáž stáv. připojovacího potrubí </t>
  </si>
  <si>
    <t>-495418269</t>
  </si>
  <si>
    <t>722181211RT6</t>
  </si>
  <si>
    <t>Izolace návleková MIRELON PRO tl. stěny 6 mm vnitřní průměr 18 mm</t>
  </si>
  <si>
    <t>722181212RT7</t>
  </si>
  <si>
    <t>Izolace návleková MIRELON PRO tl. stěny 9 mm vnitřní průměr 22 mm</t>
  </si>
  <si>
    <t>722181212RT8</t>
  </si>
  <si>
    <t>Izolace návleková MIRELON PRO tl. stěny 9 mm vnitřní průměr 25 mm</t>
  </si>
  <si>
    <t>722181212RU1</t>
  </si>
  <si>
    <t>Izolace návleková MIRELON PRO tl. stěny 9 mm vnitřní průměr 32 mm</t>
  </si>
  <si>
    <t>722181214RT8</t>
  </si>
  <si>
    <t>Izolace návleková MIRELON PRO tl. stěny 20 mm vnitřní průměr 25 mm</t>
  </si>
  <si>
    <t>722238331R00</t>
  </si>
  <si>
    <t>Ventil vod.uzav.přímý,s vypouš. K-125T DN15</t>
  </si>
  <si>
    <t>722238332R00</t>
  </si>
  <si>
    <t>Ventil vod.uzav.přímý,s vypouš. K-125T DN20</t>
  </si>
  <si>
    <t>722238333R00</t>
  </si>
  <si>
    <t>Ventil vod.uzav.přímý,s vypouš. K-125T DN25</t>
  </si>
  <si>
    <t>722238334R00</t>
  </si>
  <si>
    <t>Ventil vod.uzav.přímý,s vypouš. K-125T DN32</t>
  </si>
  <si>
    <t>722238333RX0</t>
  </si>
  <si>
    <t>Ventil vypouštěcí</t>
  </si>
  <si>
    <t>722255123RX0</t>
  </si>
  <si>
    <t>Ventil pojistný a zpětný</t>
  </si>
  <si>
    <t>722255123RX1</t>
  </si>
  <si>
    <t>Změna průřezu</t>
  </si>
  <si>
    <t>722264218RX0</t>
  </si>
  <si>
    <t>Vodoměr bytový podružný</t>
  </si>
  <si>
    <t>722280106R00</t>
  </si>
  <si>
    <t>Tlaková zkouška vodovodního potrubí DN do 32</t>
  </si>
  <si>
    <t>722290234R00</t>
  </si>
  <si>
    <t>Proplach a dezinfekce vodovod.potrubí DN do 80</t>
  </si>
  <si>
    <t>998722202R00</t>
  </si>
  <si>
    <t>Přesun hmot pro vnitřní vodovod, výšky do 12 m</t>
  </si>
  <si>
    <t>%</t>
  </si>
  <si>
    <t>Zařizovací předměty</t>
  </si>
  <si>
    <t>725534111R00</t>
  </si>
  <si>
    <t>Ohřívač elektr. zásob. beztl. pod zař.př. 5 l</t>
  </si>
  <si>
    <t>725534112R00</t>
  </si>
  <si>
    <t>Ohřívač elektr. zásob. beztl. pod zař.př. 10 l</t>
  </si>
  <si>
    <t>725536246R00</t>
  </si>
  <si>
    <t>Ohřívač elek. zásobníkový závěsný EOV 150 l</t>
  </si>
  <si>
    <t>725814109RX0</t>
  </si>
  <si>
    <t>Ventil rohový</t>
  </si>
  <si>
    <t>725814110RX0</t>
  </si>
  <si>
    <t>Ventil rohový - inst. modul</t>
  </si>
  <si>
    <t>725823121RX0</t>
  </si>
  <si>
    <t xml:space="preserve">Baterie umyvadlová stoján. ruční </t>
  </si>
  <si>
    <t>725823514RX0</t>
  </si>
  <si>
    <t>Baterie nástěnná pro výlevku</t>
  </si>
  <si>
    <t>998725201R00</t>
  </si>
  <si>
    <t>Přesun hmot pro zařizovací předměty, výšky do 6 m</t>
  </si>
  <si>
    <t>VN</t>
  </si>
  <si>
    <t>Vedlejší náklady</t>
  </si>
  <si>
    <t>990111028</t>
  </si>
  <si>
    <t>ON</t>
  </si>
  <si>
    <t>990111999</t>
  </si>
  <si>
    <t>SO 05 - Kanalizace</t>
  </si>
  <si>
    <t>721 - Vnitřní kanalizace</t>
  </si>
  <si>
    <t>726 - Předstěnové systémy</t>
  </si>
  <si>
    <t>721</t>
  </si>
  <si>
    <t>Vnitřní kanalizace</t>
  </si>
  <si>
    <t>72111080R</t>
  </si>
  <si>
    <t>691854396</t>
  </si>
  <si>
    <t>https://podminky.urs.cz/item/CS_URS_2021_01/72111080R</t>
  </si>
  <si>
    <t>721152218R00</t>
  </si>
  <si>
    <t>Čisticí kus Geberit PE,pro odpadní svislé D 110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</si>
  <si>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</si>
  <si>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</si>
  <si>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</si>
  <si>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</si>
  <si>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</si>
  <si>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</si>
  <si>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</si>
  <si>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</si>
  <si>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</si>
  <si>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</si>
  <si>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</si>
  <si>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</si>
  <si>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</si>
  <si>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</si>
  <si>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721290111R00</t>
  </si>
  <si>
    <t>Zkouška těsnosti kanalizace vodou DN 125</t>
  </si>
  <si>
    <t>721290112R00</t>
  </si>
  <si>
    <t>Zkouška těsnosti kanalizace vodou DN do 200</t>
  </si>
  <si>
    <t>998721202R00</t>
  </si>
  <si>
    <t>Přesun hmot pro vnitřní kanalizaci, výšky do 12 m</t>
  </si>
  <si>
    <t>722181211RT7</t>
  </si>
  <si>
    <t>Izolace návleková MIRELON PRO tl. stěny 6 mm vnitřní průměr 22 mm</t>
  </si>
  <si>
    <t>998722201R00</t>
  </si>
  <si>
    <t>Přesun hmot pro vnitřní vodovod, výšky do 6 m</t>
  </si>
  <si>
    <t>725014161R00</t>
  </si>
  <si>
    <t>Klozet závěsný včetně sedátka, hl.530 mm</t>
  </si>
  <si>
    <t>725017162R00</t>
  </si>
  <si>
    <t>Umyvadlo na šrouby, 55 x 45 cm, bílé</t>
  </si>
  <si>
    <t>725017168R00</t>
  </si>
  <si>
    <t>Kryt sifonu umyvadel, bílý</t>
  </si>
  <si>
    <t>725019101R00</t>
  </si>
  <si>
    <t>Výlevka stojící s plastovou mřížkou</t>
  </si>
  <si>
    <t>725850145R00</t>
  </si>
  <si>
    <t>Sifon kondenzační HL 136N, DN 40, vodorovný odtok</t>
  </si>
  <si>
    <t>725860213R00</t>
  </si>
  <si>
    <t>Sifon umyvadlový HL132, D 32, 40 mm</t>
  </si>
  <si>
    <t>725122231RX0</t>
  </si>
  <si>
    <t>Odsávací urinal antivandal s radarovým senzorem</t>
  </si>
  <si>
    <t>998725202R00</t>
  </si>
  <si>
    <t>Přesun hmot pro zařizovací předměty, výšky do 12 m</t>
  </si>
  <si>
    <t>726</t>
  </si>
  <si>
    <t>Předstěnové systémy</t>
  </si>
  <si>
    <t>726211321R00</t>
  </si>
  <si>
    <t>Modul-WC, h 112 cm</t>
  </si>
  <si>
    <t>998726221R00</t>
  </si>
  <si>
    <t>Přesun hmot pro předstěnové systémy, výšky do 6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</si>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</sst>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7123" TargetMode="External" /><Relationship Id="rId2" Type="http://schemas.openxmlformats.org/officeDocument/2006/relationships/hyperlink" Target="https://podminky.urs.cz/item/CS_URS_2021_01/113107125" TargetMode="External" /><Relationship Id="rId3" Type="http://schemas.openxmlformats.org/officeDocument/2006/relationships/hyperlink" Target="https://podminky.urs.cz/item/CS_URS_2021_01/162211311" TargetMode="External" /><Relationship Id="rId4" Type="http://schemas.openxmlformats.org/officeDocument/2006/relationships/hyperlink" Target="https://podminky.urs.cz/item/CS_URS_2021_01/162211319" TargetMode="External" /><Relationship Id="rId5" Type="http://schemas.openxmlformats.org/officeDocument/2006/relationships/hyperlink" Target="https://podminky.urs.cz/item/CS_URS_2021_01/162751117" TargetMode="External" /><Relationship Id="rId6" Type="http://schemas.openxmlformats.org/officeDocument/2006/relationships/hyperlink" Target="https://podminky.urs.cz/item/CS_URS_2021_01/171201221" TargetMode="External" /><Relationship Id="rId7" Type="http://schemas.openxmlformats.org/officeDocument/2006/relationships/hyperlink" Target="https://podminky.urs.cz/item/CS_URS_2021_01/171251201" TargetMode="External" /><Relationship Id="rId8" Type="http://schemas.openxmlformats.org/officeDocument/2006/relationships/hyperlink" Target="https://podminky.urs.cz/item/CS_URS_2021_01/271532212" TargetMode="External" /><Relationship Id="rId9" Type="http://schemas.openxmlformats.org/officeDocument/2006/relationships/hyperlink" Target="https://podminky.urs.cz/item/CS_URS_2021_01/273321211" TargetMode="External" /><Relationship Id="rId10" Type="http://schemas.openxmlformats.org/officeDocument/2006/relationships/hyperlink" Target="https://podminky.urs.cz/item/CS_URS_2021_01/273351121" TargetMode="External" /><Relationship Id="rId11" Type="http://schemas.openxmlformats.org/officeDocument/2006/relationships/hyperlink" Target="https://podminky.urs.cz/item/CS_URS_2021_01/273351122" TargetMode="External" /><Relationship Id="rId12" Type="http://schemas.openxmlformats.org/officeDocument/2006/relationships/hyperlink" Target="https://podminky.urs.cz/item/CS_URS_2021_01/273362021" TargetMode="External" /><Relationship Id="rId13" Type="http://schemas.openxmlformats.org/officeDocument/2006/relationships/hyperlink" Target="https://podminky.urs.cz/item/CS_URS_2021_01/611315401" TargetMode="External" /><Relationship Id="rId14" Type="http://schemas.openxmlformats.org/officeDocument/2006/relationships/hyperlink" Target="https://podminky.urs.cz/item/CS_URS_2021_01/611315402" TargetMode="External" /><Relationship Id="rId15" Type="http://schemas.openxmlformats.org/officeDocument/2006/relationships/hyperlink" Target="https://podminky.urs.cz/item/CS_URS_2021_01/612821012" TargetMode="External" /><Relationship Id="rId16" Type="http://schemas.openxmlformats.org/officeDocument/2006/relationships/hyperlink" Target="https://podminky.urs.cz/item/CS_URS_2021_01/632441213" TargetMode="External" /><Relationship Id="rId17" Type="http://schemas.openxmlformats.org/officeDocument/2006/relationships/hyperlink" Target="https://podminky.urs.cz/item/CS_URS_2021_01/899102112" TargetMode="External" /><Relationship Id="rId18" Type="http://schemas.openxmlformats.org/officeDocument/2006/relationships/hyperlink" Target="https://podminky.urs.cz/item/CS_URS_2021_01/952902041" TargetMode="External" /><Relationship Id="rId19" Type="http://schemas.openxmlformats.org/officeDocument/2006/relationships/hyperlink" Target="https://podminky.urs.cz/item/CS_URS_2021_01/962031133" TargetMode="External" /><Relationship Id="rId20" Type="http://schemas.openxmlformats.org/officeDocument/2006/relationships/hyperlink" Target="https://podminky.urs.cz/item/CS_URS_2021_01/965081213" TargetMode="External" /><Relationship Id="rId21" Type="http://schemas.openxmlformats.org/officeDocument/2006/relationships/hyperlink" Target="https://podminky.urs.cz/item/CS_URS_2021_01/968072455" TargetMode="External" /><Relationship Id="rId22" Type="http://schemas.openxmlformats.org/officeDocument/2006/relationships/hyperlink" Target="https://podminky.urs.cz/item/CS_URS_2021_01/971033351" TargetMode="External" /><Relationship Id="rId23" Type="http://schemas.openxmlformats.org/officeDocument/2006/relationships/hyperlink" Target="https://podminky.urs.cz/item/CS_URS_2021_01/978013191" TargetMode="External" /><Relationship Id="rId24" Type="http://schemas.openxmlformats.org/officeDocument/2006/relationships/hyperlink" Target="https://podminky.urs.cz/item/CS_URS_2021_01/978059541" TargetMode="External" /><Relationship Id="rId25" Type="http://schemas.openxmlformats.org/officeDocument/2006/relationships/hyperlink" Target="https://podminky.urs.cz/item/CS_URS_2021_01/997013151" TargetMode="External" /><Relationship Id="rId26" Type="http://schemas.openxmlformats.org/officeDocument/2006/relationships/hyperlink" Target="https://podminky.urs.cz/item/CS_URS_2021_01/997013501" TargetMode="External" /><Relationship Id="rId27" Type="http://schemas.openxmlformats.org/officeDocument/2006/relationships/hyperlink" Target="https://podminky.urs.cz/item/CS_URS_2021_01/997013509" TargetMode="External" /><Relationship Id="rId28" Type="http://schemas.openxmlformats.org/officeDocument/2006/relationships/hyperlink" Target="https://podminky.urs.cz/item/CS_URS_2021_01/997013609" TargetMode="External" /><Relationship Id="rId29" Type="http://schemas.openxmlformats.org/officeDocument/2006/relationships/hyperlink" Target="https://podminky.urs.cz/item/CS_URS_2021_01/998011002" TargetMode="External" /><Relationship Id="rId30" Type="http://schemas.openxmlformats.org/officeDocument/2006/relationships/hyperlink" Target="https://podminky.urs.cz/item/CS_URS_2021_01/711111012" TargetMode="External" /><Relationship Id="rId31" Type="http://schemas.openxmlformats.org/officeDocument/2006/relationships/hyperlink" Target="https://podminky.urs.cz/item/CS_URS_2021_01/24551050" TargetMode="External" /><Relationship Id="rId32" Type="http://schemas.openxmlformats.org/officeDocument/2006/relationships/hyperlink" Target="https://podminky.urs.cz/item/CS_URS_2021_01/998711101" TargetMode="External" /><Relationship Id="rId33" Type="http://schemas.openxmlformats.org/officeDocument/2006/relationships/hyperlink" Target="https://podminky.urs.cz/item/CS_URS_2021_01/713121121" TargetMode="External" /><Relationship Id="rId34" Type="http://schemas.openxmlformats.org/officeDocument/2006/relationships/hyperlink" Target="https://podminky.urs.cz/item/CS_URS_2021_01/28375007" TargetMode="External" /><Relationship Id="rId35" Type="http://schemas.openxmlformats.org/officeDocument/2006/relationships/hyperlink" Target="https://podminky.urs.cz/item/CS_URS_2021_01/998713101" TargetMode="External" /><Relationship Id="rId36" Type="http://schemas.openxmlformats.org/officeDocument/2006/relationships/hyperlink" Target="https://podminky.urs.cz/item/CS_URS_2021_01/725110811" TargetMode="External" /><Relationship Id="rId37" Type="http://schemas.openxmlformats.org/officeDocument/2006/relationships/hyperlink" Target="https://podminky.urs.cz/item/CS_URS_2021_01/725122813" TargetMode="External" /><Relationship Id="rId38" Type="http://schemas.openxmlformats.org/officeDocument/2006/relationships/hyperlink" Target="https://podminky.urs.cz/item/CS_URS_2021_01/725210821" TargetMode="External" /><Relationship Id="rId39" Type="http://schemas.openxmlformats.org/officeDocument/2006/relationships/hyperlink" Target="https://podminky.urs.cz/item/CS_URS_2021_01/725330820" TargetMode="External" /><Relationship Id="rId40" Type="http://schemas.openxmlformats.org/officeDocument/2006/relationships/hyperlink" Target="https://podminky.urs.cz/item/CS_URS_2021_01/763164521" TargetMode="External" /><Relationship Id="rId41" Type="http://schemas.openxmlformats.org/officeDocument/2006/relationships/hyperlink" Target="https://podminky.urs.cz/item/CS_URS_2021_01/763172321" TargetMode="External" /><Relationship Id="rId42" Type="http://schemas.openxmlformats.org/officeDocument/2006/relationships/hyperlink" Target="https://podminky.urs.cz/item/CS_URS_2021_01/59030710" TargetMode="External" /><Relationship Id="rId43" Type="http://schemas.openxmlformats.org/officeDocument/2006/relationships/hyperlink" Target="https://podminky.urs.cz/item/CS_URS_2021_01/763412114" TargetMode="External" /><Relationship Id="rId44" Type="http://schemas.openxmlformats.org/officeDocument/2006/relationships/hyperlink" Target="https://podminky.urs.cz/item/CS_URS_2021_01/763412124" TargetMode="External" /><Relationship Id="rId45" Type="http://schemas.openxmlformats.org/officeDocument/2006/relationships/hyperlink" Target="https://podminky.urs.cz/item/CS_URS_2021_01/998763100" TargetMode="External" /><Relationship Id="rId46" Type="http://schemas.openxmlformats.org/officeDocument/2006/relationships/hyperlink" Target="https://podminky.urs.cz/item/CS_URS_2021_01/766622862" TargetMode="External" /><Relationship Id="rId47" Type="http://schemas.openxmlformats.org/officeDocument/2006/relationships/hyperlink" Target="https://podminky.urs.cz/item/CS_URS_2021_01/766660171" TargetMode="External" /><Relationship Id="rId48" Type="http://schemas.openxmlformats.org/officeDocument/2006/relationships/hyperlink" Target="https://podminky.urs.cz/item/CS_URS_2021_01/61162073" TargetMode="External" /><Relationship Id="rId49" Type="http://schemas.openxmlformats.org/officeDocument/2006/relationships/hyperlink" Target="https://podminky.urs.cz/item/CS_URS_2021_01/766660717" TargetMode="External" /><Relationship Id="rId50" Type="http://schemas.openxmlformats.org/officeDocument/2006/relationships/hyperlink" Target="https://podminky.urs.cz/item/CS_URS_2021_01/54917250" TargetMode="External" /><Relationship Id="rId51" Type="http://schemas.openxmlformats.org/officeDocument/2006/relationships/hyperlink" Target="https://podminky.urs.cz/item/CS_URS_2021_01/766660718" TargetMode="External" /><Relationship Id="rId52" Type="http://schemas.openxmlformats.org/officeDocument/2006/relationships/hyperlink" Target="https://podminky.urs.cz/item/CS_URS_2021_01/54934112" TargetMode="External" /><Relationship Id="rId53" Type="http://schemas.openxmlformats.org/officeDocument/2006/relationships/hyperlink" Target="https://podminky.urs.cz/item/CS_URS_2021_01/766660728" TargetMode="External" /><Relationship Id="rId54" Type="http://schemas.openxmlformats.org/officeDocument/2006/relationships/hyperlink" Target="https://podminky.urs.cz/item/CS_URS_2021_01/54964110" TargetMode="External" /><Relationship Id="rId55" Type="http://schemas.openxmlformats.org/officeDocument/2006/relationships/hyperlink" Target="https://podminky.urs.cz/item/CS_URS_2021_01/766660729" TargetMode="External" /><Relationship Id="rId56" Type="http://schemas.openxmlformats.org/officeDocument/2006/relationships/hyperlink" Target="https://podminky.urs.cz/item/CS_URS_2021_01/54914620" TargetMode="External" /><Relationship Id="rId57" Type="http://schemas.openxmlformats.org/officeDocument/2006/relationships/hyperlink" Target="https://podminky.urs.cz/item/CS_URS_2021_01/766682111" TargetMode="External" /><Relationship Id="rId58" Type="http://schemas.openxmlformats.org/officeDocument/2006/relationships/hyperlink" Target="https://podminky.urs.cz/item/CS_URS_2021_01/61182307" TargetMode="External" /><Relationship Id="rId59" Type="http://schemas.openxmlformats.org/officeDocument/2006/relationships/hyperlink" Target="https://podminky.urs.cz/item/CS_URS_2021_01/766691610" TargetMode="External" /><Relationship Id="rId60" Type="http://schemas.openxmlformats.org/officeDocument/2006/relationships/hyperlink" Target="https://podminky.urs.cz/item/CS_URS_2021_01/5904000R" TargetMode="External" /><Relationship Id="rId61" Type="http://schemas.openxmlformats.org/officeDocument/2006/relationships/hyperlink" Target="https://podminky.urs.cz/item/CS_URS_2021_01/998766101" TargetMode="External" /><Relationship Id="rId62" Type="http://schemas.openxmlformats.org/officeDocument/2006/relationships/hyperlink" Target="https://podminky.urs.cz/item/CS_URS_2021_01/771111011" TargetMode="External" /><Relationship Id="rId63" Type="http://schemas.openxmlformats.org/officeDocument/2006/relationships/hyperlink" Target="https://podminky.urs.cz/item/CS_URS_2021_01/771121011" TargetMode="External" /><Relationship Id="rId64" Type="http://schemas.openxmlformats.org/officeDocument/2006/relationships/hyperlink" Target="https://podminky.urs.cz/item/CS_URS_2021_01/771151011" TargetMode="External" /><Relationship Id="rId65" Type="http://schemas.openxmlformats.org/officeDocument/2006/relationships/hyperlink" Target="https://podminky.urs.cz/item/CS_URS_2021_01/771161021" TargetMode="External" /><Relationship Id="rId66" Type="http://schemas.openxmlformats.org/officeDocument/2006/relationships/hyperlink" Target="https://podminky.urs.cz/item/CS_URS_2021_01/59054101" TargetMode="External" /><Relationship Id="rId67" Type="http://schemas.openxmlformats.org/officeDocument/2006/relationships/hyperlink" Target="https://podminky.urs.cz/item/CS_URS_2021_01/771473113" TargetMode="External" /><Relationship Id="rId68" Type="http://schemas.openxmlformats.org/officeDocument/2006/relationships/hyperlink" Target="https://podminky.urs.cz/item/CS_URS_2021_01/59761009" TargetMode="External" /><Relationship Id="rId69" Type="http://schemas.openxmlformats.org/officeDocument/2006/relationships/hyperlink" Target="https://podminky.urs.cz/item/CS_URS_2021_01/771573218" TargetMode="External" /><Relationship Id="rId70" Type="http://schemas.openxmlformats.org/officeDocument/2006/relationships/hyperlink" Target="https://podminky.urs.cz/item/CS_URS_2021_01/59761406" TargetMode="External" /><Relationship Id="rId71" Type="http://schemas.openxmlformats.org/officeDocument/2006/relationships/hyperlink" Target="https://podminky.urs.cz/item/CS_URS_2021_01/771591112" TargetMode="External" /><Relationship Id="rId72" Type="http://schemas.openxmlformats.org/officeDocument/2006/relationships/hyperlink" Target="https://podminky.urs.cz/item/CS_URS_2021_01/771591232" TargetMode="External" /><Relationship Id="rId73" Type="http://schemas.openxmlformats.org/officeDocument/2006/relationships/hyperlink" Target="https://podminky.urs.cz/item/CS_URS_2021_01/771591241" TargetMode="External" /><Relationship Id="rId74" Type="http://schemas.openxmlformats.org/officeDocument/2006/relationships/hyperlink" Target="https://podminky.urs.cz/item/CS_URS_2021_01/998771101" TargetMode="External" /><Relationship Id="rId75" Type="http://schemas.openxmlformats.org/officeDocument/2006/relationships/hyperlink" Target="https://podminky.urs.cz/item/CS_URS_2021_01/772521150" TargetMode="External" /><Relationship Id="rId76" Type="http://schemas.openxmlformats.org/officeDocument/2006/relationships/hyperlink" Target="https://podminky.urs.cz/item/CS_URS_2021_01/772523811" TargetMode="External" /><Relationship Id="rId77" Type="http://schemas.openxmlformats.org/officeDocument/2006/relationships/hyperlink" Target="https://podminky.urs.cz/item/CS_URS_2021_01/772991441" TargetMode="External" /><Relationship Id="rId78" Type="http://schemas.openxmlformats.org/officeDocument/2006/relationships/hyperlink" Target="https://podminky.urs.cz/item/CS_URS_2021_01/998772101" TargetMode="External" /><Relationship Id="rId79" Type="http://schemas.openxmlformats.org/officeDocument/2006/relationships/hyperlink" Target="https://podminky.urs.cz/item/CS_URS_2021_01/781111011" TargetMode="External" /><Relationship Id="rId80" Type="http://schemas.openxmlformats.org/officeDocument/2006/relationships/hyperlink" Target="https://podminky.urs.cz/item/CS_URS_2021_01/781121011" TargetMode="External" /><Relationship Id="rId81" Type="http://schemas.openxmlformats.org/officeDocument/2006/relationships/hyperlink" Target="https://podminky.urs.cz/item/CS_URS_2021_01/781131112" TargetMode="External" /><Relationship Id="rId82" Type="http://schemas.openxmlformats.org/officeDocument/2006/relationships/hyperlink" Target="https://podminky.urs.cz/item/CS_URS_2021_01/781151031" TargetMode="External" /><Relationship Id="rId83" Type="http://schemas.openxmlformats.org/officeDocument/2006/relationships/hyperlink" Target="https://podminky.urs.cz/item/CS_URS_2021_01/781474115" TargetMode="External" /><Relationship Id="rId84" Type="http://schemas.openxmlformats.org/officeDocument/2006/relationships/hyperlink" Target="https://podminky.urs.cz/item/CS_URS_2021_01/59761039" TargetMode="External" /><Relationship Id="rId85" Type="http://schemas.openxmlformats.org/officeDocument/2006/relationships/hyperlink" Target="https://podminky.urs.cz/item/CS_URS_2021_01/781493111" TargetMode="External" /><Relationship Id="rId86" Type="http://schemas.openxmlformats.org/officeDocument/2006/relationships/hyperlink" Target="https://podminky.urs.cz/item/CS_URS_2021_01/998781101" TargetMode="External" /><Relationship Id="rId87" Type="http://schemas.openxmlformats.org/officeDocument/2006/relationships/hyperlink" Target="https://podminky.urs.cz/item/CS_URS_2021_01/784111001" TargetMode="External" /><Relationship Id="rId88" Type="http://schemas.openxmlformats.org/officeDocument/2006/relationships/hyperlink" Target="https://podminky.urs.cz/item/CS_URS_2021_01/784141001" TargetMode="External" /><Relationship Id="rId89" Type="http://schemas.openxmlformats.org/officeDocument/2006/relationships/hyperlink" Target="https://podminky.urs.cz/item/CS_URS_2021_01/784161201" TargetMode="External" /><Relationship Id="rId90" Type="http://schemas.openxmlformats.org/officeDocument/2006/relationships/hyperlink" Target="https://podminky.urs.cz/item/CS_URS_2021_01/784171001" TargetMode="External" /><Relationship Id="rId91" Type="http://schemas.openxmlformats.org/officeDocument/2006/relationships/hyperlink" Target="https://podminky.urs.cz/item/CS_URS_2021_01/58124833" TargetMode="External" /><Relationship Id="rId92" Type="http://schemas.openxmlformats.org/officeDocument/2006/relationships/hyperlink" Target="https://podminky.urs.cz/item/CS_URS_2021_01/784171101" TargetMode="External" /><Relationship Id="rId93" Type="http://schemas.openxmlformats.org/officeDocument/2006/relationships/hyperlink" Target="https://podminky.urs.cz/item/CS_URS_2021_01/58124844" TargetMode="External" /><Relationship Id="rId94" Type="http://schemas.openxmlformats.org/officeDocument/2006/relationships/hyperlink" Target="https://podminky.urs.cz/item/CS_URS_2021_01/784181001" TargetMode="External" /><Relationship Id="rId95" Type="http://schemas.openxmlformats.org/officeDocument/2006/relationships/hyperlink" Target="https://podminky.urs.cz/item/CS_URS_2021_01/784181131" TargetMode="External" /><Relationship Id="rId96" Type="http://schemas.openxmlformats.org/officeDocument/2006/relationships/hyperlink" Target="https://podminky.urs.cz/item/CS_URS_2021_01/784331001" TargetMode="External" /><Relationship Id="rId97" Type="http://schemas.openxmlformats.org/officeDocument/2006/relationships/hyperlink" Target="https://podminky.urs.cz/item/CS_URS_2021_01/030001000" TargetMode="External" /><Relationship Id="rId98" Type="http://schemas.openxmlformats.org/officeDocument/2006/relationships/hyperlink" Target="https://podminky.urs.cz/item/CS_URS_2021_01/040001000" TargetMode="External" /><Relationship Id="rId99" Type="http://schemas.openxmlformats.org/officeDocument/2006/relationships/hyperlink" Target="https://podminky.urs.cz/item/CS_URS_2021_01/070001000" TargetMode="External" /><Relationship Id="rId100" Type="http://schemas.openxmlformats.org/officeDocument/2006/relationships/hyperlink" Target="https://podminky.urs.cz/item/CS_URS_2021_01/090001000" TargetMode="External" /><Relationship Id="rId10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72111080R" TargetMode="External" /><Relationship Id="rId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18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18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18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18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18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VZ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15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ÚPRAVY WC - 1.NP, Milevsko čp. 1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20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22</v>
      </c>
      <c r="AJ47" s="40"/>
      <c r="AK47" s="40"/>
      <c r="AL47" s="40"/>
      <c r="AM47" s="72" t="str">
        <f>IF(AN8= "","",AN8)</f>
        <v>30. 6. 2021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25.65" customHeight="1">
      <c r="A49" s="38"/>
      <c r="B49" s="39"/>
      <c r="C49" s="32" t="s">
        <v>24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Milevsko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>VL projekt - Ing. Luboš VANIŠ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ROUND(SUM(AG55:AG59),2)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18</v>
      </c>
      <c r="AR54" s="104"/>
      <c r="AS54" s="105">
        <f>ROUND(SUM(AS55:AS59),2)</f>
        <v>0</v>
      </c>
      <c r="AT54" s="106">
        <f>ROUND(SUM(AV54:AW54),2)</f>
        <v>0</v>
      </c>
      <c r="AU54" s="107">
        <f>ROUND(SUM(AU55:AU59),5)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ROUND(SUM(AZ55:AZ59),2)</f>
        <v>0</v>
      </c>
      <c r="BA54" s="106">
        <f>ROUND(SUM(BA55:BA59),2)</f>
        <v>0</v>
      </c>
      <c r="BB54" s="106">
        <f>ROUND(SUM(BB55:BB59),2)</f>
        <v>0</v>
      </c>
      <c r="BC54" s="106">
        <f>ROUND(SUM(BC55:BC59),2)</f>
        <v>0</v>
      </c>
      <c r="BD54" s="108">
        <f>ROUND(SUM(BD55:BD59),2)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18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Stavební úpravy'!J30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 01 - Stavební úpravy'!P102</f>
        <v>0</v>
      </c>
      <c r="AV55" s="120">
        <f>'SO 01 - Stavební úpravy'!J33</f>
        <v>0</v>
      </c>
      <c r="AW55" s="120">
        <f>'SO 01 - Stavební úpravy'!J34</f>
        <v>0</v>
      </c>
      <c r="AX55" s="120">
        <f>'SO 01 - Stavební úpravy'!J35</f>
        <v>0</v>
      </c>
      <c r="AY55" s="120">
        <f>'SO 01 - Stavební úpravy'!J36</f>
        <v>0</v>
      </c>
      <c r="AZ55" s="120">
        <f>'SO 01 - Stavební úpravy'!F33</f>
        <v>0</v>
      </c>
      <c r="BA55" s="120">
        <f>'SO 01 - Stavební úpravy'!F34</f>
        <v>0</v>
      </c>
      <c r="BB55" s="120">
        <f>'SO 01 - Stavební úpravy'!F35</f>
        <v>0</v>
      </c>
      <c r="BC55" s="120">
        <f>'SO 01 - Stavební úpravy'!F36</f>
        <v>0</v>
      </c>
      <c r="BD55" s="122">
        <f>'SO 01 - Stavební úpravy'!F37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18</v>
      </c>
      <c r="CM55" s="123" t="s">
        <v>80</v>
      </c>
    </row>
    <row r="56" s="7" customFormat="1" ht="16.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02 - Elektroinstalace'!J30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77</v>
      </c>
      <c r="AR56" s="118"/>
      <c r="AS56" s="119">
        <v>0</v>
      </c>
      <c r="AT56" s="120">
        <f>ROUND(SUM(AV56:AW56),2)</f>
        <v>0</v>
      </c>
      <c r="AU56" s="121">
        <f>'SO 02 - Elektroinstalace'!P80</f>
        <v>0</v>
      </c>
      <c r="AV56" s="120">
        <f>'SO 02 - Elektroinstalace'!J33</f>
        <v>0</v>
      </c>
      <c r="AW56" s="120">
        <f>'SO 02 - Elektroinstalace'!J34</f>
        <v>0</v>
      </c>
      <c r="AX56" s="120">
        <f>'SO 02 - Elektroinstalace'!J35</f>
        <v>0</v>
      </c>
      <c r="AY56" s="120">
        <f>'SO 02 - Elektroinstalace'!J36</f>
        <v>0</v>
      </c>
      <c r="AZ56" s="120">
        <f>'SO 02 - Elektroinstalace'!F33</f>
        <v>0</v>
      </c>
      <c r="BA56" s="120">
        <f>'SO 02 - Elektroinstalace'!F34</f>
        <v>0</v>
      </c>
      <c r="BB56" s="120">
        <f>'SO 02 - Elektroinstalace'!F35</f>
        <v>0</v>
      </c>
      <c r="BC56" s="120">
        <f>'SO 02 - Elektroinstalace'!F36</f>
        <v>0</v>
      </c>
      <c r="BD56" s="122">
        <f>'SO 02 - Elektroinstalace'!F37</f>
        <v>0</v>
      </c>
      <c r="BE56" s="7"/>
      <c r="BT56" s="123" t="s">
        <v>78</v>
      </c>
      <c r="BV56" s="123" t="s">
        <v>72</v>
      </c>
      <c r="BW56" s="123" t="s">
        <v>83</v>
      </c>
      <c r="BX56" s="123" t="s">
        <v>5</v>
      </c>
      <c r="CL56" s="123" t="s">
        <v>18</v>
      </c>
      <c r="CM56" s="123" t="s">
        <v>80</v>
      </c>
    </row>
    <row r="57" s="7" customFormat="1" ht="16.5" customHeight="1">
      <c r="A57" s="111" t="s">
        <v>74</v>
      </c>
      <c r="B57" s="112"/>
      <c r="C57" s="113"/>
      <c r="D57" s="114" t="s">
        <v>84</v>
      </c>
      <c r="E57" s="114"/>
      <c r="F57" s="114"/>
      <c r="G57" s="114"/>
      <c r="H57" s="114"/>
      <c r="I57" s="115"/>
      <c r="J57" s="114" t="s">
        <v>85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03 - Vzduchotechnika'!J30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77</v>
      </c>
      <c r="AR57" s="118"/>
      <c r="AS57" s="119">
        <v>0</v>
      </c>
      <c r="AT57" s="120">
        <f>ROUND(SUM(AV57:AW57),2)</f>
        <v>0</v>
      </c>
      <c r="AU57" s="121">
        <f>'SO 03 - Vzduchotechnika'!P80</f>
        <v>0</v>
      </c>
      <c r="AV57" s="120">
        <f>'SO 03 - Vzduchotechnika'!J33</f>
        <v>0</v>
      </c>
      <c r="AW57" s="120">
        <f>'SO 03 - Vzduchotechnika'!J34</f>
        <v>0</v>
      </c>
      <c r="AX57" s="120">
        <f>'SO 03 - Vzduchotechnika'!J35</f>
        <v>0</v>
      </c>
      <c r="AY57" s="120">
        <f>'SO 03 - Vzduchotechnika'!J36</f>
        <v>0</v>
      </c>
      <c r="AZ57" s="120">
        <f>'SO 03 - Vzduchotechnika'!F33</f>
        <v>0</v>
      </c>
      <c r="BA57" s="120">
        <f>'SO 03 - Vzduchotechnika'!F34</f>
        <v>0</v>
      </c>
      <c r="BB57" s="120">
        <f>'SO 03 - Vzduchotechnika'!F35</f>
        <v>0</v>
      </c>
      <c r="BC57" s="120">
        <f>'SO 03 - Vzduchotechnika'!F36</f>
        <v>0</v>
      </c>
      <c r="BD57" s="122">
        <f>'SO 03 - Vzduchotechnika'!F37</f>
        <v>0</v>
      </c>
      <c r="BE57" s="7"/>
      <c r="BT57" s="123" t="s">
        <v>78</v>
      </c>
      <c r="BV57" s="123" t="s">
        <v>72</v>
      </c>
      <c r="BW57" s="123" t="s">
        <v>86</v>
      </c>
      <c r="BX57" s="123" t="s">
        <v>5</v>
      </c>
      <c r="CL57" s="123" t="s">
        <v>18</v>
      </c>
      <c r="CM57" s="123" t="s">
        <v>80</v>
      </c>
    </row>
    <row r="58" s="7" customFormat="1" ht="16.5" customHeight="1">
      <c r="A58" s="111" t="s">
        <v>74</v>
      </c>
      <c r="B58" s="112"/>
      <c r="C58" s="113"/>
      <c r="D58" s="114" t="s">
        <v>87</v>
      </c>
      <c r="E58" s="114"/>
      <c r="F58" s="114"/>
      <c r="G58" s="114"/>
      <c r="H58" s="114"/>
      <c r="I58" s="115"/>
      <c r="J58" s="114" t="s">
        <v>88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04 - Vodovod'!J30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77</v>
      </c>
      <c r="AR58" s="118"/>
      <c r="AS58" s="119">
        <v>0</v>
      </c>
      <c r="AT58" s="120">
        <f>ROUND(SUM(AV58:AW58),2)</f>
        <v>0</v>
      </c>
      <c r="AU58" s="121">
        <f>'SO 04 - Vodovod'!P83</f>
        <v>0</v>
      </c>
      <c r="AV58" s="120">
        <f>'SO 04 - Vodovod'!J33</f>
        <v>0</v>
      </c>
      <c r="AW58" s="120">
        <f>'SO 04 - Vodovod'!J34</f>
        <v>0</v>
      </c>
      <c r="AX58" s="120">
        <f>'SO 04 - Vodovod'!J35</f>
        <v>0</v>
      </c>
      <c r="AY58" s="120">
        <f>'SO 04 - Vodovod'!J36</f>
        <v>0</v>
      </c>
      <c r="AZ58" s="120">
        <f>'SO 04 - Vodovod'!F33</f>
        <v>0</v>
      </c>
      <c r="BA58" s="120">
        <f>'SO 04 - Vodovod'!F34</f>
        <v>0</v>
      </c>
      <c r="BB58" s="120">
        <f>'SO 04 - Vodovod'!F35</f>
        <v>0</v>
      </c>
      <c r="BC58" s="120">
        <f>'SO 04 - Vodovod'!F36</f>
        <v>0</v>
      </c>
      <c r="BD58" s="122">
        <f>'SO 04 - Vodovod'!F37</f>
        <v>0</v>
      </c>
      <c r="BE58" s="7"/>
      <c r="BT58" s="123" t="s">
        <v>78</v>
      </c>
      <c r="BV58" s="123" t="s">
        <v>72</v>
      </c>
      <c r="BW58" s="123" t="s">
        <v>89</v>
      </c>
      <c r="BX58" s="123" t="s">
        <v>5</v>
      </c>
      <c r="CL58" s="123" t="s">
        <v>18</v>
      </c>
      <c r="CM58" s="123" t="s">
        <v>80</v>
      </c>
    </row>
    <row r="59" s="7" customFormat="1" ht="16.5" customHeight="1">
      <c r="A59" s="111" t="s">
        <v>74</v>
      </c>
      <c r="B59" s="112"/>
      <c r="C59" s="113"/>
      <c r="D59" s="114" t="s">
        <v>90</v>
      </c>
      <c r="E59" s="114"/>
      <c r="F59" s="114"/>
      <c r="G59" s="114"/>
      <c r="H59" s="114"/>
      <c r="I59" s="115"/>
      <c r="J59" s="114" t="s">
        <v>91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05 - Kanalizace'!J30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77</v>
      </c>
      <c r="AR59" s="118"/>
      <c r="AS59" s="124">
        <v>0</v>
      </c>
      <c r="AT59" s="125">
        <f>ROUND(SUM(AV59:AW59),2)</f>
        <v>0</v>
      </c>
      <c r="AU59" s="126">
        <f>'SO 05 - Kanalizace'!P85</f>
        <v>0</v>
      </c>
      <c r="AV59" s="125">
        <f>'SO 05 - Kanalizace'!J33</f>
        <v>0</v>
      </c>
      <c r="AW59" s="125">
        <f>'SO 05 - Kanalizace'!J34</f>
        <v>0</v>
      </c>
      <c r="AX59" s="125">
        <f>'SO 05 - Kanalizace'!J35</f>
        <v>0</v>
      </c>
      <c r="AY59" s="125">
        <f>'SO 05 - Kanalizace'!J36</f>
        <v>0</v>
      </c>
      <c r="AZ59" s="125">
        <f>'SO 05 - Kanalizace'!F33</f>
        <v>0</v>
      </c>
      <c r="BA59" s="125">
        <f>'SO 05 - Kanalizace'!F34</f>
        <v>0</v>
      </c>
      <c r="BB59" s="125">
        <f>'SO 05 - Kanalizace'!F35</f>
        <v>0</v>
      </c>
      <c r="BC59" s="125">
        <f>'SO 05 - Kanalizace'!F36</f>
        <v>0</v>
      </c>
      <c r="BD59" s="127">
        <f>'SO 05 - Kanalizace'!F37</f>
        <v>0</v>
      </c>
      <c r="BE59" s="7"/>
      <c r="BT59" s="123" t="s">
        <v>78</v>
      </c>
      <c r="BV59" s="123" t="s">
        <v>72</v>
      </c>
      <c r="BW59" s="123" t="s">
        <v>92</v>
      </c>
      <c r="BX59" s="123" t="s">
        <v>5</v>
      </c>
      <c r="CL59" s="123" t="s">
        <v>18</v>
      </c>
      <c r="CM59" s="123" t="s">
        <v>80</v>
      </c>
    </row>
    <row r="60" s="2" customFormat="1" ht="30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="2" customFormat="1" ht="6.96" customHeight="1">
      <c r="A61" s="38"/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</sheetData>
  <sheetProtection sheet="1" formatColumns="0" formatRows="0" objects="1" scenarios="1" spinCount="100000" saltValue="VPb5KE/a8MTPiREqJItBSTm5Rc5gIS/rv1mtLkxyDItcVrCSBbhdhHE2dLTURo595UDQz5Rz49ORO4PAD+vb3Q==" hashValue="P1CMBQvKnFh99teOS4qCY6l4axErIRz+XXzOTYaDhy86mVMt/0muvl2/lymYFG8nowDPxpjyBQCPmRw6BvivJg==" algorithmName="SHA-512" password="8C51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Stavební úpravy'!C2" display="/"/>
    <hyperlink ref="A56" location="'SO 02 - Elektroinstalace'!C2" display="/"/>
    <hyperlink ref="A57" location="'SO 03 - Vzduchotechnika'!C2" display="/"/>
    <hyperlink ref="A58" location="'SO 04 - Vodovod'!C2" display="/"/>
    <hyperlink ref="A59" location="'SO 05 - Kanaliz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15</v>
      </c>
      <c r="L6" s="20"/>
    </row>
    <row r="7" s="1" customFormat="1" ht="16.5" customHeight="1">
      <c r="B7" s="20"/>
      <c r="E7" s="133" t="str">
        <f>'Rekapitulace stavby'!K6</f>
        <v>STAVEBNÍ ÚPRAVY WC - 1.NP, Milevsko čp. 1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17</v>
      </c>
      <c r="E11" s="38"/>
      <c r="F11" s="136" t="s">
        <v>18</v>
      </c>
      <c r="G11" s="38"/>
      <c r="H11" s="38"/>
      <c r="I11" s="132" t="s">
        <v>19</v>
      </c>
      <c r="J11" s="136" t="s">
        <v>18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20</v>
      </c>
      <c r="E12" s="38"/>
      <c r="F12" s="136" t="s">
        <v>21</v>
      </c>
      <c r="G12" s="38"/>
      <c r="H12" s="38"/>
      <c r="I12" s="132" t="s">
        <v>22</v>
      </c>
      <c r="J12" s="137" t="str">
        <f>'Rekapitulace stavby'!AN8</f>
        <v>30. 6. 2021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24</v>
      </c>
      <c r="E14" s="38"/>
      <c r="F14" s="38"/>
      <c r="G14" s="38"/>
      <c r="H14" s="38"/>
      <c r="I14" s="132" t="s">
        <v>25</v>
      </c>
      <c r="J14" s="136" t="s">
        <v>18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26</v>
      </c>
      <c r="F15" s="38"/>
      <c r="G15" s="38"/>
      <c r="H15" s="38"/>
      <c r="I15" s="132" t="s">
        <v>27</v>
      </c>
      <c r="J15" s="136" t="s">
        <v>18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25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25</v>
      </c>
      <c r="J20" s="136" t="s">
        <v>18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31</v>
      </c>
      <c r="F21" s="38"/>
      <c r="G21" s="38"/>
      <c r="H21" s="38"/>
      <c r="I21" s="132" t="s">
        <v>27</v>
      </c>
      <c r="J21" s="136" t="s">
        <v>18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25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ROUND(J102,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ROUND((SUM(BE102:BE431)),  2)</f>
        <v>0</v>
      </c>
      <c r="G33" s="38"/>
      <c r="H33" s="38"/>
      <c r="I33" s="148">
        <v>0.20999999999999999</v>
      </c>
      <c r="J33" s="147">
        <f>ROUND(((SUM(BE102:BE431))*I33),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ROUND((SUM(BF102:BF431)),  2)</f>
        <v>0</v>
      </c>
      <c r="G34" s="38"/>
      <c r="H34" s="38"/>
      <c r="I34" s="148">
        <v>0.14999999999999999</v>
      </c>
      <c r="J34" s="147">
        <f>ROUND(((SUM(BF102:BF431))*I34),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ROUND((SUM(BG102:BG431)),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ROUND((SUM(BH102:BH431)),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ROUND((SUM(BI102:BI431)),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15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WC - 1.NP, Milevsko čp. 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Stavební úpravy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20</v>
      </c>
      <c r="D52" s="40"/>
      <c r="E52" s="40"/>
      <c r="F52" s="27" t="str">
        <f>F12</f>
        <v xml:space="preserve"> </v>
      </c>
      <c r="G52" s="40"/>
      <c r="H52" s="40"/>
      <c r="I52" s="32" t="s">
        <v>22</v>
      </c>
      <c r="J52" s="72" t="str">
        <f>IF(J12="","",J12)</f>
        <v>30. 6. 2021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24</v>
      </c>
      <c r="D54" s="40"/>
      <c r="E54" s="40"/>
      <c r="F54" s="27" t="str">
        <f>E15</f>
        <v>Město Milevsko</v>
      </c>
      <c r="G54" s="40"/>
      <c r="H54" s="40"/>
      <c r="I54" s="32" t="s">
        <v>30</v>
      </c>
      <c r="J54" s="36" t="str">
        <f>E21</f>
        <v>VL projekt - Ing. Luboš VANIŠ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J102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J103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J104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J125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J146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J164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J170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J200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107</v>
      </c>
      <c r="E67" s="174"/>
      <c r="F67" s="174"/>
      <c r="G67" s="174"/>
      <c r="H67" s="174"/>
      <c r="I67" s="174"/>
      <c r="J67" s="175">
        <f>J209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108</v>
      </c>
      <c r="E68" s="168"/>
      <c r="F68" s="168"/>
      <c r="G68" s="168"/>
      <c r="H68" s="168"/>
      <c r="I68" s="168"/>
      <c r="J68" s="169">
        <f>J212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109</v>
      </c>
      <c r="E69" s="174"/>
      <c r="F69" s="174"/>
      <c r="G69" s="174"/>
      <c r="H69" s="174"/>
      <c r="I69" s="174"/>
      <c r="J69" s="175">
        <f>J213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1"/>
      <c r="C70" s="172"/>
      <c r="D70" s="173" t="s">
        <v>110</v>
      </c>
      <c r="E70" s="174"/>
      <c r="F70" s="174"/>
      <c r="G70" s="174"/>
      <c r="H70" s="174"/>
      <c r="I70" s="174"/>
      <c r="J70" s="175">
        <f>J224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1"/>
      <c r="C71" s="172"/>
      <c r="D71" s="173" t="s">
        <v>111</v>
      </c>
      <c r="E71" s="174"/>
      <c r="F71" s="174"/>
      <c r="G71" s="174"/>
      <c r="H71" s="174"/>
      <c r="I71" s="174"/>
      <c r="J71" s="175">
        <f>J233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1"/>
      <c r="C72" s="172"/>
      <c r="D72" s="173" t="s">
        <v>112</v>
      </c>
      <c r="E72" s="174"/>
      <c r="F72" s="174"/>
      <c r="G72" s="174"/>
      <c r="H72" s="174"/>
      <c r="I72" s="174"/>
      <c r="J72" s="175">
        <f>J242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1"/>
      <c r="C73" s="172"/>
      <c r="D73" s="173" t="s">
        <v>113</v>
      </c>
      <c r="E73" s="174"/>
      <c r="F73" s="174"/>
      <c r="G73" s="174"/>
      <c r="H73" s="174"/>
      <c r="I73" s="174"/>
      <c r="J73" s="175">
        <f>J259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1"/>
      <c r="C74" s="172"/>
      <c r="D74" s="173" t="s">
        <v>114</v>
      </c>
      <c r="E74" s="174"/>
      <c r="F74" s="174"/>
      <c r="G74" s="174"/>
      <c r="H74" s="174"/>
      <c r="I74" s="174"/>
      <c r="J74" s="175">
        <f>J295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1"/>
      <c r="C75" s="172"/>
      <c r="D75" s="173" t="s">
        <v>115</v>
      </c>
      <c r="E75" s="174"/>
      <c r="F75" s="174"/>
      <c r="G75" s="174"/>
      <c r="H75" s="174"/>
      <c r="I75" s="174"/>
      <c r="J75" s="175">
        <f>J348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1"/>
      <c r="C76" s="172"/>
      <c r="D76" s="173" t="s">
        <v>116</v>
      </c>
      <c r="E76" s="174"/>
      <c r="F76" s="174"/>
      <c r="G76" s="174"/>
      <c r="H76" s="174"/>
      <c r="I76" s="174"/>
      <c r="J76" s="175">
        <f>J359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1"/>
      <c r="C77" s="172"/>
      <c r="D77" s="173" t="s">
        <v>117</v>
      </c>
      <c r="E77" s="174"/>
      <c r="F77" s="174"/>
      <c r="G77" s="174"/>
      <c r="H77" s="174"/>
      <c r="I77" s="174"/>
      <c r="J77" s="175">
        <f>J383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65"/>
      <c r="C78" s="166"/>
      <c r="D78" s="167" t="s">
        <v>118</v>
      </c>
      <c r="E78" s="168"/>
      <c r="F78" s="168"/>
      <c r="G78" s="168"/>
      <c r="H78" s="168"/>
      <c r="I78" s="168"/>
      <c r="J78" s="169">
        <f>J419</f>
        <v>0</v>
      </c>
      <c r="K78" s="166"/>
      <c r="L78" s="170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10" customFormat="1" ht="19.92" customHeight="1">
      <c r="A79" s="10"/>
      <c r="B79" s="171"/>
      <c r="C79" s="172"/>
      <c r="D79" s="173" t="s">
        <v>119</v>
      </c>
      <c r="E79" s="174"/>
      <c r="F79" s="174"/>
      <c r="G79" s="174"/>
      <c r="H79" s="174"/>
      <c r="I79" s="174"/>
      <c r="J79" s="175">
        <f>J420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1"/>
      <c r="C80" s="172"/>
      <c r="D80" s="173" t="s">
        <v>120</v>
      </c>
      <c r="E80" s="174"/>
      <c r="F80" s="174"/>
      <c r="G80" s="174"/>
      <c r="H80" s="174"/>
      <c r="I80" s="174"/>
      <c r="J80" s="175">
        <f>J423</f>
        <v>0</v>
      </c>
      <c r="K80" s="172"/>
      <c r="L80" s="17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1"/>
      <c r="C81" s="172"/>
      <c r="D81" s="173" t="s">
        <v>121</v>
      </c>
      <c r="E81" s="174"/>
      <c r="F81" s="174"/>
      <c r="G81" s="174"/>
      <c r="H81" s="174"/>
      <c r="I81" s="174"/>
      <c r="J81" s="175">
        <f>J426</f>
        <v>0</v>
      </c>
      <c r="K81" s="172"/>
      <c r="L81" s="17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1"/>
      <c r="C82" s="172"/>
      <c r="D82" s="173" t="s">
        <v>122</v>
      </c>
      <c r="E82" s="174"/>
      <c r="F82" s="174"/>
      <c r="G82" s="174"/>
      <c r="H82" s="174"/>
      <c r="I82" s="174"/>
      <c r="J82" s="175">
        <f>J429</f>
        <v>0</v>
      </c>
      <c r="K82" s="172"/>
      <c r="L82" s="176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2" customFormat="1" ht="21.84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59"/>
      <c r="C84" s="60"/>
      <c r="D84" s="60"/>
      <c r="E84" s="60"/>
      <c r="F84" s="60"/>
      <c r="G84" s="60"/>
      <c r="H84" s="60"/>
      <c r="I84" s="60"/>
      <c r="J84" s="60"/>
      <c r="K84" s="6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8" s="2" customFormat="1" ht="6.96" customHeight="1">
      <c r="A88" s="38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24.96" customHeight="1">
      <c r="A89" s="38"/>
      <c r="B89" s="39"/>
      <c r="C89" s="23" t="s">
        <v>123</v>
      </c>
      <c r="D89" s="40"/>
      <c r="E89" s="40"/>
      <c r="F89" s="40"/>
      <c r="G89" s="40"/>
      <c r="H89" s="40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15</v>
      </c>
      <c r="D91" s="40"/>
      <c r="E91" s="40"/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6.5" customHeight="1">
      <c r="A92" s="38"/>
      <c r="B92" s="39"/>
      <c r="C92" s="40"/>
      <c r="D92" s="40"/>
      <c r="E92" s="160" t="str">
        <f>E7</f>
        <v>STAVEBNÍ ÚPRAVY WC - 1.NP, Milevsko čp. 1</v>
      </c>
      <c r="F92" s="32"/>
      <c r="G92" s="32"/>
      <c r="H92" s="32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94</v>
      </c>
      <c r="D93" s="40"/>
      <c r="E93" s="40"/>
      <c r="F93" s="40"/>
      <c r="G93" s="40"/>
      <c r="H93" s="40"/>
      <c r="I93" s="40"/>
      <c r="J93" s="40"/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6.5" customHeight="1">
      <c r="A94" s="38"/>
      <c r="B94" s="39"/>
      <c r="C94" s="40"/>
      <c r="D94" s="40"/>
      <c r="E94" s="69" t="str">
        <f>E9</f>
        <v>SO 01 - Stavební úpravy</v>
      </c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6.96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2" customHeight="1">
      <c r="A96" s="38"/>
      <c r="B96" s="39"/>
      <c r="C96" s="32" t="s">
        <v>20</v>
      </c>
      <c r="D96" s="40"/>
      <c r="E96" s="40"/>
      <c r="F96" s="27" t="str">
        <f>F12</f>
        <v xml:space="preserve"> </v>
      </c>
      <c r="G96" s="40"/>
      <c r="H96" s="40"/>
      <c r="I96" s="32" t="s">
        <v>22</v>
      </c>
      <c r="J96" s="72" t="str">
        <f>IF(J12="","",J12)</f>
        <v>30. 6. 2021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6.96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5.65" customHeight="1">
      <c r="A98" s="38"/>
      <c r="B98" s="39"/>
      <c r="C98" s="32" t="s">
        <v>24</v>
      </c>
      <c r="D98" s="40"/>
      <c r="E98" s="40"/>
      <c r="F98" s="27" t="str">
        <f>E15</f>
        <v>Město Milevsko</v>
      </c>
      <c r="G98" s="40"/>
      <c r="H98" s="40"/>
      <c r="I98" s="32" t="s">
        <v>30</v>
      </c>
      <c r="J98" s="36" t="str">
        <f>E21</f>
        <v>VL projekt - Ing. Luboš VANIŠ</v>
      </c>
      <c r="K98" s="40"/>
      <c r="L98" s="134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5.15" customHeight="1">
      <c r="A99" s="38"/>
      <c r="B99" s="39"/>
      <c r="C99" s="32" t="s">
        <v>28</v>
      </c>
      <c r="D99" s="40"/>
      <c r="E99" s="40"/>
      <c r="F99" s="27" t="str">
        <f>IF(E18="","",E18)</f>
        <v>Vyplň údaj</v>
      </c>
      <c r="G99" s="40"/>
      <c r="H99" s="40"/>
      <c r="I99" s="32" t="s">
        <v>33</v>
      </c>
      <c r="J99" s="36" t="str">
        <f>E24</f>
        <v xml:space="preserve"> </v>
      </c>
      <c r="K99" s="40"/>
      <c r="L99" s="134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10.32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134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11" customFormat="1" ht="29.28" customHeight="1">
      <c r="A101" s="177"/>
      <c r="B101" s="178"/>
      <c r="C101" s="179" t="s">
        <v>124</v>
      </c>
      <c r="D101" s="180" t="s">
        <v>55</v>
      </c>
      <c r="E101" s="180" t="s">
        <v>51</v>
      </c>
      <c r="F101" s="180" t="s">
        <v>52</v>
      </c>
      <c r="G101" s="180" t="s">
        <v>125</v>
      </c>
      <c r="H101" s="180" t="s">
        <v>126</v>
      </c>
      <c r="I101" s="180" t="s">
        <v>127</v>
      </c>
      <c r="J101" s="180" t="s">
        <v>98</v>
      </c>
      <c r="K101" s="181" t="s">
        <v>128</v>
      </c>
      <c r="L101" s="182"/>
      <c r="M101" s="92" t="s">
        <v>18</v>
      </c>
      <c r="N101" s="93" t="s">
        <v>40</v>
      </c>
      <c r="O101" s="93" t="s">
        <v>129</v>
      </c>
      <c r="P101" s="93" t="s">
        <v>130</v>
      </c>
      <c r="Q101" s="93" t="s">
        <v>131</v>
      </c>
      <c r="R101" s="93" t="s">
        <v>132</v>
      </c>
      <c r="S101" s="93" t="s">
        <v>133</v>
      </c>
      <c r="T101" s="94" t="s">
        <v>134</v>
      </c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7"/>
      <c r="AE101" s="177"/>
    </row>
    <row r="102" s="2" customFormat="1" ht="22.8" customHeight="1">
      <c r="A102" s="38"/>
      <c r="B102" s="39"/>
      <c r="C102" s="99" t="s">
        <v>135</v>
      </c>
      <c r="D102" s="40"/>
      <c r="E102" s="40"/>
      <c r="F102" s="40"/>
      <c r="G102" s="40"/>
      <c r="H102" s="40"/>
      <c r="I102" s="40"/>
      <c r="J102" s="183">
        <f>BK102</f>
        <v>0</v>
      </c>
      <c r="K102" s="40"/>
      <c r="L102" s="44"/>
      <c r="M102" s="95"/>
      <c r="N102" s="184"/>
      <c r="O102" s="96"/>
      <c r="P102" s="185">
        <f>P103+P212+P419</f>
        <v>0</v>
      </c>
      <c r="Q102" s="96"/>
      <c r="R102" s="185">
        <f>R103+R212+R419</f>
        <v>39.144144649999994</v>
      </c>
      <c r="S102" s="96"/>
      <c r="T102" s="186">
        <f>T103+T212+T419</f>
        <v>16.593420000000002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69</v>
      </c>
      <c r="AU102" s="17" t="s">
        <v>99</v>
      </c>
      <c r="BK102" s="187">
        <f>BK103+BK212+BK419</f>
        <v>0</v>
      </c>
    </row>
    <row r="103" s="12" customFormat="1" ht="25.92" customHeight="1">
      <c r="A103" s="12"/>
      <c r="B103" s="188"/>
      <c r="C103" s="189"/>
      <c r="D103" s="190" t="s">
        <v>69</v>
      </c>
      <c r="E103" s="191" t="s">
        <v>136</v>
      </c>
      <c r="F103" s="191" t="s">
        <v>137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P104+P125+P146+P164+P170+P200+P209</f>
        <v>0</v>
      </c>
      <c r="Q103" s="196"/>
      <c r="R103" s="197">
        <f>R104+R125+R146+R164+R170+R200+R209</f>
        <v>34.615723769999995</v>
      </c>
      <c r="S103" s="196"/>
      <c r="T103" s="198">
        <f>T104+T125+T146+T164+T170+T200+T209</f>
        <v>12.819790000000001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78</v>
      </c>
      <c r="AT103" s="200" t="s">
        <v>69</v>
      </c>
      <c r="AU103" s="200" t="s">
        <v>70</v>
      </c>
      <c r="AY103" s="199" t="s">
        <v>138</v>
      </c>
      <c r="BK103" s="201">
        <f>BK104+BK125+BK146+BK164+BK170+BK200+BK209</f>
        <v>0</v>
      </c>
    </row>
    <row r="104" s="12" customFormat="1" ht="22.8" customHeight="1">
      <c r="A104" s="12"/>
      <c r="B104" s="188"/>
      <c r="C104" s="189"/>
      <c r="D104" s="190" t="s">
        <v>69</v>
      </c>
      <c r="E104" s="202" t="s">
        <v>78</v>
      </c>
      <c r="F104" s="202" t="s">
        <v>139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SUM(P105:P124)</f>
        <v>0</v>
      </c>
      <c r="Q104" s="196"/>
      <c r="R104" s="197">
        <f>SUM(R105:R124)</f>
        <v>0</v>
      </c>
      <c r="S104" s="196"/>
      <c r="T104" s="198">
        <f>SUM(T105:T124)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78</v>
      </c>
      <c r="AT104" s="200" t="s">
        <v>69</v>
      </c>
      <c r="AU104" s="200" t="s">
        <v>78</v>
      </c>
      <c r="AY104" s="199" t="s">
        <v>138</v>
      </c>
      <c r="BK104" s="201">
        <f>SUM(BK105:BK124)</f>
        <v>0</v>
      </c>
    </row>
    <row r="105" s="2" customFormat="1" ht="33" customHeight="1">
      <c r="A105" s="38"/>
      <c r="B105" s="39"/>
      <c r="C105" s="204" t="s">
        <v>78</v>
      </c>
      <c r="D105" s="204" t="s">
        <v>140</v>
      </c>
      <c r="E105" s="205" t="s">
        <v>141</v>
      </c>
      <c r="F105" s="206" t="s">
        <v>142</v>
      </c>
      <c r="G105" s="207" t="s">
        <v>143</v>
      </c>
      <c r="H105" s="208">
        <v>12.9</v>
      </c>
      <c r="I105" s="209"/>
      <c r="J105" s="210">
        <f>ROUND(I105*H105,2)</f>
        <v>0</v>
      </c>
      <c r="K105" s="206" t="s">
        <v>144</v>
      </c>
      <c r="L105" s="44"/>
      <c r="M105" s="211" t="s">
        <v>18</v>
      </c>
      <c r="N105" s="212" t="s">
        <v>41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145</v>
      </c>
      <c r="AT105" s="215" t="s">
        <v>140</v>
      </c>
      <c r="AU105" s="215" t="s">
        <v>80</v>
      </c>
      <c r="AY105" s="17" t="s">
        <v>138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78</v>
      </c>
      <c r="BK105" s="216">
        <f>ROUND(I105*H105,2)</f>
        <v>0</v>
      </c>
      <c r="BL105" s="17" t="s">
        <v>145</v>
      </c>
      <c r="BM105" s="215" t="s">
        <v>146</v>
      </c>
    </row>
    <row r="106" s="2" customFormat="1">
      <c r="A106" s="38"/>
      <c r="B106" s="39"/>
      <c r="C106" s="40"/>
      <c r="D106" s="217" t="s">
        <v>147</v>
      </c>
      <c r="E106" s="40"/>
      <c r="F106" s="218" t="s">
        <v>148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147</v>
      </c>
      <c r="AU106" s="17" t="s">
        <v>80</v>
      </c>
    </row>
    <row r="107" s="13" customFormat="1">
      <c r="A107" s="13"/>
      <c r="B107" s="222"/>
      <c r="C107" s="223"/>
      <c r="D107" s="224" t="s">
        <v>149</v>
      </c>
      <c r="E107" s="225" t="s">
        <v>18</v>
      </c>
      <c r="F107" s="226" t="s">
        <v>150</v>
      </c>
      <c r="G107" s="223"/>
      <c r="H107" s="227">
        <v>12.9</v>
      </c>
      <c r="I107" s="228"/>
      <c r="J107" s="223"/>
      <c r="K107" s="223"/>
      <c r="L107" s="229"/>
      <c r="M107" s="230"/>
      <c r="N107" s="231"/>
      <c r="O107" s="231"/>
      <c r="P107" s="231"/>
      <c r="Q107" s="231"/>
      <c r="R107" s="231"/>
      <c r="S107" s="231"/>
      <c r="T107" s="23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3" t="s">
        <v>149</v>
      </c>
      <c r="AU107" s="233" t="s">
        <v>80</v>
      </c>
      <c r="AV107" s="13" t="s">
        <v>80</v>
      </c>
      <c r="AW107" s="13" t="s">
        <v>32</v>
      </c>
      <c r="AX107" s="13" t="s">
        <v>78</v>
      </c>
      <c r="AY107" s="233" t="s">
        <v>138</v>
      </c>
    </row>
    <row r="108" s="2" customFormat="1" ht="33" customHeight="1">
      <c r="A108" s="38"/>
      <c r="B108" s="39"/>
      <c r="C108" s="204" t="s">
        <v>80</v>
      </c>
      <c r="D108" s="204" t="s">
        <v>140</v>
      </c>
      <c r="E108" s="205" t="s">
        <v>151</v>
      </c>
      <c r="F108" s="206" t="s">
        <v>152</v>
      </c>
      <c r="G108" s="207" t="s">
        <v>143</v>
      </c>
      <c r="H108" s="208">
        <v>33.899999999999999</v>
      </c>
      <c r="I108" s="209"/>
      <c r="J108" s="210">
        <f>ROUND(I108*H108,2)</f>
        <v>0</v>
      </c>
      <c r="K108" s="206" t="s">
        <v>144</v>
      </c>
      <c r="L108" s="44"/>
      <c r="M108" s="211" t="s">
        <v>18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145</v>
      </c>
      <c r="AT108" s="215" t="s">
        <v>140</v>
      </c>
      <c r="AU108" s="215" t="s">
        <v>80</v>
      </c>
      <c r="AY108" s="17" t="s">
        <v>138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145</v>
      </c>
      <c r="BM108" s="215" t="s">
        <v>153</v>
      </c>
    </row>
    <row r="109" s="2" customFormat="1">
      <c r="A109" s="38"/>
      <c r="B109" s="39"/>
      <c r="C109" s="40"/>
      <c r="D109" s="217" t="s">
        <v>147</v>
      </c>
      <c r="E109" s="40"/>
      <c r="F109" s="218" t="s">
        <v>154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147</v>
      </c>
      <c r="AU109" s="17" t="s">
        <v>80</v>
      </c>
    </row>
    <row r="110" s="13" customFormat="1">
      <c r="A110" s="13"/>
      <c r="B110" s="222"/>
      <c r="C110" s="223"/>
      <c r="D110" s="224" t="s">
        <v>149</v>
      </c>
      <c r="E110" s="225" t="s">
        <v>18</v>
      </c>
      <c r="F110" s="226" t="s">
        <v>155</v>
      </c>
      <c r="G110" s="223"/>
      <c r="H110" s="227">
        <v>10</v>
      </c>
      <c r="I110" s="228"/>
      <c r="J110" s="223"/>
      <c r="K110" s="223"/>
      <c r="L110" s="229"/>
      <c r="M110" s="230"/>
      <c r="N110" s="231"/>
      <c r="O110" s="231"/>
      <c r="P110" s="231"/>
      <c r="Q110" s="231"/>
      <c r="R110" s="231"/>
      <c r="S110" s="231"/>
      <c r="T110" s="232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3" t="s">
        <v>149</v>
      </c>
      <c r="AU110" s="233" t="s">
        <v>80</v>
      </c>
      <c r="AV110" s="13" t="s">
        <v>80</v>
      </c>
      <c r="AW110" s="13" t="s">
        <v>32</v>
      </c>
      <c r="AX110" s="13" t="s">
        <v>70</v>
      </c>
      <c r="AY110" s="233" t="s">
        <v>138</v>
      </c>
    </row>
    <row r="111" s="13" customFormat="1">
      <c r="A111" s="13"/>
      <c r="B111" s="222"/>
      <c r="C111" s="223"/>
      <c r="D111" s="224" t="s">
        <v>149</v>
      </c>
      <c r="E111" s="225" t="s">
        <v>18</v>
      </c>
      <c r="F111" s="226" t="s">
        <v>156</v>
      </c>
      <c r="G111" s="223"/>
      <c r="H111" s="227">
        <v>23.899999999999999</v>
      </c>
      <c r="I111" s="228"/>
      <c r="J111" s="223"/>
      <c r="K111" s="223"/>
      <c r="L111" s="229"/>
      <c r="M111" s="230"/>
      <c r="N111" s="231"/>
      <c r="O111" s="231"/>
      <c r="P111" s="231"/>
      <c r="Q111" s="231"/>
      <c r="R111" s="231"/>
      <c r="S111" s="231"/>
      <c r="T111" s="23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3" t="s">
        <v>149</v>
      </c>
      <c r="AU111" s="233" t="s">
        <v>80</v>
      </c>
      <c r="AV111" s="13" t="s">
        <v>80</v>
      </c>
      <c r="AW111" s="13" t="s">
        <v>32</v>
      </c>
      <c r="AX111" s="13" t="s">
        <v>70</v>
      </c>
      <c r="AY111" s="233" t="s">
        <v>138</v>
      </c>
    </row>
    <row r="112" s="14" customFormat="1">
      <c r="A112" s="14"/>
      <c r="B112" s="234"/>
      <c r="C112" s="235"/>
      <c r="D112" s="224" t="s">
        <v>149</v>
      </c>
      <c r="E112" s="236" t="s">
        <v>18</v>
      </c>
      <c r="F112" s="237" t="s">
        <v>157</v>
      </c>
      <c r="G112" s="235"/>
      <c r="H112" s="238">
        <v>33.899999999999999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149</v>
      </c>
      <c r="AU112" s="244" t="s">
        <v>80</v>
      </c>
      <c r="AV112" s="14" t="s">
        <v>145</v>
      </c>
      <c r="AW112" s="14" t="s">
        <v>32</v>
      </c>
      <c r="AX112" s="14" t="s">
        <v>78</v>
      </c>
      <c r="AY112" s="244" t="s">
        <v>138</v>
      </c>
    </row>
    <row r="113" s="2" customFormat="1" ht="33" customHeight="1">
      <c r="A113" s="38"/>
      <c r="B113" s="39"/>
      <c r="C113" s="204" t="s">
        <v>158</v>
      </c>
      <c r="D113" s="204" t="s">
        <v>140</v>
      </c>
      <c r="E113" s="205" t="s">
        <v>159</v>
      </c>
      <c r="F113" s="206" t="s">
        <v>160</v>
      </c>
      <c r="G113" s="207" t="s">
        <v>161</v>
      </c>
      <c r="H113" s="208">
        <v>20.82</v>
      </c>
      <c r="I113" s="209"/>
      <c r="J113" s="210">
        <f>ROUND(I113*H113,2)</f>
        <v>0</v>
      </c>
      <c r="K113" s="206" t="s">
        <v>144</v>
      </c>
      <c r="L113" s="44"/>
      <c r="M113" s="211" t="s">
        <v>18</v>
      </c>
      <c r="N113" s="212" t="s">
        <v>41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145</v>
      </c>
      <c r="AT113" s="215" t="s">
        <v>140</v>
      </c>
      <c r="AU113" s="215" t="s">
        <v>80</v>
      </c>
      <c r="AY113" s="17" t="s">
        <v>138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78</v>
      </c>
      <c r="BK113" s="216">
        <f>ROUND(I113*H113,2)</f>
        <v>0</v>
      </c>
      <c r="BL113" s="17" t="s">
        <v>145</v>
      </c>
      <c r="BM113" s="215" t="s">
        <v>162</v>
      </c>
    </row>
    <row r="114" s="2" customFormat="1">
      <c r="A114" s="38"/>
      <c r="B114" s="39"/>
      <c r="C114" s="40"/>
      <c r="D114" s="217" t="s">
        <v>147</v>
      </c>
      <c r="E114" s="40"/>
      <c r="F114" s="218" t="s">
        <v>163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80</v>
      </c>
    </row>
    <row r="115" s="13" customFormat="1">
      <c r="A115" s="13"/>
      <c r="B115" s="222"/>
      <c r="C115" s="223"/>
      <c r="D115" s="224" t="s">
        <v>149</v>
      </c>
      <c r="E115" s="225" t="s">
        <v>18</v>
      </c>
      <c r="F115" s="226" t="s">
        <v>164</v>
      </c>
      <c r="G115" s="223"/>
      <c r="H115" s="227">
        <v>20.82</v>
      </c>
      <c r="I115" s="228"/>
      <c r="J115" s="223"/>
      <c r="K115" s="223"/>
      <c r="L115" s="229"/>
      <c r="M115" s="230"/>
      <c r="N115" s="231"/>
      <c r="O115" s="231"/>
      <c r="P115" s="231"/>
      <c r="Q115" s="231"/>
      <c r="R115" s="231"/>
      <c r="S115" s="231"/>
      <c r="T115" s="23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3" t="s">
        <v>149</v>
      </c>
      <c r="AU115" s="233" t="s">
        <v>80</v>
      </c>
      <c r="AV115" s="13" t="s">
        <v>80</v>
      </c>
      <c r="AW115" s="13" t="s">
        <v>32</v>
      </c>
      <c r="AX115" s="13" t="s">
        <v>78</v>
      </c>
      <c r="AY115" s="233" t="s">
        <v>138</v>
      </c>
    </row>
    <row r="116" s="2" customFormat="1" ht="33" customHeight="1">
      <c r="A116" s="38"/>
      <c r="B116" s="39"/>
      <c r="C116" s="204" t="s">
        <v>145</v>
      </c>
      <c r="D116" s="204" t="s">
        <v>140</v>
      </c>
      <c r="E116" s="205" t="s">
        <v>165</v>
      </c>
      <c r="F116" s="206" t="s">
        <v>166</v>
      </c>
      <c r="G116" s="207" t="s">
        <v>161</v>
      </c>
      <c r="H116" s="208">
        <v>20.82</v>
      </c>
      <c r="I116" s="209"/>
      <c r="J116" s="210">
        <f>ROUND(I116*H116,2)</f>
        <v>0</v>
      </c>
      <c r="K116" s="206" t="s">
        <v>144</v>
      </c>
      <c r="L116" s="44"/>
      <c r="M116" s="211" t="s">
        <v>18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145</v>
      </c>
      <c r="AT116" s="215" t="s">
        <v>140</v>
      </c>
      <c r="AU116" s="215" t="s">
        <v>80</v>
      </c>
      <c r="AY116" s="17" t="s">
        <v>138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145</v>
      </c>
      <c r="BM116" s="215" t="s">
        <v>167</v>
      </c>
    </row>
    <row r="117" s="2" customFormat="1">
      <c r="A117" s="38"/>
      <c r="B117" s="39"/>
      <c r="C117" s="40"/>
      <c r="D117" s="217" t="s">
        <v>147</v>
      </c>
      <c r="E117" s="40"/>
      <c r="F117" s="218" t="s">
        <v>168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147</v>
      </c>
      <c r="AU117" s="17" t="s">
        <v>80</v>
      </c>
    </row>
    <row r="118" s="2" customFormat="1" ht="37.8" customHeight="1">
      <c r="A118" s="38"/>
      <c r="B118" s="39"/>
      <c r="C118" s="204" t="s">
        <v>169</v>
      </c>
      <c r="D118" s="204" t="s">
        <v>140</v>
      </c>
      <c r="E118" s="205" t="s">
        <v>170</v>
      </c>
      <c r="F118" s="206" t="s">
        <v>171</v>
      </c>
      <c r="G118" s="207" t="s">
        <v>161</v>
      </c>
      <c r="H118" s="208">
        <v>20.82</v>
      </c>
      <c r="I118" s="209"/>
      <c r="J118" s="210">
        <f>ROUND(I118*H118,2)</f>
        <v>0</v>
      </c>
      <c r="K118" s="206" t="s">
        <v>144</v>
      </c>
      <c r="L118" s="44"/>
      <c r="M118" s="211" t="s">
        <v>18</v>
      </c>
      <c r="N118" s="212" t="s">
        <v>41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145</v>
      </c>
      <c r="AT118" s="215" t="s">
        <v>140</v>
      </c>
      <c r="AU118" s="215" t="s">
        <v>80</v>
      </c>
      <c r="AY118" s="17" t="s">
        <v>138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78</v>
      </c>
      <c r="BK118" s="216">
        <f>ROUND(I118*H118,2)</f>
        <v>0</v>
      </c>
      <c r="BL118" s="17" t="s">
        <v>145</v>
      </c>
      <c r="BM118" s="215" t="s">
        <v>172</v>
      </c>
    </row>
    <row r="119" s="2" customFormat="1">
      <c r="A119" s="38"/>
      <c r="B119" s="39"/>
      <c r="C119" s="40"/>
      <c r="D119" s="217" t="s">
        <v>147</v>
      </c>
      <c r="E119" s="40"/>
      <c r="F119" s="218" t="s">
        <v>173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147</v>
      </c>
      <c r="AU119" s="17" t="s">
        <v>80</v>
      </c>
    </row>
    <row r="120" s="2" customFormat="1" ht="24.15" customHeight="1">
      <c r="A120" s="38"/>
      <c r="B120" s="39"/>
      <c r="C120" s="204" t="s">
        <v>174</v>
      </c>
      <c r="D120" s="204" t="s">
        <v>140</v>
      </c>
      <c r="E120" s="205" t="s">
        <v>175</v>
      </c>
      <c r="F120" s="206" t="s">
        <v>176</v>
      </c>
      <c r="G120" s="207" t="s">
        <v>177</v>
      </c>
      <c r="H120" s="208">
        <v>33.311999999999998</v>
      </c>
      <c r="I120" s="209"/>
      <c r="J120" s="210">
        <f>ROUND(I120*H120,2)</f>
        <v>0</v>
      </c>
      <c r="K120" s="206" t="s">
        <v>144</v>
      </c>
      <c r="L120" s="44"/>
      <c r="M120" s="211" t="s">
        <v>18</v>
      </c>
      <c r="N120" s="212" t="s">
        <v>41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145</v>
      </c>
      <c r="AT120" s="215" t="s">
        <v>140</v>
      </c>
      <c r="AU120" s="215" t="s">
        <v>80</v>
      </c>
      <c r="AY120" s="17" t="s">
        <v>138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78</v>
      </c>
      <c r="BK120" s="216">
        <f>ROUND(I120*H120,2)</f>
        <v>0</v>
      </c>
      <c r="BL120" s="17" t="s">
        <v>145</v>
      </c>
      <c r="BM120" s="215" t="s">
        <v>178</v>
      </c>
    </row>
    <row r="121" s="2" customFormat="1">
      <c r="A121" s="38"/>
      <c r="B121" s="39"/>
      <c r="C121" s="40"/>
      <c r="D121" s="217" t="s">
        <v>147</v>
      </c>
      <c r="E121" s="40"/>
      <c r="F121" s="218" t="s">
        <v>179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147</v>
      </c>
      <c r="AU121" s="17" t="s">
        <v>80</v>
      </c>
    </row>
    <row r="122" s="13" customFormat="1">
      <c r="A122" s="13"/>
      <c r="B122" s="222"/>
      <c r="C122" s="223"/>
      <c r="D122" s="224" t="s">
        <v>149</v>
      </c>
      <c r="E122" s="225" t="s">
        <v>18</v>
      </c>
      <c r="F122" s="226" t="s">
        <v>180</v>
      </c>
      <c r="G122" s="223"/>
      <c r="H122" s="227">
        <v>33.311999999999998</v>
      </c>
      <c r="I122" s="228"/>
      <c r="J122" s="223"/>
      <c r="K122" s="223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149</v>
      </c>
      <c r="AU122" s="233" t="s">
        <v>80</v>
      </c>
      <c r="AV122" s="13" t="s">
        <v>80</v>
      </c>
      <c r="AW122" s="13" t="s">
        <v>32</v>
      </c>
      <c r="AX122" s="13" t="s">
        <v>78</v>
      </c>
      <c r="AY122" s="233" t="s">
        <v>138</v>
      </c>
    </row>
    <row r="123" s="2" customFormat="1" ht="24.15" customHeight="1">
      <c r="A123" s="38"/>
      <c r="B123" s="39"/>
      <c r="C123" s="204" t="s">
        <v>181</v>
      </c>
      <c r="D123" s="204" t="s">
        <v>140</v>
      </c>
      <c r="E123" s="205" t="s">
        <v>182</v>
      </c>
      <c r="F123" s="206" t="s">
        <v>183</v>
      </c>
      <c r="G123" s="207" t="s">
        <v>161</v>
      </c>
      <c r="H123" s="208">
        <v>20.82</v>
      </c>
      <c r="I123" s="209"/>
      <c r="J123" s="210">
        <f>ROUND(I123*H123,2)</f>
        <v>0</v>
      </c>
      <c r="K123" s="206" t="s">
        <v>144</v>
      </c>
      <c r="L123" s="44"/>
      <c r="M123" s="211" t="s">
        <v>18</v>
      </c>
      <c r="N123" s="212" t="s">
        <v>41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145</v>
      </c>
      <c r="AT123" s="215" t="s">
        <v>140</v>
      </c>
      <c r="AU123" s="215" t="s">
        <v>80</v>
      </c>
      <c r="AY123" s="17" t="s">
        <v>138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78</v>
      </c>
      <c r="BK123" s="216">
        <f>ROUND(I123*H123,2)</f>
        <v>0</v>
      </c>
      <c r="BL123" s="17" t="s">
        <v>145</v>
      </c>
      <c r="BM123" s="215" t="s">
        <v>184</v>
      </c>
    </row>
    <row r="124" s="2" customFormat="1">
      <c r="A124" s="38"/>
      <c r="B124" s="39"/>
      <c r="C124" s="40"/>
      <c r="D124" s="217" t="s">
        <v>147</v>
      </c>
      <c r="E124" s="40"/>
      <c r="F124" s="218" t="s">
        <v>185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147</v>
      </c>
      <c r="AU124" s="17" t="s">
        <v>80</v>
      </c>
    </row>
    <row r="125" s="12" customFormat="1" ht="22.8" customHeight="1">
      <c r="A125" s="12"/>
      <c r="B125" s="188"/>
      <c r="C125" s="189"/>
      <c r="D125" s="190" t="s">
        <v>69</v>
      </c>
      <c r="E125" s="202" t="s">
        <v>80</v>
      </c>
      <c r="F125" s="202" t="s">
        <v>186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SUM(P126:P145)</f>
        <v>0</v>
      </c>
      <c r="Q125" s="196"/>
      <c r="R125" s="197">
        <f>SUM(R126:R145)</f>
        <v>25.880131769999998</v>
      </c>
      <c r="S125" s="196"/>
      <c r="T125" s="198">
        <f>SUM(T126:T145)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78</v>
      </c>
      <c r="AT125" s="200" t="s">
        <v>69</v>
      </c>
      <c r="AU125" s="200" t="s">
        <v>78</v>
      </c>
      <c r="AY125" s="199" t="s">
        <v>138</v>
      </c>
      <c r="BK125" s="201">
        <f>SUM(BK126:BK145)</f>
        <v>0</v>
      </c>
    </row>
    <row r="126" s="2" customFormat="1" ht="21.75" customHeight="1">
      <c r="A126" s="38"/>
      <c r="B126" s="39"/>
      <c r="C126" s="204" t="s">
        <v>187</v>
      </c>
      <c r="D126" s="204" t="s">
        <v>140</v>
      </c>
      <c r="E126" s="205" t="s">
        <v>188</v>
      </c>
      <c r="F126" s="206" t="s">
        <v>189</v>
      </c>
      <c r="G126" s="207" t="s">
        <v>161</v>
      </c>
      <c r="H126" s="208">
        <v>7.0199999999999996</v>
      </c>
      <c r="I126" s="209"/>
      <c r="J126" s="210">
        <f>ROUND(I126*H126,2)</f>
        <v>0</v>
      </c>
      <c r="K126" s="206" t="s">
        <v>144</v>
      </c>
      <c r="L126" s="44"/>
      <c r="M126" s="211" t="s">
        <v>18</v>
      </c>
      <c r="N126" s="212" t="s">
        <v>41</v>
      </c>
      <c r="O126" s="84"/>
      <c r="P126" s="213">
        <f>O126*H126</f>
        <v>0</v>
      </c>
      <c r="Q126" s="213">
        <v>2.1600000000000001</v>
      </c>
      <c r="R126" s="213">
        <f>Q126*H126</f>
        <v>15.1632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145</v>
      </c>
      <c r="AT126" s="215" t="s">
        <v>140</v>
      </c>
      <c r="AU126" s="215" t="s">
        <v>80</v>
      </c>
      <c r="AY126" s="17" t="s">
        <v>138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78</v>
      </c>
      <c r="BK126" s="216">
        <f>ROUND(I126*H126,2)</f>
        <v>0</v>
      </c>
      <c r="BL126" s="17" t="s">
        <v>145</v>
      </c>
      <c r="BM126" s="215" t="s">
        <v>190</v>
      </c>
    </row>
    <row r="127" s="2" customFormat="1">
      <c r="A127" s="38"/>
      <c r="B127" s="39"/>
      <c r="C127" s="40"/>
      <c r="D127" s="217" t="s">
        <v>147</v>
      </c>
      <c r="E127" s="40"/>
      <c r="F127" s="218" t="s">
        <v>191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147</v>
      </c>
      <c r="AU127" s="17" t="s">
        <v>80</v>
      </c>
    </row>
    <row r="128" s="13" customFormat="1">
      <c r="A128" s="13"/>
      <c r="B128" s="222"/>
      <c r="C128" s="223"/>
      <c r="D128" s="224" t="s">
        <v>149</v>
      </c>
      <c r="E128" s="225" t="s">
        <v>18</v>
      </c>
      <c r="F128" s="226" t="s">
        <v>192</v>
      </c>
      <c r="G128" s="223"/>
      <c r="H128" s="227">
        <v>3.4350000000000001</v>
      </c>
      <c r="I128" s="228"/>
      <c r="J128" s="223"/>
      <c r="K128" s="223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149</v>
      </c>
      <c r="AU128" s="233" t="s">
        <v>80</v>
      </c>
      <c r="AV128" s="13" t="s">
        <v>80</v>
      </c>
      <c r="AW128" s="13" t="s">
        <v>32</v>
      </c>
      <c r="AX128" s="13" t="s">
        <v>70</v>
      </c>
      <c r="AY128" s="233" t="s">
        <v>138</v>
      </c>
    </row>
    <row r="129" s="13" customFormat="1">
      <c r="A129" s="13"/>
      <c r="B129" s="222"/>
      <c r="C129" s="223"/>
      <c r="D129" s="224" t="s">
        <v>149</v>
      </c>
      <c r="E129" s="225" t="s">
        <v>18</v>
      </c>
      <c r="F129" s="226" t="s">
        <v>193</v>
      </c>
      <c r="G129" s="223"/>
      <c r="H129" s="227">
        <v>3.585</v>
      </c>
      <c r="I129" s="228"/>
      <c r="J129" s="223"/>
      <c r="K129" s="223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149</v>
      </c>
      <c r="AU129" s="233" t="s">
        <v>80</v>
      </c>
      <c r="AV129" s="13" t="s">
        <v>80</v>
      </c>
      <c r="AW129" s="13" t="s">
        <v>32</v>
      </c>
      <c r="AX129" s="13" t="s">
        <v>70</v>
      </c>
      <c r="AY129" s="233" t="s">
        <v>138</v>
      </c>
    </row>
    <row r="130" s="14" customFormat="1">
      <c r="A130" s="14"/>
      <c r="B130" s="234"/>
      <c r="C130" s="235"/>
      <c r="D130" s="224" t="s">
        <v>149</v>
      </c>
      <c r="E130" s="236" t="s">
        <v>18</v>
      </c>
      <c r="F130" s="237" t="s">
        <v>157</v>
      </c>
      <c r="G130" s="235"/>
      <c r="H130" s="238">
        <v>7.0199999999999996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149</v>
      </c>
      <c r="AU130" s="244" t="s">
        <v>80</v>
      </c>
      <c r="AV130" s="14" t="s">
        <v>145</v>
      </c>
      <c r="AW130" s="14" t="s">
        <v>32</v>
      </c>
      <c r="AX130" s="14" t="s">
        <v>78</v>
      </c>
      <c r="AY130" s="244" t="s">
        <v>138</v>
      </c>
    </row>
    <row r="131" s="2" customFormat="1" ht="21.75" customHeight="1">
      <c r="A131" s="38"/>
      <c r="B131" s="39"/>
      <c r="C131" s="204" t="s">
        <v>194</v>
      </c>
      <c r="D131" s="204" t="s">
        <v>140</v>
      </c>
      <c r="E131" s="205" t="s">
        <v>195</v>
      </c>
      <c r="F131" s="206" t="s">
        <v>196</v>
      </c>
      <c r="G131" s="207" t="s">
        <v>161</v>
      </c>
      <c r="H131" s="208">
        <v>4.6799999999999997</v>
      </c>
      <c r="I131" s="209"/>
      <c r="J131" s="210">
        <f>ROUND(I131*H131,2)</f>
        <v>0</v>
      </c>
      <c r="K131" s="206" t="s">
        <v>144</v>
      </c>
      <c r="L131" s="44"/>
      <c r="M131" s="211" t="s">
        <v>18</v>
      </c>
      <c r="N131" s="212" t="s">
        <v>41</v>
      </c>
      <c r="O131" s="84"/>
      <c r="P131" s="213">
        <f>O131*H131</f>
        <v>0</v>
      </c>
      <c r="Q131" s="213">
        <v>2.2563399999999998</v>
      </c>
      <c r="R131" s="213">
        <f>Q131*H131</f>
        <v>10.559671199999999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145</v>
      </c>
      <c r="AT131" s="215" t="s">
        <v>140</v>
      </c>
      <c r="AU131" s="215" t="s">
        <v>80</v>
      </c>
      <c r="AY131" s="17" t="s">
        <v>138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78</v>
      </c>
      <c r="BK131" s="216">
        <f>ROUND(I131*H131,2)</f>
        <v>0</v>
      </c>
      <c r="BL131" s="17" t="s">
        <v>145</v>
      </c>
      <c r="BM131" s="215" t="s">
        <v>197</v>
      </c>
    </row>
    <row r="132" s="2" customFormat="1">
      <c r="A132" s="38"/>
      <c r="B132" s="39"/>
      <c r="C132" s="40"/>
      <c r="D132" s="217" t="s">
        <v>147</v>
      </c>
      <c r="E132" s="40"/>
      <c r="F132" s="218" t="s">
        <v>198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80</v>
      </c>
    </row>
    <row r="133" s="13" customFormat="1">
      <c r="A133" s="13"/>
      <c r="B133" s="222"/>
      <c r="C133" s="223"/>
      <c r="D133" s="224" t="s">
        <v>149</v>
      </c>
      <c r="E133" s="225" t="s">
        <v>18</v>
      </c>
      <c r="F133" s="226" t="s">
        <v>199</v>
      </c>
      <c r="G133" s="223"/>
      <c r="H133" s="227">
        <v>2.29</v>
      </c>
      <c r="I133" s="228"/>
      <c r="J133" s="223"/>
      <c r="K133" s="223"/>
      <c r="L133" s="229"/>
      <c r="M133" s="230"/>
      <c r="N133" s="231"/>
      <c r="O133" s="231"/>
      <c r="P133" s="231"/>
      <c r="Q133" s="231"/>
      <c r="R133" s="231"/>
      <c r="S133" s="231"/>
      <c r="T133" s="23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3" t="s">
        <v>149</v>
      </c>
      <c r="AU133" s="233" t="s">
        <v>80</v>
      </c>
      <c r="AV133" s="13" t="s">
        <v>80</v>
      </c>
      <c r="AW133" s="13" t="s">
        <v>32</v>
      </c>
      <c r="AX133" s="13" t="s">
        <v>70</v>
      </c>
      <c r="AY133" s="233" t="s">
        <v>138</v>
      </c>
    </row>
    <row r="134" s="13" customFormat="1">
      <c r="A134" s="13"/>
      <c r="B134" s="222"/>
      <c r="C134" s="223"/>
      <c r="D134" s="224" t="s">
        <v>149</v>
      </c>
      <c r="E134" s="225" t="s">
        <v>18</v>
      </c>
      <c r="F134" s="226" t="s">
        <v>200</v>
      </c>
      <c r="G134" s="223"/>
      <c r="H134" s="227">
        <v>2.3900000000000001</v>
      </c>
      <c r="I134" s="228"/>
      <c r="J134" s="223"/>
      <c r="K134" s="223"/>
      <c r="L134" s="229"/>
      <c r="M134" s="230"/>
      <c r="N134" s="231"/>
      <c r="O134" s="231"/>
      <c r="P134" s="231"/>
      <c r="Q134" s="231"/>
      <c r="R134" s="231"/>
      <c r="S134" s="231"/>
      <c r="T134" s="23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3" t="s">
        <v>149</v>
      </c>
      <c r="AU134" s="233" t="s">
        <v>80</v>
      </c>
      <c r="AV134" s="13" t="s">
        <v>80</v>
      </c>
      <c r="AW134" s="13" t="s">
        <v>32</v>
      </c>
      <c r="AX134" s="13" t="s">
        <v>70</v>
      </c>
      <c r="AY134" s="233" t="s">
        <v>138</v>
      </c>
    </row>
    <row r="135" s="14" customFormat="1">
      <c r="A135" s="14"/>
      <c r="B135" s="234"/>
      <c r="C135" s="235"/>
      <c r="D135" s="224" t="s">
        <v>149</v>
      </c>
      <c r="E135" s="236" t="s">
        <v>18</v>
      </c>
      <c r="F135" s="237" t="s">
        <v>157</v>
      </c>
      <c r="G135" s="235"/>
      <c r="H135" s="238">
        <v>4.6799999999999997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4" t="s">
        <v>149</v>
      </c>
      <c r="AU135" s="244" t="s">
        <v>80</v>
      </c>
      <c r="AV135" s="14" t="s">
        <v>145</v>
      </c>
      <c r="AW135" s="14" t="s">
        <v>32</v>
      </c>
      <c r="AX135" s="14" t="s">
        <v>78</v>
      </c>
      <c r="AY135" s="244" t="s">
        <v>138</v>
      </c>
    </row>
    <row r="136" s="2" customFormat="1" ht="16.5" customHeight="1">
      <c r="A136" s="38"/>
      <c r="B136" s="39"/>
      <c r="C136" s="204" t="s">
        <v>201</v>
      </c>
      <c r="D136" s="204" t="s">
        <v>140</v>
      </c>
      <c r="E136" s="205" t="s">
        <v>202</v>
      </c>
      <c r="F136" s="206" t="s">
        <v>203</v>
      </c>
      <c r="G136" s="207" t="s">
        <v>143</v>
      </c>
      <c r="H136" s="208">
        <v>3</v>
      </c>
      <c r="I136" s="209"/>
      <c r="J136" s="210">
        <f>ROUND(I136*H136,2)</f>
        <v>0</v>
      </c>
      <c r="K136" s="206" t="s">
        <v>144</v>
      </c>
      <c r="L136" s="44"/>
      <c r="M136" s="211" t="s">
        <v>18</v>
      </c>
      <c r="N136" s="212" t="s">
        <v>41</v>
      </c>
      <c r="O136" s="84"/>
      <c r="P136" s="213">
        <f>O136*H136</f>
        <v>0</v>
      </c>
      <c r="Q136" s="213">
        <v>0.00247</v>
      </c>
      <c r="R136" s="213">
        <f>Q136*H136</f>
        <v>0.0074099999999999999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145</v>
      </c>
      <c r="AT136" s="215" t="s">
        <v>140</v>
      </c>
      <c r="AU136" s="215" t="s">
        <v>80</v>
      </c>
      <c r="AY136" s="17" t="s">
        <v>138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78</v>
      </c>
      <c r="BK136" s="216">
        <f>ROUND(I136*H136,2)</f>
        <v>0</v>
      </c>
      <c r="BL136" s="17" t="s">
        <v>145</v>
      </c>
      <c r="BM136" s="215" t="s">
        <v>204</v>
      </c>
    </row>
    <row r="137" s="2" customFormat="1">
      <c r="A137" s="38"/>
      <c r="B137" s="39"/>
      <c r="C137" s="40"/>
      <c r="D137" s="217" t="s">
        <v>147</v>
      </c>
      <c r="E137" s="40"/>
      <c r="F137" s="218" t="s">
        <v>205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80</v>
      </c>
    </row>
    <row r="138" s="13" customFormat="1">
      <c r="A138" s="13"/>
      <c r="B138" s="222"/>
      <c r="C138" s="223"/>
      <c r="D138" s="224" t="s">
        <v>149</v>
      </c>
      <c r="E138" s="225" t="s">
        <v>18</v>
      </c>
      <c r="F138" s="226" t="s">
        <v>206</v>
      </c>
      <c r="G138" s="223"/>
      <c r="H138" s="227">
        <v>3</v>
      </c>
      <c r="I138" s="228"/>
      <c r="J138" s="223"/>
      <c r="K138" s="223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149</v>
      </c>
      <c r="AU138" s="233" t="s">
        <v>80</v>
      </c>
      <c r="AV138" s="13" t="s">
        <v>80</v>
      </c>
      <c r="AW138" s="13" t="s">
        <v>32</v>
      </c>
      <c r="AX138" s="13" t="s">
        <v>78</v>
      </c>
      <c r="AY138" s="233" t="s">
        <v>138</v>
      </c>
    </row>
    <row r="139" s="2" customFormat="1" ht="16.5" customHeight="1">
      <c r="A139" s="38"/>
      <c r="B139" s="39"/>
      <c r="C139" s="204" t="s">
        <v>207</v>
      </c>
      <c r="D139" s="204" t="s">
        <v>140</v>
      </c>
      <c r="E139" s="205" t="s">
        <v>208</v>
      </c>
      <c r="F139" s="206" t="s">
        <v>209</v>
      </c>
      <c r="G139" s="207" t="s">
        <v>143</v>
      </c>
      <c r="H139" s="208">
        <v>3</v>
      </c>
      <c r="I139" s="209"/>
      <c r="J139" s="210">
        <f>ROUND(I139*H139,2)</f>
        <v>0</v>
      </c>
      <c r="K139" s="206" t="s">
        <v>144</v>
      </c>
      <c r="L139" s="44"/>
      <c r="M139" s="211" t="s">
        <v>18</v>
      </c>
      <c r="N139" s="212" t="s">
        <v>41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145</v>
      </c>
      <c r="AT139" s="215" t="s">
        <v>140</v>
      </c>
      <c r="AU139" s="215" t="s">
        <v>80</v>
      </c>
      <c r="AY139" s="17" t="s">
        <v>138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78</v>
      </c>
      <c r="BK139" s="216">
        <f>ROUND(I139*H139,2)</f>
        <v>0</v>
      </c>
      <c r="BL139" s="17" t="s">
        <v>145</v>
      </c>
      <c r="BM139" s="215" t="s">
        <v>210</v>
      </c>
    </row>
    <row r="140" s="2" customFormat="1">
      <c r="A140" s="38"/>
      <c r="B140" s="39"/>
      <c r="C140" s="40"/>
      <c r="D140" s="217" t="s">
        <v>147</v>
      </c>
      <c r="E140" s="40"/>
      <c r="F140" s="218" t="s">
        <v>211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80</v>
      </c>
    </row>
    <row r="141" s="2" customFormat="1" ht="16.5" customHeight="1">
      <c r="A141" s="38"/>
      <c r="B141" s="39"/>
      <c r="C141" s="204" t="s">
        <v>212</v>
      </c>
      <c r="D141" s="204" t="s">
        <v>140</v>
      </c>
      <c r="E141" s="205" t="s">
        <v>213</v>
      </c>
      <c r="F141" s="206" t="s">
        <v>214</v>
      </c>
      <c r="G141" s="207" t="s">
        <v>177</v>
      </c>
      <c r="H141" s="208">
        <v>0.14099999999999999</v>
      </c>
      <c r="I141" s="209"/>
      <c r="J141" s="210">
        <f>ROUND(I141*H141,2)</f>
        <v>0</v>
      </c>
      <c r="K141" s="206" t="s">
        <v>144</v>
      </c>
      <c r="L141" s="44"/>
      <c r="M141" s="211" t="s">
        <v>18</v>
      </c>
      <c r="N141" s="212" t="s">
        <v>41</v>
      </c>
      <c r="O141" s="84"/>
      <c r="P141" s="213">
        <f>O141*H141</f>
        <v>0</v>
      </c>
      <c r="Q141" s="213">
        <v>1.06277</v>
      </c>
      <c r="R141" s="213">
        <f>Q141*H141</f>
        <v>0.14985056999999999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145</v>
      </c>
      <c r="AT141" s="215" t="s">
        <v>140</v>
      </c>
      <c r="AU141" s="215" t="s">
        <v>80</v>
      </c>
      <c r="AY141" s="17" t="s">
        <v>138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78</v>
      </c>
      <c r="BK141" s="216">
        <f>ROUND(I141*H141,2)</f>
        <v>0</v>
      </c>
      <c r="BL141" s="17" t="s">
        <v>145</v>
      </c>
      <c r="BM141" s="215" t="s">
        <v>215</v>
      </c>
    </row>
    <row r="142" s="2" customFormat="1">
      <c r="A142" s="38"/>
      <c r="B142" s="39"/>
      <c r="C142" s="40"/>
      <c r="D142" s="217" t="s">
        <v>147</v>
      </c>
      <c r="E142" s="40"/>
      <c r="F142" s="218" t="s">
        <v>216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147</v>
      </c>
      <c r="AU142" s="17" t="s">
        <v>80</v>
      </c>
    </row>
    <row r="143" s="13" customFormat="1">
      <c r="A143" s="13"/>
      <c r="B143" s="222"/>
      <c r="C143" s="223"/>
      <c r="D143" s="224" t="s">
        <v>149</v>
      </c>
      <c r="E143" s="225" t="s">
        <v>18</v>
      </c>
      <c r="F143" s="226" t="s">
        <v>217</v>
      </c>
      <c r="G143" s="223"/>
      <c r="H143" s="227">
        <v>0.069000000000000006</v>
      </c>
      <c r="I143" s="228"/>
      <c r="J143" s="223"/>
      <c r="K143" s="223"/>
      <c r="L143" s="229"/>
      <c r="M143" s="230"/>
      <c r="N143" s="231"/>
      <c r="O143" s="231"/>
      <c r="P143" s="231"/>
      <c r="Q143" s="231"/>
      <c r="R143" s="231"/>
      <c r="S143" s="231"/>
      <c r="T143" s="23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3" t="s">
        <v>149</v>
      </c>
      <c r="AU143" s="233" t="s">
        <v>80</v>
      </c>
      <c r="AV143" s="13" t="s">
        <v>80</v>
      </c>
      <c r="AW143" s="13" t="s">
        <v>32</v>
      </c>
      <c r="AX143" s="13" t="s">
        <v>70</v>
      </c>
      <c r="AY143" s="233" t="s">
        <v>138</v>
      </c>
    </row>
    <row r="144" s="13" customFormat="1">
      <c r="A144" s="13"/>
      <c r="B144" s="222"/>
      <c r="C144" s="223"/>
      <c r="D144" s="224" t="s">
        <v>149</v>
      </c>
      <c r="E144" s="225" t="s">
        <v>18</v>
      </c>
      <c r="F144" s="226" t="s">
        <v>218</v>
      </c>
      <c r="G144" s="223"/>
      <c r="H144" s="227">
        <v>0.071999999999999995</v>
      </c>
      <c r="I144" s="228"/>
      <c r="J144" s="223"/>
      <c r="K144" s="223"/>
      <c r="L144" s="229"/>
      <c r="M144" s="230"/>
      <c r="N144" s="231"/>
      <c r="O144" s="231"/>
      <c r="P144" s="231"/>
      <c r="Q144" s="231"/>
      <c r="R144" s="231"/>
      <c r="S144" s="231"/>
      <c r="T144" s="23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3" t="s">
        <v>149</v>
      </c>
      <c r="AU144" s="233" t="s">
        <v>80</v>
      </c>
      <c r="AV144" s="13" t="s">
        <v>80</v>
      </c>
      <c r="AW144" s="13" t="s">
        <v>32</v>
      </c>
      <c r="AX144" s="13" t="s">
        <v>70</v>
      </c>
      <c r="AY144" s="233" t="s">
        <v>138</v>
      </c>
    </row>
    <row r="145" s="14" customFormat="1">
      <c r="A145" s="14"/>
      <c r="B145" s="234"/>
      <c r="C145" s="235"/>
      <c r="D145" s="224" t="s">
        <v>149</v>
      </c>
      <c r="E145" s="236" t="s">
        <v>18</v>
      </c>
      <c r="F145" s="237" t="s">
        <v>157</v>
      </c>
      <c r="G145" s="235"/>
      <c r="H145" s="238">
        <v>0.14099999999999999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149</v>
      </c>
      <c r="AU145" s="244" t="s">
        <v>80</v>
      </c>
      <c r="AV145" s="14" t="s">
        <v>145</v>
      </c>
      <c r="AW145" s="14" t="s">
        <v>32</v>
      </c>
      <c r="AX145" s="14" t="s">
        <v>78</v>
      </c>
      <c r="AY145" s="244" t="s">
        <v>138</v>
      </c>
    </row>
    <row r="146" s="12" customFormat="1" ht="22.8" customHeight="1">
      <c r="A146" s="12"/>
      <c r="B146" s="188"/>
      <c r="C146" s="189"/>
      <c r="D146" s="190" t="s">
        <v>69</v>
      </c>
      <c r="E146" s="202" t="s">
        <v>174</v>
      </c>
      <c r="F146" s="202" t="s">
        <v>219</v>
      </c>
      <c r="G146" s="189"/>
      <c r="H146" s="189"/>
      <c r="I146" s="192"/>
      <c r="J146" s="203">
        <f>BK146</f>
        <v>0</v>
      </c>
      <c r="K146" s="189"/>
      <c r="L146" s="194"/>
      <c r="M146" s="195"/>
      <c r="N146" s="196"/>
      <c r="O146" s="196"/>
      <c r="P146" s="197">
        <f>SUM(P147:P163)</f>
        <v>0</v>
      </c>
      <c r="Q146" s="196"/>
      <c r="R146" s="197">
        <f>SUM(R147:R163)</f>
        <v>7.6470200000000004</v>
      </c>
      <c r="S146" s="196"/>
      <c r="T146" s="198">
        <f>SUM(T147:T163)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9" t="s">
        <v>78</v>
      </c>
      <c r="AT146" s="200" t="s">
        <v>69</v>
      </c>
      <c r="AU146" s="200" t="s">
        <v>78</v>
      </c>
      <c r="AY146" s="199" t="s">
        <v>138</v>
      </c>
      <c r="BK146" s="201">
        <f>SUM(BK147:BK163)</f>
        <v>0</v>
      </c>
    </row>
    <row r="147" s="2" customFormat="1" ht="21.75" customHeight="1">
      <c r="A147" s="38"/>
      <c r="B147" s="39"/>
      <c r="C147" s="204" t="s">
        <v>220</v>
      </c>
      <c r="D147" s="204" t="s">
        <v>140</v>
      </c>
      <c r="E147" s="205" t="s">
        <v>221</v>
      </c>
      <c r="F147" s="206" t="s">
        <v>222</v>
      </c>
      <c r="G147" s="207" t="s">
        <v>143</v>
      </c>
      <c r="H147" s="208">
        <v>12.9</v>
      </c>
      <c r="I147" s="209"/>
      <c r="J147" s="210">
        <f>ROUND(I147*H147,2)</f>
        <v>0</v>
      </c>
      <c r="K147" s="206" t="s">
        <v>144</v>
      </c>
      <c r="L147" s="44"/>
      <c r="M147" s="211" t="s">
        <v>18</v>
      </c>
      <c r="N147" s="212" t="s">
        <v>41</v>
      </c>
      <c r="O147" s="84"/>
      <c r="P147" s="213">
        <f>O147*H147</f>
        <v>0</v>
      </c>
      <c r="Q147" s="213">
        <v>0.0051999999999999998</v>
      </c>
      <c r="R147" s="213">
        <f>Q147*H147</f>
        <v>0.067080000000000001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145</v>
      </c>
      <c r="AT147" s="215" t="s">
        <v>140</v>
      </c>
      <c r="AU147" s="215" t="s">
        <v>80</v>
      </c>
      <c r="AY147" s="17" t="s">
        <v>138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78</v>
      </c>
      <c r="BK147" s="216">
        <f>ROUND(I147*H147,2)</f>
        <v>0</v>
      </c>
      <c r="BL147" s="17" t="s">
        <v>145</v>
      </c>
      <c r="BM147" s="215" t="s">
        <v>223</v>
      </c>
    </row>
    <row r="148" s="2" customFormat="1">
      <c r="A148" s="38"/>
      <c r="B148" s="39"/>
      <c r="C148" s="40"/>
      <c r="D148" s="217" t="s">
        <v>147</v>
      </c>
      <c r="E148" s="40"/>
      <c r="F148" s="218" t="s">
        <v>224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80</v>
      </c>
    </row>
    <row r="149" s="13" customFormat="1">
      <c r="A149" s="13"/>
      <c r="B149" s="222"/>
      <c r="C149" s="223"/>
      <c r="D149" s="224" t="s">
        <v>149</v>
      </c>
      <c r="E149" s="225" t="s">
        <v>18</v>
      </c>
      <c r="F149" s="226" t="s">
        <v>150</v>
      </c>
      <c r="G149" s="223"/>
      <c r="H149" s="227">
        <v>12.9</v>
      </c>
      <c r="I149" s="228"/>
      <c r="J149" s="223"/>
      <c r="K149" s="223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149</v>
      </c>
      <c r="AU149" s="233" t="s">
        <v>80</v>
      </c>
      <c r="AV149" s="13" t="s">
        <v>80</v>
      </c>
      <c r="AW149" s="13" t="s">
        <v>32</v>
      </c>
      <c r="AX149" s="13" t="s">
        <v>78</v>
      </c>
      <c r="AY149" s="233" t="s">
        <v>138</v>
      </c>
    </row>
    <row r="150" s="2" customFormat="1" ht="24.15" customHeight="1">
      <c r="A150" s="38"/>
      <c r="B150" s="39"/>
      <c r="C150" s="204" t="s">
        <v>225</v>
      </c>
      <c r="D150" s="204" t="s">
        <v>140</v>
      </c>
      <c r="E150" s="205" t="s">
        <v>226</v>
      </c>
      <c r="F150" s="206" t="s">
        <v>227</v>
      </c>
      <c r="G150" s="207" t="s">
        <v>143</v>
      </c>
      <c r="H150" s="208">
        <v>23.899999999999999</v>
      </c>
      <c r="I150" s="209"/>
      <c r="J150" s="210">
        <f>ROUND(I150*H150,2)</f>
        <v>0</v>
      </c>
      <c r="K150" s="206" t="s">
        <v>144</v>
      </c>
      <c r="L150" s="44"/>
      <c r="M150" s="211" t="s">
        <v>18</v>
      </c>
      <c r="N150" s="212" t="s">
        <v>41</v>
      </c>
      <c r="O150" s="84"/>
      <c r="P150" s="213">
        <f>O150*H150</f>
        <v>0</v>
      </c>
      <c r="Q150" s="213">
        <v>0.015699999999999999</v>
      </c>
      <c r="R150" s="213">
        <f>Q150*H150</f>
        <v>0.37522999999999995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145</v>
      </c>
      <c r="AT150" s="215" t="s">
        <v>140</v>
      </c>
      <c r="AU150" s="215" t="s">
        <v>80</v>
      </c>
      <c r="AY150" s="17" t="s">
        <v>138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78</v>
      </c>
      <c r="BK150" s="216">
        <f>ROUND(I150*H150,2)</f>
        <v>0</v>
      </c>
      <c r="BL150" s="17" t="s">
        <v>145</v>
      </c>
      <c r="BM150" s="215" t="s">
        <v>228</v>
      </c>
    </row>
    <row r="151" s="2" customFormat="1">
      <c r="A151" s="38"/>
      <c r="B151" s="39"/>
      <c r="C151" s="40"/>
      <c r="D151" s="217" t="s">
        <v>147</v>
      </c>
      <c r="E151" s="40"/>
      <c r="F151" s="218" t="s">
        <v>229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80</v>
      </c>
    </row>
    <row r="152" s="13" customFormat="1">
      <c r="A152" s="13"/>
      <c r="B152" s="222"/>
      <c r="C152" s="223"/>
      <c r="D152" s="224" t="s">
        <v>149</v>
      </c>
      <c r="E152" s="225" t="s">
        <v>18</v>
      </c>
      <c r="F152" s="226" t="s">
        <v>230</v>
      </c>
      <c r="G152" s="223"/>
      <c r="H152" s="227">
        <v>23.899999999999999</v>
      </c>
      <c r="I152" s="228"/>
      <c r="J152" s="223"/>
      <c r="K152" s="223"/>
      <c r="L152" s="229"/>
      <c r="M152" s="230"/>
      <c r="N152" s="231"/>
      <c r="O152" s="231"/>
      <c r="P152" s="231"/>
      <c r="Q152" s="231"/>
      <c r="R152" s="231"/>
      <c r="S152" s="231"/>
      <c r="T152" s="23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3" t="s">
        <v>149</v>
      </c>
      <c r="AU152" s="233" t="s">
        <v>80</v>
      </c>
      <c r="AV152" s="13" t="s">
        <v>80</v>
      </c>
      <c r="AW152" s="13" t="s">
        <v>32</v>
      </c>
      <c r="AX152" s="13" t="s">
        <v>78</v>
      </c>
      <c r="AY152" s="233" t="s">
        <v>138</v>
      </c>
    </row>
    <row r="153" s="2" customFormat="1" ht="24.15" customHeight="1">
      <c r="A153" s="38"/>
      <c r="B153" s="39"/>
      <c r="C153" s="204" t="s">
        <v>8</v>
      </c>
      <c r="D153" s="204" t="s">
        <v>140</v>
      </c>
      <c r="E153" s="205" t="s">
        <v>231</v>
      </c>
      <c r="F153" s="206" t="s">
        <v>232</v>
      </c>
      <c r="G153" s="207" t="s">
        <v>143</v>
      </c>
      <c r="H153" s="208">
        <v>98.140000000000001</v>
      </c>
      <c r="I153" s="209"/>
      <c r="J153" s="210">
        <f>ROUND(I153*H153,2)</f>
        <v>0</v>
      </c>
      <c r="K153" s="206" t="s">
        <v>144</v>
      </c>
      <c r="L153" s="44"/>
      <c r="M153" s="211" t="s">
        <v>18</v>
      </c>
      <c r="N153" s="212" t="s">
        <v>41</v>
      </c>
      <c r="O153" s="84"/>
      <c r="P153" s="213">
        <f>O153*H153</f>
        <v>0</v>
      </c>
      <c r="Q153" s="213">
        <v>0.034500000000000003</v>
      </c>
      <c r="R153" s="213">
        <f>Q153*H153</f>
        <v>3.3858300000000003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145</v>
      </c>
      <c r="AT153" s="215" t="s">
        <v>140</v>
      </c>
      <c r="AU153" s="215" t="s">
        <v>80</v>
      </c>
      <c r="AY153" s="17" t="s">
        <v>138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78</v>
      </c>
      <c r="BK153" s="216">
        <f>ROUND(I153*H153,2)</f>
        <v>0</v>
      </c>
      <c r="BL153" s="17" t="s">
        <v>145</v>
      </c>
      <c r="BM153" s="215" t="s">
        <v>233</v>
      </c>
    </row>
    <row r="154" s="2" customFormat="1">
      <c r="A154" s="38"/>
      <c r="B154" s="39"/>
      <c r="C154" s="40"/>
      <c r="D154" s="217" t="s">
        <v>147</v>
      </c>
      <c r="E154" s="40"/>
      <c r="F154" s="218" t="s">
        <v>234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147</v>
      </c>
      <c r="AU154" s="17" t="s">
        <v>80</v>
      </c>
    </row>
    <row r="155" s="13" customFormat="1">
      <c r="A155" s="13"/>
      <c r="B155" s="222"/>
      <c r="C155" s="223"/>
      <c r="D155" s="224" t="s">
        <v>149</v>
      </c>
      <c r="E155" s="225" t="s">
        <v>18</v>
      </c>
      <c r="F155" s="226" t="s">
        <v>235</v>
      </c>
      <c r="G155" s="223"/>
      <c r="H155" s="227">
        <v>108.48</v>
      </c>
      <c r="I155" s="228"/>
      <c r="J155" s="223"/>
      <c r="K155" s="223"/>
      <c r="L155" s="229"/>
      <c r="M155" s="230"/>
      <c r="N155" s="231"/>
      <c r="O155" s="231"/>
      <c r="P155" s="231"/>
      <c r="Q155" s="231"/>
      <c r="R155" s="231"/>
      <c r="S155" s="231"/>
      <c r="T155" s="23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3" t="s">
        <v>149</v>
      </c>
      <c r="AU155" s="233" t="s">
        <v>80</v>
      </c>
      <c r="AV155" s="13" t="s">
        <v>80</v>
      </c>
      <c r="AW155" s="13" t="s">
        <v>32</v>
      </c>
      <c r="AX155" s="13" t="s">
        <v>70</v>
      </c>
      <c r="AY155" s="233" t="s">
        <v>138</v>
      </c>
    </row>
    <row r="156" s="13" customFormat="1">
      <c r="A156" s="13"/>
      <c r="B156" s="222"/>
      <c r="C156" s="223"/>
      <c r="D156" s="224" t="s">
        <v>149</v>
      </c>
      <c r="E156" s="225" t="s">
        <v>18</v>
      </c>
      <c r="F156" s="226" t="s">
        <v>236</v>
      </c>
      <c r="G156" s="223"/>
      <c r="H156" s="227">
        <v>-26.100000000000001</v>
      </c>
      <c r="I156" s="228"/>
      <c r="J156" s="223"/>
      <c r="K156" s="223"/>
      <c r="L156" s="229"/>
      <c r="M156" s="230"/>
      <c r="N156" s="231"/>
      <c r="O156" s="231"/>
      <c r="P156" s="231"/>
      <c r="Q156" s="231"/>
      <c r="R156" s="231"/>
      <c r="S156" s="231"/>
      <c r="T156" s="23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3" t="s">
        <v>149</v>
      </c>
      <c r="AU156" s="233" t="s">
        <v>80</v>
      </c>
      <c r="AV156" s="13" t="s">
        <v>80</v>
      </c>
      <c r="AW156" s="13" t="s">
        <v>32</v>
      </c>
      <c r="AX156" s="13" t="s">
        <v>70</v>
      </c>
      <c r="AY156" s="233" t="s">
        <v>138</v>
      </c>
    </row>
    <row r="157" s="13" customFormat="1">
      <c r="A157" s="13"/>
      <c r="B157" s="222"/>
      <c r="C157" s="223"/>
      <c r="D157" s="224" t="s">
        <v>149</v>
      </c>
      <c r="E157" s="225" t="s">
        <v>18</v>
      </c>
      <c r="F157" s="226" t="s">
        <v>237</v>
      </c>
      <c r="G157" s="223"/>
      <c r="H157" s="227">
        <v>15.76</v>
      </c>
      <c r="I157" s="228"/>
      <c r="J157" s="223"/>
      <c r="K157" s="223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149</v>
      </c>
      <c r="AU157" s="233" t="s">
        <v>80</v>
      </c>
      <c r="AV157" s="13" t="s">
        <v>80</v>
      </c>
      <c r="AW157" s="13" t="s">
        <v>32</v>
      </c>
      <c r="AX157" s="13" t="s">
        <v>70</v>
      </c>
      <c r="AY157" s="233" t="s">
        <v>138</v>
      </c>
    </row>
    <row r="158" s="14" customFormat="1">
      <c r="A158" s="14"/>
      <c r="B158" s="234"/>
      <c r="C158" s="235"/>
      <c r="D158" s="224" t="s">
        <v>149</v>
      </c>
      <c r="E158" s="236" t="s">
        <v>18</v>
      </c>
      <c r="F158" s="237" t="s">
        <v>157</v>
      </c>
      <c r="G158" s="235"/>
      <c r="H158" s="238">
        <v>98.140000000000001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149</v>
      </c>
      <c r="AU158" s="244" t="s">
        <v>80</v>
      </c>
      <c r="AV158" s="14" t="s">
        <v>145</v>
      </c>
      <c r="AW158" s="14" t="s">
        <v>32</v>
      </c>
      <c r="AX158" s="14" t="s">
        <v>78</v>
      </c>
      <c r="AY158" s="244" t="s">
        <v>138</v>
      </c>
    </row>
    <row r="159" s="2" customFormat="1" ht="16.5" customHeight="1">
      <c r="A159" s="38"/>
      <c r="B159" s="39"/>
      <c r="C159" s="204" t="s">
        <v>238</v>
      </c>
      <c r="D159" s="204" t="s">
        <v>140</v>
      </c>
      <c r="E159" s="205" t="s">
        <v>239</v>
      </c>
      <c r="F159" s="206" t="s">
        <v>240</v>
      </c>
      <c r="G159" s="207" t="s">
        <v>143</v>
      </c>
      <c r="H159" s="208">
        <v>46.799999999999997</v>
      </c>
      <c r="I159" s="209"/>
      <c r="J159" s="210">
        <f>ROUND(I159*H159,2)</f>
        <v>0</v>
      </c>
      <c r="K159" s="206" t="s">
        <v>144</v>
      </c>
      <c r="L159" s="44"/>
      <c r="M159" s="211" t="s">
        <v>18</v>
      </c>
      <c r="N159" s="212" t="s">
        <v>41</v>
      </c>
      <c r="O159" s="84"/>
      <c r="P159" s="213">
        <f>O159*H159</f>
        <v>0</v>
      </c>
      <c r="Q159" s="213">
        <v>0.081600000000000006</v>
      </c>
      <c r="R159" s="213">
        <f>Q159*H159</f>
        <v>3.8188800000000001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145</v>
      </c>
      <c r="AT159" s="215" t="s">
        <v>140</v>
      </c>
      <c r="AU159" s="215" t="s">
        <v>80</v>
      </c>
      <c r="AY159" s="17" t="s">
        <v>138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78</v>
      </c>
      <c r="BK159" s="216">
        <f>ROUND(I159*H159,2)</f>
        <v>0</v>
      </c>
      <c r="BL159" s="17" t="s">
        <v>145</v>
      </c>
      <c r="BM159" s="215" t="s">
        <v>241</v>
      </c>
    </row>
    <row r="160" s="2" customFormat="1">
      <c r="A160" s="38"/>
      <c r="B160" s="39"/>
      <c r="C160" s="40"/>
      <c r="D160" s="217" t="s">
        <v>147</v>
      </c>
      <c r="E160" s="40"/>
      <c r="F160" s="218" t="s">
        <v>242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147</v>
      </c>
      <c r="AU160" s="17" t="s">
        <v>80</v>
      </c>
    </row>
    <row r="161" s="13" customFormat="1">
      <c r="A161" s="13"/>
      <c r="B161" s="222"/>
      <c r="C161" s="223"/>
      <c r="D161" s="224" t="s">
        <v>149</v>
      </c>
      <c r="E161" s="225" t="s">
        <v>18</v>
      </c>
      <c r="F161" s="226" t="s">
        <v>243</v>
      </c>
      <c r="G161" s="223"/>
      <c r="H161" s="227">
        <v>22.899999999999999</v>
      </c>
      <c r="I161" s="228"/>
      <c r="J161" s="223"/>
      <c r="K161" s="223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149</v>
      </c>
      <c r="AU161" s="233" t="s">
        <v>80</v>
      </c>
      <c r="AV161" s="13" t="s">
        <v>80</v>
      </c>
      <c r="AW161" s="13" t="s">
        <v>32</v>
      </c>
      <c r="AX161" s="13" t="s">
        <v>70</v>
      </c>
      <c r="AY161" s="233" t="s">
        <v>138</v>
      </c>
    </row>
    <row r="162" s="13" customFormat="1">
      <c r="A162" s="13"/>
      <c r="B162" s="222"/>
      <c r="C162" s="223"/>
      <c r="D162" s="224" t="s">
        <v>149</v>
      </c>
      <c r="E162" s="225" t="s">
        <v>18</v>
      </c>
      <c r="F162" s="226" t="s">
        <v>244</v>
      </c>
      <c r="G162" s="223"/>
      <c r="H162" s="227">
        <v>23.899999999999999</v>
      </c>
      <c r="I162" s="228"/>
      <c r="J162" s="223"/>
      <c r="K162" s="223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149</v>
      </c>
      <c r="AU162" s="233" t="s">
        <v>80</v>
      </c>
      <c r="AV162" s="13" t="s">
        <v>80</v>
      </c>
      <c r="AW162" s="13" t="s">
        <v>32</v>
      </c>
      <c r="AX162" s="13" t="s">
        <v>70</v>
      </c>
      <c r="AY162" s="233" t="s">
        <v>138</v>
      </c>
    </row>
    <row r="163" s="14" customFormat="1">
      <c r="A163" s="14"/>
      <c r="B163" s="234"/>
      <c r="C163" s="235"/>
      <c r="D163" s="224" t="s">
        <v>149</v>
      </c>
      <c r="E163" s="236" t="s">
        <v>18</v>
      </c>
      <c r="F163" s="237" t="s">
        <v>157</v>
      </c>
      <c r="G163" s="235"/>
      <c r="H163" s="238">
        <v>46.799999999999997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149</v>
      </c>
      <c r="AU163" s="244" t="s">
        <v>80</v>
      </c>
      <c r="AV163" s="14" t="s">
        <v>145</v>
      </c>
      <c r="AW163" s="14" t="s">
        <v>32</v>
      </c>
      <c r="AX163" s="14" t="s">
        <v>78</v>
      </c>
      <c r="AY163" s="244" t="s">
        <v>138</v>
      </c>
    </row>
    <row r="164" s="12" customFormat="1" ht="22.8" customHeight="1">
      <c r="A164" s="12"/>
      <c r="B164" s="188"/>
      <c r="C164" s="189"/>
      <c r="D164" s="190" t="s">
        <v>69</v>
      </c>
      <c r="E164" s="202" t="s">
        <v>187</v>
      </c>
      <c r="F164" s="202" t="s">
        <v>245</v>
      </c>
      <c r="G164" s="189"/>
      <c r="H164" s="189"/>
      <c r="I164" s="192"/>
      <c r="J164" s="203">
        <f>BK164</f>
        <v>0</v>
      </c>
      <c r="K164" s="189"/>
      <c r="L164" s="194"/>
      <c r="M164" s="195"/>
      <c r="N164" s="196"/>
      <c r="O164" s="196"/>
      <c r="P164" s="197">
        <f>SUM(P165:P169)</f>
        <v>0</v>
      </c>
      <c r="Q164" s="196"/>
      <c r="R164" s="197">
        <f>SUM(R165:R169)</f>
        <v>1.0867</v>
      </c>
      <c r="S164" s="196"/>
      <c r="T164" s="198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9" t="s">
        <v>78</v>
      </c>
      <c r="AT164" s="200" t="s">
        <v>69</v>
      </c>
      <c r="AU164" s="200" t="s">
        <v>78</v>
      </c>
      <c r="AY164" s="199" t="s">
        <v>138</v>
      </c>
      <c r="BK164" s="201">
        <f>SUM(BK165:BK169)</f>
        <v>0</v>
      </c>
    </row>
    <row r="165" s="2" customFormat="1" ht="16.5" customHeight="1">
      <c r="A165" s="38"/>
      <c r="B165" s="39"/>
      <c r="C165" s="204" t="s">
        <v>246</v>
      </c>
      <c r="D165" s="204" t="s">
        <v>140</v>
      </c>
      <c r="E165" s="205" t="s">
        <v>247</v>
      </c>
      <c r="F165" s="206" t="s">
        <v>248</v>
      </c>
      <c r="G165" s="207" t="s">
        <v>249</v>
      </c>
      <c r="H165" s="208">
        <v>5</v>
      </c>
      <c r="I165" s="209"/>
      <c r="J165" s="210">
        <f>ROUND(I165*H165,2)</f>
        <v>0</v>
      </c>
      <c r="K165" s="206" t="s">
        <v>144</v>
      </c>
      <c r="L165" s="44"/>
      <c r="M165" s="211" t="s">
        <v>18</v>
      </c>
      <c r="N165" s="212" t="s">
        <v>41</v>
      </c>
      <c r="O165" s="84"/>
      <c r="P165" s="213">
        <f>O165*H165</f>
        <v>0</v>
      </c>
      <c r="Q165" s="213">
        <v>0.21734000000000001</v>
      </c>
      <c r="R165" s="213">
        <f>Q165*H165</f>
        <v>1.0867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145</v>
      </c>
      <c r="AT165" s="215" t="s">
        <v>140</v>
      </c>
      <c r="AU165" s="215" t="s">
        <v>80</v>
      </c>
      <c r="AY165" s="17" t="s">
        <v>138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78</v>
      </c>
      <c r="BK165" s="216">
        <f>ROUND(I165*H165,2)</f>
        <v>0</v>
      </c>
      <c r="BL165" s="17" t="s">
        <v>145</v>
      </c>
      <c r="BM165" s="215" t="s">
        <v>250</v>
      </c>
    </row>
    <row r="166" s="2" customFormat="1">
      <c r="A166" s="38"/>
      <c r="B166" s="39"/>
      <c r="C166" s="40"/>
      <c r="D166" s="217" t="s">
        <v>147</v>
      </c>
      <c r="E166" s="40"/>
      <c r="F166" s="218" t="s">
        <v>251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147</v>
      </c>
      <c r="AU166" s="17" t="s">
        <v>80</v>
      </c>
    </row>
    <row r="167" s="2" customFormat="1" ht="16.5" customHeight="1">
      <c r="A167" s="38"/>
      <c r="B167" s="39"/>
      <c r="C167" s="245" t="s">
        <v>252</v>
      </c>
      <c r="D167" s="245" t="s">
        <v>253</v>
      </c>
      <c r="E167" s="246" t="s">
        <v>254</v>
      </c>
      <c r="F167" s="247" t="s">
        <v>255</v>
      </c>
      <c r="G167" s="248" t="s">
        <v>249</v>
      </c>
      <c r="H167" s="249">
        <v>3</v>
      </c>
      <c r="I167" s="250"/>
      <c r="J167" s="251">
        <f>ROUND(I167*H167,2)</f>
        <v>0</v>
      </c>
      <c r="K167" s="247" t="s">
        <v>18</v>
      </c>
      <c r="L167" s="252"/>
      <c r="M167" s="253" t="s">
        <v>18</v>
      </c>
      <c r="N167" s="254" t="s">
        <v>41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187</v>
      </c>
      <c r="AT167" s="215" t="s">
        <v>253</v>
      </c>
      <c r="AU167" s="215" t="s">
        <v>80</v>
      </c>
      <c r="AY167" s="17" t="s">
        <v>138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78</v>
      </c>
      <c r="BK167" s="216">
        <f>ROUND(I167*H167,2)</f>
        <v>0</v>
      </c>
      <c r="BL167" s="17" t="s">
        <v>145</v>
      </c>
      <c r="BM167" s="215" t="s">
        <v>256</v>
      </c>
    </row>
    <row r="168" s="2" customFormat="1" ht="16.5" customHeight="1">
      <c r="A168" s="38"/>
      <c r="B168" s="39"/>
      <c r="C168" s="245" t="s">
        <v>257</v>
      </c>
      <c r="D168" s="245" t="s">
        <v>253</v>
      </c>
      <c r="E168" s="246" t="s">
        <v>258</v>
      </c>
      <c r="F168" s="247" t="s">
        <v>259</v>
      </c>
      <c r="G168" s="248" t="s">
        <v>249</v>
      </c>
      <c r="H168" s="249">
        <v>1</v>
      </c>
      <c r="I168" s="250"/>
      <c r="J168" s="251">
        <f>ROUND(I168*H168,2)</f>
        <v>0</v>
      </c>
      <c r="K168" s="247" t="s">
        <v>18</v>
      </c>
      <c r="L168" s="252"/>
      <c r="M168" s="253" t="s">
        <v>18</v>
      </c>
      <c r="N168" s="254" t="s">
        <v>41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187</v>
      </c>
      <c r="AT168" s="215" t="s">
        <v>253</v>
      </c>
      <c r="AU168" s="215" t="s">
        <v>80</v>
      </c>
      <c r="AY168" s="17" t="s">
        <v>138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78</v>
      </c>
      <c r="BK168" s="216">
        <f>ROUND(I168*H168,2)</f>
        <v>0</v>
      </c>
      <c r="BL168" s="17" t="s">
        <v>145</v>
      </c>
      <c r="BM168" s="215" t="s">
        <v>260</v>
      </c>
    </row>
    <row r="169" s="2" customFormat="1" ht="16.5" customHeight="1">
      <c r="A169" s="38"/>
      <c r="B169" s="39"/>
      <c r="C169" s="245" t="s">
        <v>261</v>
      </c>
      <c r="D169" s="245" t="s">
        <v>253</v>
      </c>
      <c r="E169" s="246" t="s">
        <v>262</v>
      </c>
      <c r="F169" s="247" t="s">
        <v>263</v>
      </c>
      <c r="G169" s="248" t="s">
        <v>249</v>
      </c>
      <c r="H169" s="249">
        <v>1</v>
      </c>
      <c r="I169" s="250"/>
      <c r="J169" s="251">
        <f>ROUND(I169*H169,2)</f>
        <v>0</v>
      </c>
      <c r="K169" s="247" t="s">
        <v>18</v>
      </c>
      <c r="L169" s="252"/>
      <c r="M169" s="253" t="s">
        <v>18</v>
      </c>
      <c r="N169" s="254" t="s">
        <v>41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187</v>
      </c>
      <c r="AT169" s="215" t="s">
        <v>253</v>
      </c>
      <c r="AU169" s="215" t="s">
        <v>80</v>
      </c>
      <c r="AY169" s="17" t="s">
        <v>138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78</v>
      </c>
      <c r="BK169" s="216">
        <f>ROUND(I169*H169,2)</f>
        <v>0</v>
      </c>
      <c r="BL169" s="17" t="s">
        <v>145</v>
      </c>
      <c r="BM169" s="215" t="s">
        <v>264</v>
      </c>
    </row>
    <row r="170" s="12" customFormat="1" ht="22.8" customHeight="1">
      <c r="A170" s="12"/>
      <c r="B170" s="188"/>
      <c r="C170" s="189"/>
      <c r="D170" s="190" t="s">
        <v>69</v>
      </c>
      <c r="E170" s="202" t="s">
        <v>194</v>
      </c>
      <c r="F170" s="202" t="s">
        <v>265</v>
      </c>
      <c r="G170" s="189"/>
      <c r="H170" s="189"/>
      <c r="I170" s="192"/>
      <c r="J170" s="203">
        <f>BK170</f>
        <v>0</v>
      </c>
      <c r="K170" s="189"/>
      <c r="L170" s="194"/>
      <c r="M170" s="195"/>
      <c r="N170" s="196"/>
      <c r="O170" s="196"/>
      <c r="P170" s="197">
        <f>SUM(P171:P199)</f>
        <v>0</v>
      </c>
      <c r="Q170" s="196"/>
      <c r="R170" s="197">
        <f>SUM(R171:R199)</f>
        <v>0.001872</v>
      </c>
      <c r="S170" s="196"/>
      <c r="T170" s="198">
        <f>SUM(T171:T199)</f>
        <v>12.819790000000001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9" t="s">
        <v>78</v>
      </c>
      <c r="AT170" s="200" t="s">
        <v>69</v>
      </c>
      <c r="AU170" s="200" t="s">
        <v>78</v>
      </c>
      <c r="AY170" s="199" t="s">
        <v>138</v>
      </c>
      <c r="BK170" s="201">
        <f>SUM(BK171:BK199)</f>
        <v>0</v>
      </c>
    </row>
    <row r="171" s="2" customFormat="1" ht="21.75" customHeight="1">
      <c r="A171" s="38"/>
      <c r="B171" s="39"/>
      <c r="C171" s="204" t="s">
        <v>7</v>
      </c>
      <c r="D171" s="204" t="s">
        <v>140</v>
      </c>
      <c r="E171" s="205" t="s">
        <v>266</v>
      </c>
      <c r="F171" s="206" t="s">
        <v>267</v>
      </c>
      <c r="G171" s="207" t="s">
        <v>143</v>
      </c>
      <c r="H171" s="208">
        <v>46.799999999999997</v>
      </c>
      <c r="I171" s="209"/>
      <c r="J171" s="210">
        <f>ROUND(I171*H171,2)</f>
        <v>0</v>
      </c>
      <c r="K171" s="206" t="s">
        <v>144</v>
      </c>
      <c r="L171" s="44"/>
      <c r="M171" s="211" t="s">
        <v>18</v>
      </c>
      <c r="N171" s="212" t="s">
        <v>41</v>
      </c>
      <c r="O171" s="84"/>
      <c r="P171" s="213">
        <f>O171*H171</f>
        <v>0</v>
      </c>
      <c r="Q171" s="213">
        <v>4.0000000000000003E-05</v>
      </c>
      <c r="R171" s="213">
        <f>Q171*H171</f>
        <v>0.001872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145</v>
      </c>
      <c r="AT171" s="215" t="s">
        <v>140</v>
      </c>
      <c r="AU171" s="215" t="s">
        <v>80</v>
      </c>
      <c r="AY171" s="17" t="s">
        <v>138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78</v>
      </c>
      <c r="BK171" s="216">
        <f>ROUND(I171*H171,2)</f>
        <v>0</v>
      </c>
      <c r="BL171" s="17" t="s">
        <v>145</v>
      </c>
      <c r="BM171" s="215" t="s">
        <v>268</v>
      </c>
    </row>
    <row r="172" s="2" customFormat="1">
      <c r="A172" s="38"/>
      <c r="B172" s="39"/>
      <c r="C172" s="40"/>
      <c r="D172" s="217" t="s">
        <v>147</v>
      </c>
      <c r="E172" s="40"/>
      <c r="F172" s="218" t="s">
        <v>269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147</v>
      </c>
      <c r="AU172" s="17" t="s">
        <v>80</v>
      </c>
    </row>
    <row r="173" s="2" customFormat="1" ht="16.5" customHeight="1">
      <c r="A173" s="38"/>
      <c r="B173" s="39"/>
      <c r="C173" s="204" t="s">
        <v>270</v>
      </c>
      <c r="D173" s="204" t="s">
        <v>140</v>
      </c>
      <c r="E173" s="205" t="s">
        <v>271</v>
      </c>
      <c r="F173" s="206" t="s">
        <v>272</v>
      </c>
      <c r="G173" s="207" t="s">
        <v>249</v>
      </c>
      <c r="H173" s="208">
        <v>5</v>
      </c>
      <c r="I173" s="209"/>
      <c r="J173" s="210">
        <f>ROUND(I173*H173,2)</f>
        <v>0</v>
      </c>
      <c r="K173" s="206" t="s">
        <v>18</v>
      </c>
      <c r="L173" s="44"/>
      <c r="M173" s="211" t="s">
        <v>18</v>
      </c>
      <c r="N173" s="212" t="s">
        <v>41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0.0050000000000000001</v>
      </c>
      <c r="T173" s="214">
        <f>S173*H173</f>
        <v>0.025000000000000001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145</v>
      </c>
      <c r="AT173" s="215" t="s">
        <v>140</v>
      </c>
      <c r="AU173" s="215" t="s">
        <v>80</v>
      </c>
      <c r="AY173" s="17" t="s">
        <v>138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78</v>
      </c>
      <c r="BK173" s="216">
        <f>ROUND(I173*H173,2)</f>
        <v>0</v>
      </c>
      <c r="BL173" s="17" t="s">
        <v>145</v>
      </c>
      <c r="BM173" s="215" t="s">
        <v>273</v>
      </c>
    </row>
    <row r="174" s="2" customFormat="1" ht="16.5" customHeight="1">
      <c r="A174" s="38"/>
      <c r="B174" s="39"/>
      <c r="C174" s="204" t="s">
        <v>274</v>
      </c>
      <c r="D174" s="204" t="s">
        <v>140</v>
      </c>
      <c r="E174" s="205" t="s">
        <v>275</v>
      </c>
      <c r="F174" s="206" t="s">
        <v>276</v>
      </c>
      <c r="G174" s="207" t="s">
        <v>143</v>
      </c>
      <c r="H174" s="208">
        <v>1.732</v>
      </c>
      <c r="I174" s="209"/>
      <c r="J174" s="210">
        <f>ROUND(I174*H174,2)</f>
        <v>0</v>
      </c>
      <c r="K174" s="206" t="s">
        <v>18</v>
      </c>
      <c r="L174" s="44"/>
      <c r="M174" s="211" t="s">
        <v>18</v>
      </c>
      <c r="N174" s="212" t="s">
        <v>41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145</v>
      </c>
      <c r="AT174" s="215" t="s">
        <v>140</v>
      </c>
      <c r="AU174" s="215" t="s">
        <v>80</v>
      </c>
      <c r="AY174" s="17" t="s">
        <v>138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78</v>
      </c>
      <c r="BK174" s="216">
        <f>ROUND(I174*H174,2)</f>
        <v>0</v>
      </c>
      <c r="BL174" s="17" t="s">
        <v>145</v>
      </c>
      <c r="BM174" s="215" t="s">
        <v>277</v>
      </c>
    </row>
    <row r="175" s="13" customFormat="1">
      <c r="A175" s="13"/>
      <c r="B175" s="222"/>
      <c r="C175" s="223"/>
      <c r="D175" s="224" t="s">
        <v>149</v>
      </c>
      <c r="E175" s="225" t="s">
        <v>18</v>
      </c>
      <c r="F175" s="226" t="s">
        <v>278</v>
      </c>
      <c r="G175" s="223"/>
      <c r="H175" s="227">
        <v>1.732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149</v>
      </c>
      <c r="AU175" s="233" t="s">
        <v>80</v>
      </c>
      <c r="AV175" s="13" t="s">
        <v>80</v>
      </c>
      <c r="AW175" s="13" t="s">
        <v>32</v>
      </c>
      <c r="AX175" s="13" t="s">
        <v>78</v>
      </c>
      <c r="AY175" s="233" t="s">
        <v>138</v>
      </c>
    </row>
    <row r="176" s="2" customFormat="1" ht="16.5" customHeight="1">
      <c r="A176" s="38"/>
      <c r="B176" s="39"/>
      <c r="C176" s="204" t="s">
        <v>279</v>
      </c>
      <c r="D176" s="204" t="s">
        <v>140</v>
      </c>
      <c r="E176" s="205" t="s">
        <v>280</v>
      </c>
      <c r="F176" s="206" t="s">
        <v>281</v>
      </c>
      <c r="G176" s="207" t="s">
        <v>249</v>
      </c>
      <c r="H176" s="208">
        <v>1</v>
      </c>
      <c r="I176" s="209"/>
      <c r="J176" s="210">
        <f>ROUND(I176*H176,2)</f>
        <v>0</v>
      </c>
      <c r="K176" s="206" t="s">
        <v>18</v>
      </c>
      <c r="L176" s="44"/>
      <c r="M176" s="211" t="s">
        <v>18</v>
      </c>
      <c r="N176" s="212" t="s">
        <v>41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145</v>
      </c>
      <c r="AT176" s="215" t="s">
        <v>140</v>
      </c>
      <c r="AU176" s="215" t="s">
        <v>80</v>
      </c>
      <c r="AY176" s="17" t="s">
        <v>138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78</v>
      </c>
      <c r="BK176" s="216">
        <f>ROUND(I176*H176,2)</f>
        <v>0</v>
      </c>
      <c r="BL176" s="17" t="s">
        <v>145</v>
      </c>
      <c r="BM176" s="215" t="s">
        <v>282</v>
      </c>
    </row>
    <row r="177" s="2" customFormat="1" ht="24.15" customHeight="1">
      <c r="A177" s="38"/>
      <c r="B177" s="39"/>
      <c r="C177" s="204" t="s">
        <v>283</v>
      </c>
      <c r="D177" s="204" t="s">
        <v>140</v>
      </c>
      <c r="E177" s="205" t="s">
        <v>284</v>
      </c>
      <c r="F177" s="206" t="s">
        <v>285</v>
      </c>
      <c r="G177" s="207" t="s">
        <v>143</v>
      </c>
      <c r="H177" s="208">
        <v>20.25</v>
      </c>
      <c r="I177" s="209"/>
      <c r="J177" s="210">
        <f>ROUND(I177*H177,2)</f>
        <v>0</v>
      </c>
      <c r="K177" s="206" t="s">
        <v>144</v>
      </c>
      <c r="L177" s="44"/>
      <c r="M177" s="211" t="s">
        <v>18</v>
      </c>
      <c r="N177" s="212" t="s">
        <v>41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0.26100000000000001</v>
      </c>
      <c r="T177" s="214">
        <f>S177*H177</f>
        <v>5.2852500000000004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145</v>
      </c>
      <c r="AT177" s="215" t="s">
        <v>140</v>
      </c>
      <c r="AU177" s="215" t="s">
        <v>80</v>
      </c>
      <c r="AY177" s="17" t="s">
        <v>138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78</v>
      </c>
      <c r="BK177" s="216">
        <f>ROUND(I177*H177,2)</f>
        <v>0</v>
      </c>
      <c r="BL177" s="17" t="s">
        <v>145</v>
      </c>
      <c r="BM177" s="215" t="s">
        <v>286</v>
      </c>
    </row>
    <row r="178" s="2" customFormat="1">
      <c r="A178" s="38"/>
      <c r="B178" s="39"/>
      <c r="C178" s="40"/>
      <c r="D178" s="217" t="s">
        <v>147</v>
      </c>
      <c r="E178" s="40"/>
      <c r="F178" s="218" t="s">
        <v>287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80</v>
      </c>
    </row>
    <row r="179" s="13" customFormat="1">
      <c r="A179" s="13"/>
      <c r="B179" s="222"/>
      <c r="C179" s="223"/>
      <c r="D179" s="224" t="s">
        <v>149</v>
      </c>
      <c r="E179" s="225" t="s">
        <v>18</v>
      </c>
      <c r="F179" s="226" t="s">
        <v>288</v>
      </c>
      <c r="G179" s="223"/>
      <c r="H179" s="227">
        <v>29.25</v>
      </c>
      <c r="I179" s="228"/>
      <c r="J179" s="223"/>
      <c r="K179" s="223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149</v>
      </c>
      <c r="AU179" s="233" t="s">
        <v>80</v>
      </c>
      <c r="AV179" s="13" t="s">
        <v>80</v>
      </c>
      <c r="AW179" s="13" t="s">
        <v>32</v>
      </c>
      <c r="AX179" s="13" t="s">
        <v>70</v>
      </c>
      <c r="AY179" s="233" t="s">
        <v>138</v>
      </c>
    </row>
    <row r="180" s="13" customFormat="1">
      <c r="A180" s="13"/>
      <c r="B180" s="222"/>
      <c r="C180" s="223"/>
      <c r="D180" s="224" t="s">
        <v>149</v>
      </c>
      <c r="E180" s="225" t="s">
        <v>18</v>
      </c>
      <c r="F180" s="226" t="s">
        <v>289</v>
      </c>
      <c r="G180" s="223"/>
      <c r="H180" s="227">
        <v>-9</v>
      </c>
      <c r="I180" s="228"/>
      <c r="J180" s="223"/>
      <c r="K180" s="223"/>
      <c r="L180" s="229"/>
      <c r="M180" s="230"/>
      <c r="N180" s="231"/>
      <c r="O180" s="231"/>
      <c r="P180" s="231"/>
      <c r="Q180" s="231"/>
      <c r="R180" s="231"/>
      <c r="S180" s="231"/>
      <c r="T180" s="23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3" t="s">
        <v>149</v>
      </c>
      <c r="AU180" s="233" t="s">
        <v>80</v>
      </c>
      <c r="AV180" s="13" t="s">
        <v>80</v>
      </c>
      <c r="AW180" s="13" t="s">
        <v>32</v>
      </c>
      <c r="AX180" s="13" t="s">
        <v>70</v>
      </c>
      <c r="AY180" s="233" t="s">
        <v>138</v>
      </c>
    </row>
    <row r="181" s="14" customFormat="1">
      <c r="A181" s="14"/>
      <c r="B181" s="234"/>
      <c r="C181" s="235"/>
      <c r="D181" s="224" t="s">
        <v>149</v>
      </c>
      <c r="E181" s="236" t="s">
        <v>18</v>
      </c>
      <c r="F181" s="237" t="s">
        <v>157</v>
      </c>
      <c r="G181" s="235"/>
      <c r="H181" s="238">
        <v>20.25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4" t="s">
        <v>149</v>
      </c>
      <c r="AU181" s="244" t="s">
        <v>80</v>
      </c>
      <c r="AV181" s="14" t="s">
        <v>145</v>
      </c>
      <c r="AW181" s="14" t="s">
        <v>32</v>
      </c>
      <c r="AX181" s="14" t="s">
        <v>78</v>
      </c>
      <c r="AY181" s="244" t="s">
        <v>138</v>
      </c>
    </row>
    <row r="182" s="2" customFormat="1" ht="24.15" customHeight="1">
      <c r="A182" s="38"/>
      <c r="B182" s="39"/>
      <c r="C182" s="204" t="s">
        <v>290</v>
      </c>
      <c r="D182" s="204" t="s">
        <v>140</v>
      </c>
      <c r="E182" s="205" t="s">
        <v>291</v>
      </c>
      <c r="F182" s="206" t="s">
        <v>292</v>
      </c>
      <c r="G182" s="207" t="s">
        <v>143</v>
      </c>
      <c r="H182" s="208">
        <v>12.9</v>
      </c>
      <c r="I182" s="209"/>
      <c r="J182" s="210">
        <f>ROUND(I182*H182,2)</f>
        <v>0</v>
      </c>
      <c r="K182" s="206" t="s">
        <v>144</v>
      </c>
      <c r="L182" s="44"/>
      <c r="M182" s="211" t="s">
        <v>18</v>
      </c>
      <c r="N182" s="212" t="s">
        <v>41</v>
      </c>
      <c r="O182" s="84"/>
      <c r="P182" s="213">
        <f>O182*H182</f>
        <v>0</v>
      </c>
      <c r="Q182" s="213">
        <v>0</v>
      </c>
      <c r="R182" s="213">
        <f>Q182*H182</f>
        <v>0</v>
      </c>
      <c r="S182" s="213">
        <v>0.035000000000000003</v>
      </c>
      <c r="T182" s="214">
        <f>S182*H182</f>
        <v>0.45150000000000007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5" t="s">
        <v>145</v>
      </c>
      <c r="AT182" s="215" t="s">
        <v>140</v>
      </c>
      <c r="AU182" s="215" t="s">
        <v>80</v>
      </c>
      <c r="AY182" s="17" t="s">
        <v>138</v>
      </c>
      <c r="BE182" s="216">
        <f>IF(N182="základní",J182,0)</f>
        <v>0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7" t="s">
        <v>78</v>
      </c>
      <c r="BK182" s="216">
        <f>ROUND(I182*H182,2)</f>
        <v>0</v>
      </c>
      <c r="BL182" s="17" t="s">
        <v>145</v>
      </c>
      <c r="BM182" s="215" t="s">
        <v>293</v>
      </c>
    </row>
    <row r="183" s="2" customFormat="1">
      <c r="A183" s="38"/>
      <c r="B183" s="39"/>
      <c r="C183" s="40"/>
      <c r="D183" s="217" t="s">
        <v>147</v>
      </c>
      <c r="E183" s="40"/>
      <c r="F183" s="218" t="s">
        <v>294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147</v>
      </c>
      <c r="AU183" s="17" t="s">
        <v>80</v>
      </c>
    </row>
    <row r="184" s="13" customFormat="1">
      <c r="A184" s="13"/>
      <c r="B184" s="222"/>
      <c r="C184" s="223"/>
      <c r="D184" s="224" t="s">
        <v>149</v>
      </c>
      <c r="E184" s="225" t="s">
        <v>18</v>
      </c>
      <c r="F184" s="226" t="s">
        <v>150</v>
      </c>
      <c r="G184" s="223"/>
      <c r="H184" s="227">
        <v>12.9</v>
      </c>
      <c r="I184" s="228"/>
      <c r="J184" s="223"/>
      <c r="K184" s="223"/>
      <c r="L184" s="229"/>
      <c r="M184" s="230"/>
      <c r="N184" s="231"/>
      <c r="O184" s="231"/>
      <c r="P184" s="231"/>
      <c r="Q184" s="231"/>
      <c r="R184" s="231"/>
      <c r="S184" s="231"/>
      <c r="T184" s="23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3" t="s">
        <v>149</v>
      </c>
      <c r="AU184" s="233" t="s">
        <v>80</v>
      </c>
      <c r="AV184" s="13" t="s">
        <v>80</v>
      </c>
      <c r="AW184" s="13" t="s">
        <v>32</v>
      </c>
      <c r="AX184" s="13" t="s">
        <v>78</v>
      </c>
      <c r="AY184" s="233" t="s">
        <v>138</v>
      </c>
    </row>
    <row r="185" s="2" customFormat="1" ht="16.5" customHeight="1">
      <c r="A185" s="38"/>
      <c r="B185" s="39"/>
      <c r="C185" s="204" t="s">
        <v>295</v>
      </c>
      <c r="D185" s="204" t="s">
        <v>140</v>
      </c>
      <c r="E185" s="205" t="s">
        <v>296</v>
      </c>
      <c r="F185" s="206" t="s">
        <v>297</v>
      </c>
      <c r="G185" s="207" t="s">
        <v>143</v>
      </c>
      <c r="H185" s="208">
        <v>18</v>
      </c>
      <c r="I185" s="209"/>
      <c r="J185" s="210">
        <f>ROUND(I185*H185,2)</f>
        <v>0</v>
      </c>
      <c r="K185" s="206" t="s">
        <v>144</v>
      </c>
      <c r="L185" s="44"/>
      <c r="M185" s="211" t="s">
        <v>18</v>
      </c>
      <c r="N185" s="212" t="s">
        <v>41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0.075999999999999998</v>
      </c>
      <c r="T185" s="214">
        <f>S185*H185</f>
        <v>1.3679999999999999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145</v>
      </c>
      <c r="AT185" s="215" t="s">
        <v>140</v>
      </c>
      <c r="AU185" s="215" t="s">
        <v>80</v>
      </c>
      <c r="AY185" s="17" t="s">
        <v>138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78</v>
      </c>
      <c r="BK185" s="216">
        <f>ROUND(I185*H185,2)</f>
        <v>0</v>
      </c>
      <c r="BL185" s="17" t="s">
        <v>145</v>
      </c>
      <c r="BM185" s="215" t="s">
        <v>298</v>
      </c>
    </row>
    <row r="186" s="2" customFormat="1">
      <c r="A186" s="38"/>
      <c r="B186" s="39"/>
      <c r="C186" s="40"/>
      <c r="D186" s="217" t="s">
        <v>147</v>
      </c>
      <c r="E186" s="40"/>
      <c r="F186" s="218" t="s">
        <v>299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147</v>
      </c>
      <c r="AU186" s="17" t="s">
        <v>80</v>
      </c>
    </row>
    <row r="187" s="13" customFormat="1">
      <c r="A187" s="13"/>
      <c r="B187" s="222"/>
      <c r="C187" s="223"/>
      <c r="D187" s="224" t="s">
        <v>149</v>
      </c>
      <c r="E187" s="225" t="s">
        <v>18</v>
      </c>
      <c r="F187" s="226" t="s">
        <v>300</v>
      </c>
      <c r="G187" s="223"/>
      <c r="H187" s="227">
        <v>18</v>
      </c>
      <c r="I187" s="228"/>
      <c r="J187" s="223"/>
      <c r="K187" s="223"/>
      <c r="L187" s="229"/>
      <c r="M187" s="230"/>
      <c r="N187" s="231"/>
      <c r="O187" s="231"/>
      <c r="P187" s="231"/>
      <c r="Q187" s="231"/>
      <c r="R187" s="231"/>
      <c r="S187" s="231"/>
      <c r="T187" s="23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3" t="s">
        <v>149</v>
      </c>
      <c r="AU187" s="233" t="s">
        <v>80</v>
      </c>
      <c r="AV187" s="13" t="s">
        <v>80</v>
      </c>
      <c r="AW187" s="13" t="s">
        <v>32</v>
      </c>
      <c r="AX187" s="13" t="s">
        <v>78</v>
      </c>
      <c r="AY187" s="233" t="s">
        <v>138</v>
      </c>
    </row>
    <row r="188" s="2" customFormat="1" ht="24.15" customHeight="1">
      <c r="A188" s="38"/>
      <c r="B188" s="39"/>
      <c r="C188" s="204" t="s">
        <v>301</v>
      </c>
      <c r="D188" s="204" t="s">
        <v>140</v>
      </c>
      <c r="E188" s="205" t="s">
        <v>302</v>
      </c>
      <c r="F188" s="206" t="s">
        <v>303</v>
      </c>
      <c r="G188" s="207" t="s">
        <v>249</v>
      </c>
      <c r="H188" s="208">
        <v>1</v>
      </c>
      <c r="I188" s="209"/>
      <c r="J188" s="210">
        <f>ROUND(I188*H188,2)</f>
        <v>0</v>
      </c>
      <c r="K188" s="206" t="s">
        <v>144</v>
      </c>
      <c r="L188" s="44"/>
      <c r="M188" s="211" t="s">
        <v>18</v>
      </c>
      <c r="N188" s="212" t="s">
        <v>41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0.073999999999999996</v>
      </c>
      <c r="T188" s="214">
        <f>S188*H188</f>
        <v>0.073999999999999996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145</v>
      </c>
      <c r="AT188" s="215" t="s">
        <v>140</v>
      </c>
      <c r="AU188" s="215" t="s">
        <v>80</v>
      </c>
      <c r="AY188" s="17" t="s">
        <v>138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78</v>
      </c>
      <c r="BK188" s="216">
        <f>ROUND(I188*H188,2)</f>
        <v>0</v>
      </c>
      <c r="BL188" s="17" t="s">
        <v>145</v>
      </c>
      <c r="BM188" s="215" t="s">
        <v>304</v>
      </c>
    </row>
    <row r="189" s="2" customFormat="1">
      <c r="A189" s="38"/>
      <c r="B189" s="39"/>
      <c r="C189" s="40"/>
      <c r="D189" s="217" t="s">
        <v>147</v>
      </c>
      <c r="E189" s="40"/>
      <c r="F189" s="218" t="s">
        <v>305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80</v>
      </c>
    </row>
    <row r="190" s="13" customFormat="1">
      <c r="A190" s="13"/>
      <c r="B190" s="222"/>
      <c r="C190" s="223"/>
      <c r="D190" s="224" t="s">
        <v>149</v>
      </c>
      <c r="E190" s="225" t="s">
        <v>18</v>
      </c>
      <c r="F190" s="226" t="s">
        <v>306</v>
      </c>
      <c r="G190" s="223"/>
      <c r="H190" s="227">
        <v>1</v>
      </c>
      <c r="I190" s="228"/>
      <c r="J190" s="223"/>
      <c r="K190" s="223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149</v>
      </c>
      <c r="AU190" s="233" t="s">
        <v>80</v>
      </c>
      <c r="AV190" s="13" t="s">
        <v>80</v>
      </c>
      <c r="AW190" s="13" t="s">
        <v>32</v>
      </c>
      <c r="AX190" s="13" t="s">
        <v>78</v>
      </c>
      <c r="AY190" s="233" t="s">
        <v>138</v>
      </c>
    </row>
    <row r="191" s="2" customFormat="1" ht="24.15" customHeight="1">
      <c r="A191" s="38"/>
      <c r="B191" s="39"/>
      <c r="C191" s="204" t="s">
        <v>307</v>
      </c>
      <c r="D191" s="204" t="s">
        <v>140</v>
      </c>
      <c r="E191" s="205" t="s">
        <v>308</v>
      </c>
      <c r="F191" s="206" t="s">
        <v>309</v>
      </c>
      <c r="G191" s="207" t="s">
        <v>143</v>
      </c>
      <c r="H191" s="208">
        <v>98.140000000000001</v>
      </c>
      <c r="I191" s="209"/>
      <c r="J191" s="210">
        <f>ROUND(I191*H191,2)</f>
        <v>0</v>
      </c>
      <c r="K191" s="206" t="s">
        <v>144</v>
      </c>
      <c r="L191" s="44"/>
      <c r="M191" s="211" t="s">
        <v>18</v>
      </c>
      <c r="N191" s="212" t="s">
        <v>41</v>
      </c>
      <c r="O191" s="84"/>
      <c r="P191" s="213">
        <f>O191*H191</f>
        <v>0</v>
      </c>
      <c r="Q191" s="213">
        <v>0</v>
      </c>
      <c r="R191" s="213">
        <f>Q191*H191</f>
        <v>0</v>
      </c>
      <c r="S191" s="213">
        <v>0.045999999999999999</v>
      </c>
      <c r="T191" s="214">
        <f>S191*H191</f>
        <v>4.5144399999999996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145</v>
      </c>
      <c r="AT191" s="215" t="s">
        <v>140</v>
      </c>
      <c r="AU191" s="215" t="s">
        <v>80</v>
      </c>
      <c r="AY191" s="17" t="s">
        <v>138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78</v>
      </c>
      <c r="BK191" s="216">
        <f>ROUND(I191*H191,2)</f>
        <v>0</v>
      </c>
      <c r="BL191" s="17" t="s">
        <v>145</v>
      </c>
      <c r="BM191" s="215" t="s">
        <v>310</v>
      </c>
    </row>
    <row r="192" s="2" customFormat="1">
      <c r="A192" s="38"/>
      <c r="B192" s="39"/>
      <c r="C192" s="40"/>
      <c r="D192" s="217" t="s">
        <v>147</v>
      </c>
      <c r="E192" s="40"/>
      <c r="F192" s="218" t="s">
        <v>311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147</v>
      </c>
      <c r="AU192" s="17" t="s">
        <v>80</v>
      </c>
    </row>
    <row r="193" s="13" customFormat="1">
      <c r="A193" s="13"/>
      <c r="B193" s="222"/>
      <c r="C193" s="223"/>
      <c r="D193" s="224" t="s">
        <v>149</v>
      </c>
      <c r="E193" s="225" t="s">
        <v>18</v>
      </c>
      <c r="F193" s="226" t="s">
        <v>235</v>
      </c>
      <c r="G193" s="223"/>
      <c r="H193" s="227">
        <v>108.48</v>
      </c>
      <c r="I193" s="228"/>
      <c r="J193" s="223"/>
      <c r="K193" s="223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149</v>
      </c>
      <c r="AU193" s="233" t="s">
        <v>80</v>
      </c>
      <c r="AV193" s="13" t="s">
        <v>80</v>
      </c>
      <c r="AW193" s="13" t="s">
        <v>32</v>
      </c>
      <c r="AX193" s="13" t="s">
        <v>70</v>
      </c>
      <c r="AY193" s="233" t="s">
        <v>138</v>
      </c>
    </row>
    <row r="194" s="13" customFormat="1">
      <c r="A194" s="13"/>
      <c r="B194" s="222"/>
      <c r="C194" s="223"/>
      <c r="D194" s="224" t="s">
        <v>149</v>
      </c>
      <c r="E194" s="225" t="s">
        <v>18</v>
      </c>
      <c r="F194" s="226" t="s">
        <v>236</v>
      </c>
      <c r="G194" s="223"/>
      <c r="H194" s="227">
        <v>-26.100000000000001</v>
      </c>
      <c r="I194" s="228"/>
      <c r="J194" s="223"/>
      <c r="K194" s="223"/>
      <c r="L194" s="229"/>
      <c r="M194" s="230"/>
      <c r="N194" s="231"/>
      <c r="O194" s="231"/>
      <c r="P194" s="231"/>
      <c r="Q194" s="231"/>
      <c r="R194" s="231"/>
      <c r="S194" s="231"/>
      <c r="T194" s="23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3" t="s">
        <v>149</v>
      </c>
      <c r="AU194" s="233" t="s">
        <v>80</v>
      </c>
      <c r="AV194" s="13" t="s">
        <v>80</v>
      </c>
      <c r="AW194" s="13" t="s">
        <v>32</v>
      </c>
      <c r="AX194" s="13" t="s">
        <v>70</v>
      </c>
      <c r="AY194" s="233" t="s">
        <v>138</v>
      </c>
    </row>
    <row r="195" s="13" customFormat="1">
      <c r="A195" s="13"/>
      <c r="B195" s="222"/>
      <c r="C195" s="223"/>
      <c r="D195" s="224" t="s">
        <v>149</v>
      </c>
      <c r="E195" s="225" t="s">
        <v>18</v>
      </c>
      <c r="F195" s="226" t="s">
        <v>237</v>
      </c>
      <c r="G195" s="223"/>
      <c r="H195" s="227">
        <v>15.76</v>
      </c>
      <c r="I195" s="228"/>
      <c r="J195" s="223"/>
      <c r="K195" s="223"/>
      <c r="L195" s="229"/>
      <c r="M195" s="230"/>
      <c r="N195" s="231"/>
      <c r="O195" s="231"/>
      <c r="P195" s="231"/>
      <c r="Q195" s="231"/>
      <c r="R195" s="231"/>
      <c r="S195" s="231"/>
      <c r="T195" s="23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3" t="s">
        <v>149</v>
      </c>
      <c r="AU195" s="233" t="s">
        <v>80</v>
      </c>
      <c r="AV195" s="13" t="s">
        <v>80</v>
      </c>
      <c r="AW195" s="13" t="s">
        <v>32</v>
      </c>
      <c r="AX195" s="13" t="s">
        <v>70</v>
      </c>
      <c r="AY195" s="233" t="s">
        <v>138</v>
      </c>
    </row>
    <row r="196" s="14" customFormat="1">
      <c r="A196" s="14"/>
      <c r="B196" s="234"/>
      <c r="C196" s="235"/>
      <c r="D196" s="224" t="s">
        <v>149</v>
      </c>
      <c r="E196" s="236" t="s">
        <v>18</v>
      </c>
      <c r="F196" s="237" t="s">
        <v>157</v>
      </c>
      <c r="G196" s="235"/>
      <c r="H196" s="238">
        <v>98.140000000000001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4" t="s">
        <v>149</v>
      </c>
      <c r="AU196" s="244" t="s">
        <v>80</v>
      </c>
      <c r="AV196" s="14" t="s">
        <v>145</v>
      </c>
      <c r="AW196" s="14" t="s">
        <v>32</v>
      </c>
      <c r="AX196" s="14" t="s">
        <v>78</v>
      </c>
      <c r="AY196" s="244" t="s">
        <v>138</v>
      </c>
    </row>
    <row r="197" s="2" customFormat="1" ht="24.15" customHeight="1">
      <c r="A197" s="38"/>
      <c r="B197" s="39"/>
      <c r="C197" s="204" t="s">
        <v>312</v>
      </c>
      <c r="D197" s="204" t="s">
        <v>140</v>
      </c>
      <c r="E197" s="205" t="s">
        <v>313</v>
      </c>
      <c r="F197" s="206" t="s">
        <v>314</v>
      </c>
      <c r="G197" s="207" t="s">
        <v>143</v>
      </c>
      <c r="H197" s="208">
        <v>16.199999999999999</v>
      </c>
      <c r="I197" s="209"/>
      <c r="J197" s="210">
        <f>ROUND(I197*H197,2)</f>
        <v>0</v>
      </c>
      <c r="K197" s="206" t="s">
        <v>144</v>
      </c>
      <c r="L197" s="44"/>
      <c r="M197" s="211" t="s">
        <v>18</v>
      </c>
      <c r="N197" s="212" t="s">
        <v>41</v>
      </c>
      <c r="O197" s="84"/>
      <c r="P197" s="213">
        <f>O197*H197</f>
        <v>0</v>
      </c>
      <c r="Q197" s="213">
        <v>0</v>
      </c>
      <c r="R197" s="213">
        <f>Q197*H197</f>
        <v>0</v>
      </c>
      <c r="S197" s="213">
        <v>0.068000000000000005</v>
      </c>
      <c r="T197" s="214">
        <f>S197*H197</f>
        <v>1.1016000000000001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145</v>
      </c>
      <c r="AT197" s="215" t="s">
        <v>140</v>
      </c>
      <c r="AU197" s="215" t="s">
        <v>80</v>
      </c>
      <c r="AY197" s="17" t="s">
        <v>138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78</v>
      </c>
      <c r="BK197" s="216">
        <f>ROUND(I197*H197,2)</f>
        <v>0</v>
      </c>
      <c r="BL197" s="17" t="s">
        <v>145</v>
      </c>
      <c r="BM197" s="215" t="s">
        <v>315</v>
      </c>
    </row>
    <row r="198" s="2" customFormat="1">
      <c r="A198" s="38"/>
      <c r="B198" s="39"/>
      <c r="C198" s="40"/>
      <c r="D198" s="217" t="s">
        <v>147</v>
      </c>
      <c r="E198" s="40"/>
      <c r="F198" s="218" t="s">
        <v>316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147</v>
      </c>
      <c r="AU198" s="17" t="s">
        <v>80</v>
      </c>
    </row>
    <row r="199" s="13" customFormat="1">
      <c r="A199" s="13"/>
      <c r="B199" s="222"/>
      <c r="C199" s="223"/>
      <c r="D199" s="224" t="s">
        <v>149</v>
      </c>
      <c r="E199" s="225" t="s">
        <v>18</v>
      </c>
      <c r="F199" s="226" t="s">
        <v>317</v>
      </c>
      <c r="G199" s="223"/>
      <c r="H199" s="227">
        <v>16.199999999999999</v>
      </c>
      <c r="I199" s="228"/>
      <c r="J199" s="223"/>
      <c r="K199" s="223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149</v>
      </c>
      <c r="AU199" s="233" t="s">
        <v>80</v>
      </c>
      <c r="AV199" s="13" t="s">
        <v>80</v>
      </c>
      <c r="AW199" s="13" t="s">
        <v>32</v>
      </c>
      <c r="AX199" s="13" t="s">
        <v>78</v>
      </c>
      <c r="AY199" s="233" t="s">
        <v>138</v>
      </c>
    </row>
    <row r="200" s="12" customFormat="1" ht="22.8" customHeight="1">
      <c r="A200" s="12"/>
      <c r="B200" s="188"/>
      <c r="C200" s="189"/>
      <c r="D200" s="190" t="s">
        <v>69</v>
      </c>
      <c r="E200" s="202" t="s">
        <v>318</v>
      </c>
      <c r="F200" s="202" t="s">
        <v>319</v>
      </c>
      <c r="G200" s="189"/>
      <c r="H200" s="189"/>
      <c r="I200" s="192"/>
      <c r="J200" s="203">
        <f>BK200</f>
        <v>0</v>
      </c>
      <c r="K200" s="189"/>
      <c r="L200" s="194"/>
      <c r="M200" s="195"/>
      <c r="N200" s="196"/>
      <c r="O200" s="196"/>
      <c r="P200" s="197">
        <f>SUM(P201:P208)</f>
        <v>0</v>
      </c>
      <c r="Q200" s="196"/>
      <c r="R200" s="197">
        <f>SUM(R201:R208)</f>
        <v>0</v>
      </c>
      <c r="S200" s="196"/>
      <c r="T200" s="198">
        <f>SUM(T201:T208)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99" t="s">
        <v>78</v>
      </c>
      <c r="AT200" s="200" t="s">
        <v>69</v>
      </c>
      <c r="AU200" s="200" t="s">
        <v>78</v>
      </c>
      <c r="AY200" s="199" t="s">
        <v>138</v>
      </c>
      <c r="BK200" s="201">
        <f>SUM(BK201:BK208)</f>
        <v>0</v>
      </c>
    </row>
    <row r="201" s="2" customFormat="1" ht="24.15" customHeight="1">
      <c r="A201" s="38"/>
      <c r="B201" s="39"/>
      <c r="C201" s="204" t="s">
        <v>320</v>
      </c>
      <c r="D201" s="204" t="s">
        <v>140</v>
      </c>
      <c r="E201" s="205" t="s">
        <v>321</v>
      </c>
      <c r="F201" s="206" t="s">
        <v>322</v>
      </c>
      <c r="G201" s="207" t="s">
        <v>177</v>
      </c>
      <c r="H201" s="208">
        <v>16.593</v>
      </c>
      <c r="I201" s="209"/>
      <c r="J201" s="210">
        <f>ROUND(I201*H201,2)</f>
        <v>0</v>
      </c>
      <c r="K201" s="206" t="s">
        <v>144</v>
      </c>
      <c r="L201" s="44"/>
      <c r="M201" s="211" t="s">
        <v>18</v>
      </c>
      <c r="N201" s="212" t="s">
        <v>41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145</v>
      </c>
      <c r="AT201" s="215" t="s">
        <v>140</v>
      </c>
      <c r="AU201" s="215" t="s">
        <v>80</v>
      </c>
      <c r="AY201" s="17" t="s">
        <v>138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78</v>
      </c>
      <c r="BK201" s="216">
        <f>ROUND(I201*H201,2)</f>
        <v>0</v>
      </c>
      <c r="BL201" s="17" t="s">
        <v>145</v>
      </c>
      <c r="BM201" s="215" t="s">
        <v>323</v>
      </c>
    </row>
    <row r="202" s="2" customFormat="1">
      <c r="A202" s="38"/>
      <c r="B202" s="39"/>
      <c r="C202" s="40"/>
      <c r="D202" s="217" t="s">
        <v>147</v>
      </c>
      <c r="E202" s="40"/>
      <c r="F202" s="218" t="s">
        <v>324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147</v>
      </c>
      <c r="AU202" s="17" t="s">
        <v>80</v>
      </c>
    </row>
    <row r="203" s="2" customFormat="1" ht="21.75" customHeight="1">
      <c r="A203" s="38"/>
      <c r="B203" s="39"/>
      <c r="C203" s="204" t="s">
        <v>325</v>
      </c>
      <c r="D203" s="204" t="s">
        <v>140</v>
      </c>
      <c r="E203" s="205" t="s">
        <v>326</v>
      </c>
      <c r="F203" s="206" t="s">
        <v>327</v>
      </c>
      <c r="G203" s="207" t="s">
        <v>177</v>
      </c>
      <c r="H203" s="208">
        <v>16.593</v>
      </c>
      <c r="I203" s="209"/>
      <c r="J203" s="210">
        <f>ROUND(I203*H203,2)</f>
        <v>0</v>
      </c>
      <c r="K203" s="206" t="s">
        <v>144</v>
      </c>
      <c r="L203" s="44"/>
      <c r="M203" s="211" t="s">
        <v>18</v>
      </c>
      <c r="N203" s="212" t="s">
        <v>41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145</v>
      </c>
      <c r="AT203" s="215" t="s">
        <v>140</v>
      </c>
      <c r="AU203" s="215" t="s">
        <v>80</v>
      </c>
      <c r="AY203" s="17" t="s">
        <v>138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78</v>
      </c>
      <c r="BK203" s="216">
        <f>ROUND(I203*H203,2)</f>
        <v>0</v>
      </c>
      <c r="BL203" s="17" t="s">
        <v>145</v>
      </c>
      <c r="BM203" s="215" t="s">
        <v>328</v>
      </c>
    </row>
    <row r="204" s="2" customFormat="1">
      <c r="A204" s="38"/>
      <c r="B204" s="39"/>
      <c r="C204" s="40"/>
      <c r="D204" s="217" t="s">
        <v>147</v>
      </c>
      <c r="E204" s="40"/>
      <c r="F204" s="218" t="s">
        <v>329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147</v>
      </c>
      <c r="AU204" s="17" t="s">
        <v>80</v>
      </c>
    </row>
    <row r="205" s="2" customFormat="1" ht="24.15" customHeight="1">
      <c r="A205" s="38"/>
      <c r="B205" s="39"/>
      <c r="C205" s="204" t="s">
        <v>330</v>
      </c>
      <c r="D205" s="204" t="s">
        <v>140</v>
      </c>
      <c r="E205" s="205" t="s">
        <v>331</v>
      </c>
      <c r="F205" s="206" t="s">
        <v>332</v>
      </c>
      <c r="G205" s="207" t="s">
        <v>177</v>
      </c>
      <c r="H205" s="208">
        <v>16.593</v>
      </c>
      <c r="I205" s="209"/>
      <c r="J205" s="210">
        <f>ROUND(I205*H205,2)</f>
        <v>0</v>
      </c>
      <c r="K205" s="206" t="s">
        <v>144</v>
      </c>
      <c r="L205" s="44"/>
      <c r="M205" s="211" t="s">
        <v>18</v>
      </c>
      <c r="N205" s="212" t="s">
        <v>41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145</v>
      </c>
      <c r="AT205" s="215" t="s">
        <v>140</v>
      </c>
      <c r="AU205" s="215" t="s">
        <v>80</v>
      </c>
      <c r="AY205" s="17" t="s">
        <v>138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78</v>
      </c>
      <c r="BK205" s="216">
        <f>ROUND(I205*H205,2)</f>
        <v>0</v>
      </c>
      <c r="BL205" s="17" t="s">
        <v>145</v>
      </c>
      <c r="BM205" s="215" t="s">
        <v>333</v>
      </c>
    </row>
    <row r="206" s="2" customFormat="1">
      <c r="A206" s="38"/>
      <c r="B206" s="39"/>
      <c r="C206" s="40"/>
      <c r="D206" s="217" t="s">
        <v>147</v>
      </c>
      <c r="E206" s="40"/>
      <c r="F206" s="218" t="s">
        <v>334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147</v>
      </c>
      <c r="AU206" s="17" t="s">
        <v>80</v>
      </c>
    </row>
    <row r="207" s="2" customFormat="1" ht="24.15" customHeight="1">
      <c r="A207" s="38"/>
      <c r="B207" s="39"/>
      <c r="C207" s="204" t="s">
        <v>335</v>
      </c>
      <c r="D207" s="204" t="s">
        <v>140</v>
      </c>
      <c r="E207" s="205" t="s">
        <v>336</v>
      </c>
      <c r="F207" s="206" t="s">
        <v>337</v>
      </c>
      <c r="G207" s="207" t="s">
        <v>177</v>
      </c>
      <c r="H207" s="208">
        <v>14.586</v>
      </c>
      <c r="I207" s="209"/>
      <c r="J207" s="210">
        <f>ROUND(I207*H207,2)</f>
        <v>0</v>
      </c>
      <c r="K207" s="206" t="s">
        <v>144</v>
      </c>
      <c r="L207" s="44"/>
      <c r="M207" s="211" t="s">
        <v>18</v>
      </c>
      <c r="N207" s="212" t="s">
        <v>41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145</v>
      </c>
      <c r="AT207" s="215" t="s">
        <v>140</v>
      </c>
      <c r="AU207" s="215" t="s">
        <v>80</v>
      </c>
      <c r="AY207" s="17" t="s">
        <v>138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78</v>
      </c>
      <c r="BK207" s="216">
        <f>ROUND(I207*H207,2)</f>
        <v>0</v>
      </c>
      <c r="BL207" s="17" t="s">
        <v>145</v>
      </c>
      <c r="BM207" s="215" t="s">
        <v>338</v>
      </c>
    </row>
    <row r="208" s="2" customFormat="1">
      <c r="A208" s="38"/>
      <c r="B208" s="39"/>
      <c r="C208" s="40"/>
      <c r="D208" s="217" t="s">
        <v>147</v>
      </c>
      <c r="E208" s="40"/>
      <c r="F208" s="218" t="s">
        <v>339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147</v>
      </c>
      <c r="AU208" s="17" t="s">
        <v>80</v>
      </c>
    </row>
    <row r="209" s="12" customFormat="1" ht="22.8" customHeight="1">
      <c r="A209" s="12"/>
      <c r="B209" s="188"/>
      <c r="C209" s="189"/>
      <c r="D209" s="190" t="s">
        <v>69</v>
      </c>
      <c r="E209" s="202" t="s">
        <v>340</v>
      </c>
      <c r="F209" s="202" t="s">
        <v>341</v>
      </c>
      <c r="G209" s="189"/>
      <c r="H209" s="189"/>
      <c r="I209" s="192"/>
      <c r="J209" s="203">
        <f>BK209</f>
        <v>0</v>
      </c>
      <c r="K209" s="189"/>
      <c r="L209" s="194"/>
      <c r="M209" s="195"/>
      <c r="N209" s="196"/>
      <c r="O209" s="196"/>
      <c r="P209" s="197">
        <f>SUM(P210:P211)</f>
        <v>0</v>
      </c>
      <c r="Q209" s="196"/>
      <c r="R209" s="197">
        <f>SUM(R210:R211)</f>
        <v>0</v>
      </c>
      <c r="S209" s="196"/>
      <c r="T209" s="198">
        <f>SUM(T210:T211)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9" t="s">
        <v>78</v>
      </c>
      <c r="AT209" s="200" t="s">
        <v>69</v>
      </c>
      <c r="AU209" s="200" t="s">
        <v>78</v>
      </c>
      <c r="AY209" s="199" t="s">
        <v>138</v>
      </c>
      <c r="BK209" s="201">
        <f>SUM(BK210:BK211)</f>
        <v>0</v>
      </c>
    </row>
    <row r="210" s="2" customFormat="1" ht="33" customHeight="1">
      <c r="A210" s="38"/>
      <c r="B210" s="39"/>
      <c r="C210" s="204" t="s">
        <v>342</v>
      </c>
      <c r="D210" s="204" t="s">
        <v>140</v>
      </c>
      <c r="E210" s="205" t="s">
        <v>343</v>
      </c>
      <c r="F210" s="206" t="s">
        <v>344</v>
      </c>
      <c r="G210" s="207" t="s">
        <v>177</v>
      </c>
      <c r="H210" s="208">
        <v>34.712000000000003</v>
      </c>
      <c r="I210" s="209"/>
      <c r="J210" s="210">
        <f>ROUND(I210*H210,2)</f>
        <v>0</v>
      </c>
      <c r="K210" s="206" t="s">
        <v>144</v>
      </c>
      <c r="L210" s="44"/>
      <c r="M210" s="211" t="s">
        <v>18</v>
      </c>
      <c r="N210" s="212" t="s">
        <v>41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145</v>
      </c>
      <c r="AT210" s="215" t="s">
        <v>140</v>
      </c>
      <c r="AU210" s="215" t="s">
        <v>80</v>
      </c>
      <c r="AY210" s="17" t="s">
        <v>138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78</v>
      </c>
      <c r="BK210" s="216">
        <f>ROUND(I210*H210,2)</f>
        <v>0</v>
      </c>
      <c r="BL210" s="17" t="s">
        <v>145</v>
      </c>
      <c r="BM210" s="215" t="s">
        <v>345</v>
      </c>
    </row>
    <row r="211" s="2" customFormat="1">
      <c r="A211" s="38"/>
      <c r="B211" s="39"/>
      <c r="C211" s="40"/>
      <c r="D211" s="217" t="s">
        <v>147</v>
      </c>
      <c r="E211" s="40"/>
      <c r="F211" s="218" t="s">
        <v>346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147</v>
      </c>
      <c r="AU211" s="17" t="s">
        <v>80</v>
      </c>
    </row>
    <row r="212" s="12" customFormat="1" ht="25.92" customHeight="1">
      <c r="A212" s="12"/>
      <c r="B212" s="188"/>
      <c r="C212" s="189"/>
      <c r="D212" s="190" t="s">
        <v>69</v>
      </c>
      <c r="E212" s="191" t="s">
        <v>347</v>
      </c>
      <c r="F212" s="191" t="s">
        <v>348</v>
      </c>
      <c r="G212" s="189"/>
      <c r="H212" s="189"/>
      <c r="I212" s="192"/>
      <c r="J212" s="193">
        <f>BK212</f>
        <v>0</v>
      </c>
      <c r="K212" s="189"/>
      <c r="L212" s="194"/>
      <c r="M212" s="195"/>
      <c r="N212" s="196"/>
      <c r="O212" s="196"/>
      <c r="P212" s="197">
        <f>P213+P224+P233+P242+P259+P295+P348+P359+P383</f>
        <v>0</v>
      </c>
      <c r="Q212" s="196"/>
      <c r="R212" s="197">
        <f>R213+R224+R233+R242+R259+R295+R348+R359+R383</f>
        <v>4.5284208800000005</v>
      </c>
      <c r="S212" s="196"/>
      <c r="T212" s="198">
        <f>T213+T224+T233+T242+T259+T295+T348+T359+T383</f>
        <v>3.7736299999999998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99" t="s">
        <v>80</v>
      </c>
      <c r="AT212" s="200" t="s">
        <v>69</v>
      </c>
      <c r="AU212" s="200" t="s">
        <v>70</v>
      </c>
      <c r="AY212" s="199" t="s">
        <v>138</v>
      </c>
      <c r="BK212" s="201">
        <f>BK213+BK224+BK233+BK242+BK259+BK295+BK348+BK359+BK383</f>
        <v>0</v>
      </c>
    </row>
    <row r="213" s="12" customFormat="1" ht="22.8" customHeight="1">
      <c r="A213" s="12"/>
      <c r="B213" s="188"/>
      <c r="C213" s="189"/>
      <c r="D213" s="190" t="s">
        <v>69</v>
      </c>
      <c r="E213" s="202" t="s">
        <v>349</v>
      </c>
      <c r="F213" s="202" t="s">
        <v>350</v>
      </c>
      <c r="G213" s="189"/>
      <c r="H213" s="189"/>
      <c r="I213" s="192"/>
      <c r="J213" s="203">
        <f>BK213</f>
        <v>0</v>
      </c>
      <c r="K213" s="189"/>
      <c r="L213" s="194"/>
      <c r="M213" s="195"/>
      <c r="N213" s="196"/>
      <c r="O213" s="196"/>
      <c r="P213" s="197">
        <f>SUM(P214:P223)</f>
        <v>0</v>
      </c>
      <c r="Q213" s="196"/>
      <c r="R213" s="197">
        <f>SUM(R214:R223)</f>
        <v>0.070199999999999999</v>
      </c>
      <c r="S213" s="196"/>
      <c r="T213" s="198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9" t="s">
        <v>80</v>
      </c>
      <c r="AT213" s="200" t="s">
        <v>69</v>
      </c>
      <c r="AU213" s="200" t="s">
        <v>78</v>
      </c>
      <c r="AY213" s="199" t="s">
        <v>138</v>
      </c>
      <c r="BK213" s="201">
        <f>SUM(BK214:BK223)</f>
        <v>0</v>
      </c>
    </row>
    <row r="214" s="2" customFormat="1" ht="24.15" customHeight="1">
      <c r="A214" s="38"/>
      <c r="B214" s="39"/>
      <c r="C214" s="204" t="s">
        <v>351</v>
      </c>
      <c r="D214" s="204" t="s">
        <v>140</v>
      </c>
      <c r="E214" s="205" t="s">
        <v>352</v>
      </c>
      <c r="F214" s="206" t="s">
        <v>353</v>
      </c>
      <c r="G214" s="207" t="s">
        <v>143</v>
      </c>
      <c r="H214" s="208">
        <v>46.799999999999997</v>
      </c>
      <c r="I214" s="209"/>
      <c r="J214" s="210">
        <f>ROUND(I214*H214,2)</f>
        <v>0</v>
      </c>
      <c r="K214" s="206" t="s">
        <v>144</v>
      </c>
      <c r="L214" s="44"/>
      <c r="M214" s="211" t="s">
        <v>18</v>
      </c>
      <c r="N214" s="212" t="s">
        <v>41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238</v>
      </c>
      <c r="AT214" s="215" t="s">
        <v>140</v>
      </c>
      <c r="AU214" s="215" t="s">
        <v>80</v>
      </c>
      <c r="AY214" s="17" t="s">
        <v>138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78</v>
      </c>
      <c r="BK214" s="216">
        <f>ROUND(I214*H214,2)</f>
        <v>0</v>
      </c>
      <c r="BL214" s="17" t="s">
        <v>238</v>
      </c>
      <c r="BM214" s="215" t="s">
        <v>354</v>
      </c>
    </row>
    <row r="215" s="2" customFormat="1">
      <c r="A215" s="38"/>
      <c r="B215" s="39"/>
      <c r="C215" s="40"/>
      <c r="D215" s="217" t="s">
        <v>147</v>
      </c>
      <c r="E215" s="40"/>
      <c r="F215" s="218" t="s">
        <v>355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147</v>
      </c>
      <c r="AU215" s="17" t="s">
        <v>80</v>
      </c>
    </row>
    <row r="216" s="13" customFormat="1">
      <c r="A216" s="13"/>
      <c r="B216" s="222"/>
      <c r="C216" s="223"/>
      <c r="D216" s="224" t="s">
        <v>149</v>
      </c>
      <c r="E216" s="225" t="s">
        <v>18</v>
      </c>
      <c r="F216" s="226" t="s">
        <v>356</v>
      </c>
      <c r="G216" s="223"/>
      <c r="H216" s="227">
        <v>22.899999999999999</v>
      </c>
      <c r="I216" s="228"/>
      <c r="J216" s="223"/>
      <c r="K216" s="223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149</v>
      </c>
      <c r="AU216" s="233" t="s">
        <v>80</v>
      </c>
      <c r="AV216" s="13" t="s">
        <v>80</v>
      </c>
      <c r="AW216" s="13" t="s">
        <v>32</v>
      </c>
      <c r="AX216" s="13" t="s">
        <v>70</v>
      </c>
      <c r="AY216" s="233" t="s">
        <v>138</v>
      </c>
    </row>
    <row r="217" s="13" customFormat="1">
      <c r="A217" s="13"/>
      <c r="B217" s="222"/>
      <c r="C217" s="223"/>
      <c r="D217" s="224" t="s">
        <v>149</v>
      </c>
      <c r="E217" s="225" t="s">
        <v>18</v>
      </c>
      <c r="F217" s="226" t="s">
        <v>244</v>
      </c>
      <c r="G217" s="223"/>
      <c r="H217" s="227">
        <v>23.899999999999999</v>
      </c>
      <c r="I217" s="228"/>
      <c r="J217" s="223"/>
      <c r="K217" s="223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149</v>
      </c>
      <c r="AU217" s="233" t="s">
        <v>80</v>
      </c>
      <c r="AV217" s="13" t="s">
        <v>80</v>
      </c>
      <c r="AW217" s="13" t="s">
        <v>32</v>
      </c>
      <c r="AX217" s="13" t="s">
        <v>70</v>
      </c>
      <c r="AY217" s="233" t="s">
        <v>138</v>
      </c>
    </row>
    <row r="218" s="14" customFormat="1">
      <c r="A218" s="14"/>
      <c r="B218" s="234"/>
      <c r="C218" s="235"/>
      <c r="D218" s="224" t="s">
        <v>149</v>
      </c>
      <c r="E218" s="236" t="s">
        <v>18</v>
      </c>
      <c r="F218" s="237" t="s">
        <v>157</v>
      </c>
      <c r="G218" s="235"/>
      <c r="H218" s="238">
        <v>46.799999999999997</v>
      </c>
      <c r="I218" s="239"/>
      <c r="J218" s="235"/>
      <c r="K218" s="235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149</v>
      </c>
      <c r="AU218" s="244" t="s">
        <v>80</v>
      </c>
      <c r="AV218" s="14" t="s">
        <v>145</v>
      </c>
      <c r="AW218" s="14" t="s">
        <v>32</v>
      </c>
      <c r="AX218" s="14" t="s">
        <v>78</v>
      </c>
      <c r="AY218" s="244" t="s">
        <v>138</v>
      </c>
    </row>
    <row r="219" s="2" customFormat="1" ht="16.5" customHeight="1">
      <c r="A219" s="38"/>
      <c r="B219" s="39"/>
      <c r="C219" s="245" t="s">
        <v>357</v>
      </c>
      <c r="D219" s="245" t="s">
        <v>253</v>
      </c>
      <c r="E219" s="246" t="s">
        <v>358</v>
      </c>
      <c r="F219" s="247" t="s">
        <v>359</v>
      </c>
      <c r="G219" s="248" t="s">
        <v>360</v>
      </c>
      <c r="H219" s="249">
        <v>70.200000000000003</v>
      </c>
      <c r="I219" s="250"/>
      <c r="J219" s="251">
        <f>ROUND(I219*H219,2)</f>
        <v>0</v>
      </c>
      <c r="K219" s="247" t="s">
        <v>144</v>
      </c>
      <c r="L219" s="252"/>
      <c r="M219" s="253" t="s">
        <v>18</v>
      </c>
      <c r="N219" s="254" t="s">
        <v>41</v>
      </c>
      <c r="O219" s="84"/>
      <c r="P219" s="213">
        <f>O219*H219</f>
        <v>0</v>
      </c>
      <c r="Q219" s="213">
        <v>0.001</v>
      </c>
      <c r="R219" s="213">
        <f>Q219*H219</f>
        <v>0.070199999999999999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325</v>
      </c>
      <c r="AT219" s="215" t="s">
        <v>253</v>
      </c>
      <c r="AU219" s="215" t="s">
        <v>80</v>
      </c>
      <c r="AY219" s="17" t="s">
        <v>138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78</v>
      </c>
      <c r="BK219" s="216">
        <f>ROUND(I219*H219,2)</f>
        <v>0</v>
      </c>
      <c r="BL219" s="17" t="s">
        <v>238</v>
      </c>
      <c r="BM219" s="215" t="s">
        <v>361</v>
      </c>
    </row>
    <row r="220" s="2" customFormat="1">
      <c r="A220" s="38"/>
      <c r="B220" s="39"/>
      <c r="C220" s="40"/>
      <c r="D220" s="217" t="s">
        <v>147</v>
      </c>
      <c r="E220" s="40"/>
      <c r="F220" s="218" t="s">
        <v>362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147</v>
      </c>
      <c r="AU220" s="17" t="s">
        <v>80</v>
      </c>
    </row>
    <row r="221" s="13" customFormat="1">
      <c r="A221" s="13"/>
      <c r="B221" s="222"/>
      <c r="C221" s="223"/>
      <c r="D221" s="224" t="s">
        <v>149</v>
      </c>
      <c r="E221" s="223"/>
      <c r="F221" s="226" t="s">
        <v>363</v>
      </c>
      <c r="G221" s="223"/>
      <c r="H221" s="227">
        <v>70.200000000000003</v>
      </c>
      <c r="I221" s="228"/>
      <c r="J221" s="223"/>
      <c r="K221" s="223"/>
      <c r="L221" s="229"/>
      <c r="M221" s="230"/>
      <c r="N221" s="231"/>
      <c r="O221" s="231"/>
      <c r="P221" s="231"/>
      <c r="Q221" s="231"/>
      <c r="R221" s="231"/>
      <c r="S221" s="231"/>
      <c r="T221" s="23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3" t="s">
        <v>149</v>
      </c>
      <c r="AU221" s="233" t="s">
        <v>80</v>
      </c>
      <c r="AV221" s="13" t="s">
        <v>80</v>
      </c>
      <c r="AW221" s="13" t="s">
        <v>4</v>
      </c>
      <c r="AX221" s="13" t="s">
        <v>78</v>
      </c>
      <c r="AY221" s="233" t="s">
        <v>138</v>
      </c>
    </row>
    <row r="222" s="2" customFormat="1" ht="24.15" customHeight="1">
      <c r="A222" s="38"/>
      <c r="B222" s="39"/>
      <c r="C222" s="204" t="s">
        <v>364</v>
      </c>
      <c r="D222" s="204" t="s">
        <v>140</v>
      </c>
      <c r="E222" s="205" t="s">
        <v>365</v>
      </c>
      <c r="F222" s="206" t="s">
        <v>366</v>
      </c>
      <c r="G222" s="207" t="s">
        <v>177</v>
      </c>
      <c r="H222" s="208">
        <v>0.070000000000000007</v>
      </c>
      <c r="I222" s="209"/>
      <c r="J222" s="210">
        <f>ROUND(I222*H222,2)</f>
        <v>0</v>
      </c>
      <c r="K222" s="206" t="s">
        <v>144</v>
      </c>
      <c r="L222" s="44"/>
      <c r="M222" s="211" t="s">
        <v>18</v>
      </c>
      <c r="N222" s="212" t="s">
        <v>41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238</v>
      </c>
      <c r="AT222" s="215" t="s">
        <v>140</v>
      </c>
      <c r="AU222" s="215" t="s">
        <v>80</v>
      </c>
      <c r="AY222" s="17" t="s">
        <v>138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78</v>
      </c>
      <c r="BK222" s="216">
        <f>ROUND(I222*H222,2)</f>
        <v>0</v>
      </c>
      <c r="BL222" s="17" t="s">
        <v>238</v>
      </c>
      <c r="BM222" s="215" t="s">
        <v>367</v>
      </c>
    </row>
    <row r="223" s="2" customFormat="1">
      <c r="A223" s="38"/>
      <c r="B223" s="39"/>
      <c r="C223" s="40"/>
      <c r="D223" s="217" t="s">
        <v>147</v>
      </c>
      <c r="E223" s="40"/>
      <c r="F223" s="218" t="s">
        <v>368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147</v>
      </c>
      <c r="AU223" s="17" t="s">
        <v>80</v>
      </c>
    </row>
    <row r="224" s="12" customFormat="1" ht="22.8" customHeight="1">
      <c r="A224" s="12"/>
      <c r="B224" s="188"/>
      <c r="C224" s="189"/>
      <c r="D224" s="190" t="s">
        <v>69</v>
      </c>
      <c r="E224" s="202" t="s">
        <v>369</v>
      </c>
      <c r="F224" s="202" t="s">
        <v>370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SUM(P225:P232)</f>
        <v>0</v>
      </c>
      <c r="Q224" s="196"/>
      <c r="R224" s="197">
        <f>SUM(R225:R232)</f>
        <v>0.091661279999999998</v>
      </c>
      <c r="S224" s="196"/>
      <c r="T224" s="198">
        <f>SUM(T225:T232)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9" t="s">
        <v>80</v>
      </c>
      <c r="AT224" s="200" t="s">
        <v>69</v>
      </c>
      <c r="AU224" s="200" t="s">
        <v>78</v>
      </c>
      <c r="AY224" s="199" t="s">
        <v>138</v>
      </c>
      <c r="BK224" s="201">
        <f>SUM(BK225:BK232)</f>
        <v>0</v>
      </c>
    </row>
    <row r="225" s="2" customFormat="1" ht="24.15" customHeight="1">
      <c r="A225" s="38"/>
      <c r="B225" s="39"/>
      <c r="C225" s="204" t="s">
        <v>371</v>
      </c>
      <c r="D225" s="204" t="s">
        <v>140</v>
      </c>
      <c r="E225" s="205" t="s">
        <v>372</v>
      </c>
      <c r="F225" s="206" t="s">
        <v>373</v>
      </c>
      <c r="G225" s="207" t="s">
        <v>143</v>
      </c>
      <c r="H225" s="208">
        <v>23.899999999999999</v>
      </c>
      <c r="I225" s="209"/>
      <c r="J225" s="210">
        <f>ROUND(I225*H225,2)</f>
        <v>0</v>
      </c>
      <c r="K225" s="206" t="s">
        <v>144</v>
      </c>
      <c r="L225" s="44"/>
      <c r="M225" s="211" t="s">
        <v>18</v>
      </c>
      <c r="N225" s="212" t="s">
        <v>41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238</v>
      </c>
      <c r="AT225" s="215" t="s">
        <v>140</v>
      </c>
      <c r="AU225" s="215" t="s">
        <v>80</v>
      </c>
      <c r="AY225" s="17" t="s">
        <v>138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78</v>
      </c>
      <c r="BK225" s="216">
        <f>ROUND(I225*H225,2)</f>
        <v>0</v>
      </c>
      <c r="BL225" s="17" t="s">
        <v>238</v>
      </c>
      <c r="BM225" s="215" t="s">
        <v>374</v>
      </c>
    </row>
    <row r="226" s="2" customFormat="1">
      <c r="A226" s="38"/>
      <c r="B226" s="39"/>
      <c r="C226" s="40"/>
      <c r="D226" s="217" t="s">
        <v>147</v>
      </c>
      <c r="E226" s="40"/>
      <c r="F226" s="218" t="s">
        <v>375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147</v>
      </c>
      <c r="AU226" s="17" t="s">
        <v>80</v>
      </c>
    </row>
    <row r="227" s="13" customFormat="1">
      <c r="A227" s="13"/>
      <c r="B227" s="222"/>
      <c r="C227" s="223"/>
      <c r="D227" s="224" t="s">
        <v>149</v>
      </c>
      <c r="E227" s="225" t="s">
        <v>18</v>
      </c>
      <c r="F227" s="226" t="s">
        <v>376</v>
      </c>
      <c r="G227" s="223"/>
      <c r="H227" s="227">
        <v>23.899999999999999</v>
      </c>
      <c r="I227" s="228"/>
      <c r="J227" s="223"/>
      <c r="K227" s="223"/>
      <c r="L227" s="229"/>
      <c r="M227" s="230"/>
      <c r="N227" s="231"/>
      <c r="O227" s="231"/>
      <c r="P227" s="231"/>
      <c r="Q227" s="231"/>
      <c r="R227" s="231"/>
      <c r="S227" s="231"/>
      <c r="T227" s="23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3" t="s">
        <v>149</v>
      </c>
      <c r="AU227" s="233" t="s">
        <v>80</v>
      </c>
      <c r="AV227" s="13" t="s">
        <v>80</v>
      </c>
      <c r="AW227" s="13" t="s">
        <v>32</v>
      </c>
      <c r="AX227" s="13" t="s">
        <v>78</v>
      </c>
      <c r="AY227" s="233" t="s">
        <v>138</v>
      </c>
    </row>
    <row r="228" s="2" customFormat="1" ht="16.5" customHeight="1">
      <c r="A228" s="38"/>
      <c r="B228" s="39"/>
      <c r="C228" s="245" t="s">
        <v>377</v>
      </c>
      <c r="D228" s="245" t="s">
        <v>253</v>
      </c>
      <c r="E228" s="246" t="s">
        <v>378</v>
      </c>
      <c r="F228" s="247" t="s">
        <v>379</v>
      </c>
      <c r="G228" s="248" t="s">
        <v>143</v>
      </c>
      <c r="H228" s="249">
        <v>48.756</v>
      </c>
      <c r="I228" s="250"/>
      <c r="J228" s="251">
        <f>ROUND(I228*H228,2)</f>
        <v>0</v>
      </c>
      <c r="K228" s="247" t="s">
        <v>144</v>
      </c>
      <c r="L228" s="252"/>
      <c r="M228" s="253" t="s">
        <v>18</v>
      </c>
      <c r="N228" s="254" t="s">
        <v>41</v>
      </c>
      <c r="O228" s="84"/>
      <c r="P228" s="213">
        <f>O228*H228</f>
        <v>0</v>
      </c>
      <c r="Q228" s="213">
        <v>0.0018799999999999999</v>
      </c>
      <c r="R228" s="213">
        <f>Q228*H228</f>
        <v>0.091661279999999998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187</v>
      </c>
      <c r="AT228" s="215" t="s">
        <v>253</v>
      </c>
      <c r="AU228" s="215" t="s">
        <v>80</v>
      </c>
      <c r="AY228" s="17" t="s">
        <v>138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78</v>
      </c>
      <c r="BK228" s="216">
        <f>ROUND(I228*H228,2)</f>
        <v>0</v>
      </c>
      <c r="BL228" s="17" t="s">
        <v>145</v>
      </c>
      <c r="BM228" s="215" t="s">
        <v>380</v>
      </c>
    </row>
    <row r="229" s="2" customFormat="1">
      <c r="A229" s="38"/>
      <c r="B229" s="39"/>
      <c r="C229" s="40"/>
      <c r="D229" s="217" t="s">
        <v>147</v>
      </c>
      <c r="E229" s="40"/>
      <c r="F229" s="218" t="s">
        <v>381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147</v>
      </c>
      <c r="AU229" s="17" t="s">
        <v>80</v>
      </c>
    </row>
    <row r="230" s="13" customFormat="1">
      <c r="A230" s="13"/>
      <c r="B230" s="222"/>
      <c r="C230" s="223"/>
      <c r="D230" s="224" t="s">
        <v>149</v>
      </c>
      <c r="E230" s="223"/>
      <c r="F230" s="226" t="s">
        <v>382</v>
      </c>
      <c r="G230" s="223"/>
      <c r="H230" s="227">
        <v>48.756</v>
      </c>
      <c r="I230" s="228"/>
      <c r="J230" s="223"/>
      <c r="K230" s="223"/>
      <c r="L230" s="229"/>
      <c r="M230" s="230"/>
      <c r="N230" s="231"/>
      <c r="O230" s="231"/>
      <c r="P230" s="231"/>
      <c r="Q230" s="231"/>
      <c r="R230" s="231"/>
      <c r="S230" s="231"/>
      <c r="T230" s="23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3" t="s">
        <v>149</v>
      </c>
      <c r="AU230" s="233" t="s">
        <v>80</v>
      </c>
      <c r="AV230" s="13" t="s">
        <v>80</v>
      </c>
      <c r="AW230" s="13" t="s">
        <v>4</v>
      </c>
      <c r="AX230" s="13" t="s">
        <v>78</v>
      </c>
      <c r="AY230" s="233" t="s">
        <v>138</v>
      </c>
    </row>
    <row r="231" s="2" customFormat="1" ht="24.15" customHeight="1">
      <c r="A231" s="38"/>
      <c r="B231" s="39"/>
      <c r="C231" s="204" t="s">
        <v>383</v>
      </c>
      <c r="D231" s="204" t="s">
        <v>140</v>
      </c>
      <c r="E231" s="205" t="s">
        <v>384</v>
      </c>
      <c r="F231" s="206" t="s">
        <v>385</v>
      </c>
      <c r="G231" s="207" t="s">
        <v>177</v>
      </c>
      <c r="H231" s="208">
        <v>0.091999999999999998</v>
      </c>
      <c r="I231" s="209"/>
      <c r="J231" s="210">
        <f>ROUND(I231*H231,2)</f>
        <v>0</v>
      </c>
      <c r="K231" s="206" t="s">
        <v>144</v>
      </c>
      <c r="L231" s="44"/>
      <c r="M231" s="211" t="s">
        <v>18</v>
      </c>
      <c r="N231" s="212" t="s">
        <v>41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238</v>
      </c>
      <c r="AT231" s="215" t="s">
        <v>140</v>
      </c>
      <c r="AU231" s="215" t="s">
        <v>80</v>
      </c>
      <c r="AY231" s="17" t="s">
        <v>138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78</v>
      </c>
      <c r="BK231" s="216">
        <f>ROUND(I231*H231,2)</f>
        <v>0</v>
      </c>
      <c r="BL231" s="17" t="s">
        <v>238</v>
      </c>
      <c r="BM231" s="215" t="s">
        <v>386</v>
      </c>
    </row>
    <row r="232" s="2" customFormat="1">
      <c r="A232" s="38"/>
      <c r="B232" s="39"/>
      <c r="C232" s="40"/>
      <c r="D232" s="217" t="s">
        <v>147</v>
      </c>
      <c r="E232" s="40"/>
      <c r="F232" s="218" t="s">
        <v>387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147</v>
      </c>
      <c r="AU232" s="17" t="s">
        <v>80</v>
      </c>
    </row>
    <row r="233" s="12" customFormat="1" ht="22.8" customHeight="1">
      <c r="A233" s="12"/>
      <c r="B233" s="188"/>
      <c r="C233" s="189"/>
      <c r="D233" s="190" t="s">
        <v>69</v>
      </c>
      <c r="E233" s="202" t="s">
        <v>388</v>
      </c>
      <c r="F233" s="202" t="s">
        <v>389</v>
      </c>
      <c r="G233" s="189"/>
      <c r="H233" s="189"/>
      <c r="I233" s="192"/>
      <c r="J233" s="203">
        <f>BK233</f>
        <v>0</v>
      </c>
      <c r="K233" s="189"/>
      <c r="L233" s="194"/>
      <c r="M233" s="195"/>
      <c r="N233" s="196"/>
      <c r="O233" s="196"/>
      <c r="P233" s="197">
        <f>SUM(P234:P241)</f>
        <v>0</v>
      </c>
      <c r="Q233" s="196"/>
      <c r="R233" s="197">
        <f>SUM(R234:R241)</f>
        <v>0</v>
      </c>
      <c r="S233" s="196"/>
      <c r="T233" s="198">
        <f>SUM(T234:T241)</f>
        <v>0.22413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9" t="s">
        <v>80</v>
      </c>
      <c r="AT233" s="200" t="s">
        <v>69</v>
      </c>
      <c r="AU233" s="200" t="s">
        <v>78</v>
      </c>
      <c r="AY233" s="199" t="s">
        <v>138</v>
      </c>
      <c r="BK233" s="201">
        <f>SUM(BK234:BK241)</f>
        <v>0</v>
      </c>
    </row>
    <row r="234" s="2" customFormat="1" ht="16.5" customHeight="1">
      <c r="A234" s="38"/>
      <c r="B234" s="39"/>
      <c r="C234" s="204" t="s">
        <v>390</v>
      </c>
      <c r="D234" s="204" t="s">
        <v>140</v>
      </c>
      <c r="E234" s="205" t="s">
        <v>391</v>
      </c>
      <c r="F234" s="206" t="s">
        <v>392</v>
      </c>
      <c r="G234" s="207" t="s">
        <v>393</v>
      </c>
      <c r="H234" s="208">
        <v>5</v>
      </c>
      <c r="I234" s="209"/>
      <c r="J234" s="210">
        <f>ROUND(I234*H234,2)</f>
        <v>0</v>
      </c>
      <c r="K234" s="206" t="s">
        <v>144</v>
      </c>
      <c r="L234" s="44"/>
      <c r="M234" s="211" t="s">
        <v>18</v>
      </c>
      <c r="N234" s="212" t="s">
        <v>41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0.01933</v>
      </c>
      <c r="T234" s="214">
        <f>S234*H234</f>
        <v>0.09665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238</v>
      </c>
      <c r="AT234" s="215" t="s">
        <v>140</v>
      </c>
      <c r="AU234" s="215" t="s">
        <v>80</v>
      </c>
      <c r="AY234" s="17" t="s">
        <v>138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78</v>
      </c>
      <c r="BK234" s="216">
        <f>ROUND(I234*H234,2)</f>
        <v>0</v>
      </c>
      <c r="BL234" s="17" t="s">
        <v>238</v>
      </c>
      <c r="BM234" s="215" t="s">
        <v>394</v>
      </c>
    </row>
    <row r="235" s="2" customFormat="1">
      <c r="A235" s="38"/>
      <c r="B235" s="39"/>
      <c r="C235" s="40"/>
      <c r="D235" s="217" t="s">
        <v>147</v>
      </c>
      <c r="E235" s="40"/>
      <c r="F235" s="218" t="s">
        <v>395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147</v>
      </c>
      <c r="AU235" s="17" t="s">
        <v>80</v>
      </c>
    </row>
    <row r="236" s="2" customFormat="1" ht="16.5" customHeight="1">
      <c r="A236" s="38"/>
      <c r="B236" s="39"/>
      <c r="C236" s="204" t="s">
        <v>396</v>
      </c>
      <c r="D236" s="204" t="s">
        <v>140</v>
      </c>
      <c r="E236" s="205" t="s">
        <v>397</v>
      </c>
      <c r="F236" s="206" t="s">
        <v>398</v>
      </c>
      <c r="G236" s="207" t="s">
        <v>393</v>
      </c>
      <c r="H236" s="208">
        <v>2</v>
      </c>
      <c r="I236" s="209"/>
      <c r="J236" s="210">
        <f>ROUND(I236*H236,2)</f>
        <v>0</v>
      </c>
      <c r="K236" s="206" t="s">
        <v>144</v>
      </c>
      <c r="L236" s="44"/>
      <c r="M236" s="211" t="s">
        <v>18</v>
      </c>
      <c r="N236" s="212" t="s">
        <v>41</v>
      </c>
      <c r="O236" s="84"/>
      <c r="P236" s="213">
        <f>O236*H236</f>
        <v>0</v>
      </c>
      <c r="Q236" s="213">
        <v>0</v>
      </c>
      <c r="R236" s="213">
        <f>Q236*H236</f>
        <v>0</v>
      </c>
      <c r="S236" s="213">
        <v>0.0172</v>
      </c>
      <c r="T236" s="214">
        <f>S236*H236</f>
        <v>0.0344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5" t="s">
        <v>238</v>
      </c>
      <c r="AT236" s="215" t="s">
        <v>140</v>
      </c>
      <c r="AU236" s="215" t="s">
        <v>80</v>
      </c>
      <c r="AY236" s="17" t="s">
        <v>138</v>
      </c>
      <c r="BE236" s="216">
        <f>IF(N236="základní",J236,0)</f>
        <v>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7" t="s">
        <v>78</v>
      </c>
      <c r="BK236" s="216">
        <f>ROUND(I236*H236,2)</f>
        <v>0</v>
      </c>
      <c r="BL236" s="17" t="s">
        <v>238</v>
      </c>
      <c r="BM236" s="215" t="s">
        <v>399</v>
      </c>
    </row>
    <row r="237" s="2" customFormat="1">
      <c r="A237" s="38"/>
      <c r="B237" s="39"/>
      <c r="C237" s="40"/>
      <c r="D237" s="217" t="s">
        <v>147</v>
      </c>
      <c r="E237" s="40"/>
      <c r="F237" s="218" t="s">
        <v>400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147</v>
      </c>
      <c r="AU237" s="17" t="s">
        <v>80</v>
      </c>
    </row>
    <row r="238" s="2" customFormat="1" ht="16.5" customHeight="1">
      <c r="A238" s="38"/>
      <c r="B238" s="39"/>
      <c r="C238" s="204" t="s">
        <v>401</v>
      </c>
      <c r="D238" s="204" t="s">
        <v>140</v>
      </c>
      <c r="E238" s="205" t="s">
        <v>402</v>
      </c>
      <c r="F238" s="206" t="s">
        <v>403</v>
      </c>
      <c r="G238" s="207" t="s">
        <v>393</v>
      </c>
      <c r="H238" s="208">
        <v>3</v>
      </c>
      <c r="I238" s="209"/>
      <c r="J238" s="210">
        <f>ROUND(I238*H238,2)</f>
        <v>0</v>
      </c>
      <c r="K238" s="206" t="s">
        <v>144</v>
      </c>
      <c r="L238" s="44"/>
      <c r="M238" s="211" t="s">
        <v>18</v>
      </c>
      <c r="N238" s="212" t="s">
        <v>41</v>
      </c>
      <c r="O238" s="84"/>
      <c r="P238" s="213">
        <f>O238*H238</f>
        <v>0</v>
      </c>
      <c r="Q238" s="213">
        <v>0</v>
      </c>
      <c r="R238" s="213">
        <f>Q238*H238</f>
        <v>0</v>
      </c>
      <c r="S238" s="213">
        <v>0.019460000000000002</v>
      </c>
      <c r="T238" s="214">
        <f>S238*H238</f>
        <v>0.058380000000000001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5" t="s">
        <v>238</v>
      </c>
      <c r="AT238" s="215" t="s">
        <v>140</v>
      </c>
      <c r="AU238" s="215" t="s">
        <v>80</v>
      </c>
      <c r="AY238" s="17" t="s">
        <v>138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78</v>
      </c>
      <c r="BK238" s="216">
        <f>ROUND(I238*H238,2)</f>
        <v>0</v>
      </c>
      <c r="BL238" s="17" t="s">
        <v>238</v>
      </c>
      <c r="BM238" s="215" t="s">
        <v>404</v>
      </c>
    </row>
    <row r="239" s="2" customFormat="1">
      <c r="A239" s="38"/>
      <c r="B239" s="39"/>
      <c r="C239" s="40"/>
      <c r="D239" s="217" t="s">
        <v>147</v>
      </c>
      <c r="E239" s="40"/>
      <c r="F239" s="218" t="s">
        <v>405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147</v>
      </c>
      <c r="AU239" s="17" t="s">
        <v>80</v>
      </c>
    </row>
    <row r="240" s="2" customFormat="1" ht="16.5" customHeight="1">
      <c r="A240" s="38"/>
      <c r="B240" s="39"/>
      <c r="C240" s="204" t="s">
        <v>406</v>
      </c>
      <c r="D240" s="204" t="s">
        <v>140</v>
      </c>
      <c r="E240" s="205" t="s">
        <v>407</v>
      </c>
      <c r="F240" s="206" t="s">
        <v>408</v>
      </c>
      <c r="G240" s="207" t="s">
        <v>393</v>
      </c>
      <c r="H240" s="208">
        <v>1</v>
      </c>
      <c r="I240" s="209"/>
      <c r="J240" s="210">
        <f>ROUND(I240*H240,2)</f>
        <v>0</v>
      </c>
      <c r="K240" s="206" t="s">
        <v>144</v>
      </c>
      <c r="L240" s="44"/>
      <c r="M240" s="211" t="s">
        <v>18</v>
      </c>
      <c r="N240" s="212" t="s">
        <v>41</v>
      </c>
      <c r="O240" s="84"/>
      <c r="P240" s="213">
        <f>O240*H240</f>
        <v>0</v>
      </c>
      <c r="Q240" s="213">
        <v>0</v>
      </c>
      <c r="R240" s="213">
        <f>Q240*H240</f>
        <v>0</v>
      </c>
      <c r="S240" s="213">
        <v>0.034700000000000002</v>
      </c>
      <c r="T240" s="214">
        <f>S240*H240</f>
        <v>0.034700000000000002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238</v>
      </c>
      <c r="AT240" s="215" t="s">
        <v>140</v>
      </c>
      <c r="AU240" s="215" t="s">
        <v>80</v>
      </c>
      <c r="AY240" s="17" t="s">
        <v>138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78</v>
      </c>
      <c r="BK240" s="216">
        <f>ROUND(I240*H240,2)</f>
        <v>0</v>
      </c>
      <c r="BL240" s="17" t="s">
        <v>238</v>
      </c>
      <c r="BM240" s="215" t="s">
        <v>409</v>
      </c>
    </row>
    <row r="241" s="2" customFormat="1">
      <c r="A241" s="38"/>
      <c r="B241" s="39"/>
      <c r="C241" s="40"/>
      <c r="D241" s="217" t="s">
        <v>147</v>
      </c>
      <c r="E241" s="40"/>
      <c r="F241" s="218" t="s">
        <v>410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147</v>
      </c>
      <c r="AU241" s="17" t="s">
        <v>80</v>
      </c>
    </row>
    <row r="242" s="12" customFormat="1" ht="22.8" customHeight="1">
      <c r="A242" s="12"/>
      <c r="B242" s="188"/>
      <c r="C242" s="189"/>
      <c r="D242" s="190" t="s">
        <v>69</v>
      </c>
      <c r="E242" s="202" t="s">
        <v>411</v>
      </c>
      <c r="F242" s="202" t="s">
        <v>412</v>
      </c>
      <c r="G242" s="189"/>
      <c r="H242" s="189"/>
      <c r="I242" s="192"/>
      <c r="J242" s="203">
        <f>BK242</f>
        <v>0</v>
      </c>
      <c r="K242" s="189"/>
      <c r="L242" s="194"/>
      <c r="M242" s="195"/>
      <c r="N242" s="196"/>
      <c r="O242" s="196"/>
      <c r="P242" s="197">
        <f>SUM(P243:P258)</f>
        <v>0</v>
      </c>
      <c r="Q242" s="196"/>
      <c r="R242" s="197">
        <f>SUM(R243:R258)</f>
        <v>1.4299287000000001</v>
      </c>
      <c r="S242" s="196"/>
      <c r="T242" s="198">
        <f>SUM(T243:T258)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99" t="s">
        <v>80</v>
      </c>
      <c r="AT242" s="200" t="s">
        <v>69</v>
      </c>
      <c r="AU242" s="200" t="s">
        <v>78</v>
      </c>
      <c r="AY242" s="199" t="s">
        <v>138</v>
      </c>
      <c r="BK242" s="201">
        <f>SUM(BK243:BK258)</f>
        <v>0</v>
      </c>
    </row>
    <row r="243" s="2" customFormat="1" ht="24.15" customHeight="1">
      <c r="A243" s="38"/>
      <c r="B243" s="39"/>
      <c r="C243" s="204" t="s">
        <v>413</v>
      </c>
      <c r="D243" s="204" t="s">
        <v>140</v>
      </c>
      <c r="E243" s="205" t="s">
        <v>414</v>
      </c>
      <c r="F243" s="206" t="s">
        <v>415</v>
      </c>
      <c r="G243" s="207" t="s">
        <v>416</v>
      </c>
      <c r="H243" s="208">
        <v>31.5</v>
      </c>
      <c r="I243" s="209"/>
      <c r="J243" s="210">
        <f>ROUND(I243*H243,2)</f>
        <v>0</v>
      </c>
      <c r="K243" s="206" t="s">
        <v>144</v>
      </c>
      <c r="L243" s="44"/>
      <c r="M243" s="211" t="s">
        <v>18</v>
      </c>
      <c r="N243" s="212" t="s">
        <v>41</v>
      </c>
      <c r="O243" s="84"/>
      <c r="P243" s="213">
        <f>O243*H243</f>
        <v>0</v>
      </c>
      <c r="Q243" s="213">
        <v>0.0051500000000000001</v>
      </c>
      <c r="R243" s="213">
        <f>Q243*H243</f>
        <v>0.16222500000000001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238</v>
      </c>
      <c r="AT243" s="215" t="s">
        <v>140</v>
      </c>
      <c r="AU243" s="215" t="s">
        <v>80</v>
      </c>
      <c r="AY243" s="17" t="s">
        <v>138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78</v>
      </c>
      <c r="BK243" s="216">
        <f>ROUND(I243*H243,2)</f>
        <v>0</v>
      </c>
      <c r="BL243" s="17" t="s">
        <v>238</v>
      </c>
      <c r="BM243" s="215" t="s">
        <v>417</v>
      </c>
    </row>
    <row r="244" s="2" customFormat="1">
      <c r="A244" s="38"/>
      <c r="B244" s="39"/>
      <c r="C244" s="40"/>
      <c r="D244" s="217" t="s">
        <v>147</v>
      </c>
      <c r="E244" s="40"/>
      <c r="F244" s="218" t="s">
        <v>418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147</v>
      </c>
      <c r="AU244" s="17" t="s">
        <v>80</v>
      </c>
    </row>
    <row r="245" s="13" customFormat="1">
      <c r="A245" s="13"/>
      <c r="B245" s="222"/>
      <c r="C245" s="223"/>
      <c r="D245" s="224" t="s">
        <v>149</v>
      </c>
      <c r="E245" s="225" t="s">
        <v>18</v>
      </c>
      <c r="F245" s="226" t="s">
        <v>419</v>
      </c>
      <c r="G245" s="223"/>
      <c r="H245" s="227">
        <v>31.5</v>
      </c>
      <c r="I245" s="228"/>
      <c r="J245" s="223"/>
      <c r="K245" s="223"/>
      <c r="L245" s="229"/>
      <c r="M245" s="230"/>
      <c r="N245" s="231"/>
      <c r="O245" s="231"/>
      <c r="P245" s="231"/>
      <c r="Q245" s="231"/>
      <c r="R245" s="231"/>
      <c r="S245" s="231"/>
      <c r="T245" s="23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3" t="s">
        <v>149</v>
      </c>
      <c r="AU245" s="233" t="s">
        <v>80</v>
      </c>
      <c r="AV245" s="13" t="s">
        <v>80</v>
      </c>
      <c r="AW245" s="13" t="s">
        <v>32</v>
      </c>
      <c r="AX245" s="13" t="s">
        <v>78</v>
      </c>
      <c r="AY245" s="233" t="s">
        <v>138</v>
      </c>
    </row>
    <row r="246" s="2" customFormat="1" ht="24.15" customHeight="1">
      <c r="A246" s="38"/>
      <c r="B246" s="39"/>
      <c r="C246" s="204" t="s">
        <v>420</v>
      </c>
      <c r="D246" s="204" t="s">
        <v>140</v>
      </c>
      <c r="E246" s="205" t="s">
        <v>421</v>
      </c>
      <c r="F246" s="206" t="s">
        <v>422</v>
      </c>
      <c r="G246" s="207" t="s">
        <v>249</v>
      </c>
      <c r="H246" s="208">
        <v>5</v>
      </c>
      <c r="I246" s="209"/>
      <c r="J246" s="210">
        <f>ROUND(I246*H246,2)</f>
        <v>0</v>
      </c>
      <c r="K246" s="206" t="s">
        <v>144</v>
      </c>
      <c r="L246" s="44"/>
      <c r="M246" s="211" t="s">
        <v>18</v>
      </c>
      <c r="N246" s="212" t="s">
        <v>41</v>
      </c>
      <c r="O246" s="84"/>
      <c r="P246" s="213">
        <f>O246*H246</f>
        <v>0</v>
      </c>
      <c r="Q246" s="213">
        <v>3.0000000000000001E-05</v>
      </c>
      <c r="R246" s="213">
        <f>Q246*H246</f>
        <v>0.00015000000000000001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145</v>
      </c>
      <c r="AT246" s="215" t="s">
        <v>140</v>
      </c>
      <c r="AU246" s="215" t="s">
        <v>80</v>
      </c>
      <c r="AY246" s="17" t="s">
        <v>138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78</v>
      </c>
      <c r="BK246" s="216">
        <f>ROUND(I246*H246,2)</f>
        <v>0</v>
      </c>
      <c r="BL246" s="17" t="s">
        <v>145</v>
      </c>
      <c r="BM246" s="215" t="s">
        <v>423</v>
      </c>
    </row>
    <row r="247" s="2" customFormat="1">
      <c r="A247" s="38"/>
      <c r="B247" s="39"/>
      <c r="C247" s="40"/>
      <c r="D247" s="217" t="s">
        <v>147</v>
      </c>
      <c r="E247" s="40"/>
      <c r="F247" s="218" t="s">
        <v>424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147</v>
      </c>
      <c r="AU247" s="17" t="s">
        <v>80</v>
      </c>
    </row>
    <row r="248" s="2" customFormat="1" ht="16.5" customHeight="1">
      <c r="A248" s="38"/>
      <c r="B248" s="39"/>
      <c r="C248" s="245" t="s">
        <v>425</v>
      </c>
      <c r="D248" s="245" t="s">
        <v>253</v>
      </c>
      <c r="E248" s="246" t="s">
        <v>426</v>
      </c>
      <c r="F248" s="247" t="s">
        <v>427</v>
      </c>
      <c r="G248" s="248" t="s">
        <v>249</v>
      </c>
      <c r="H248" s="249">
        <v>5</v>
      </c>
      <c r="I248" s="250"/>
      <c r="J248" s="251">
        <f>ROUND(I248*H248,2)</f>
        <v>0</v>
      </c>
      <c r="K248" s="247" t="s">
        <v>144</v>
      </c>
      <c r="L248" s="252"/>
      <c r="M248" s="253" t="s">
        <v>18</v>
      </c>
      <c r="N248" s="254" t="s">
        <v>41</v>
      </c>
      <c r="O248" s="84"/>
      <c r="P248" s="213">
        <f>O248*H248</f>
        <v>0</v>
      </c>
      <c r="Q248" s="213">
        <v>0.00089999999999999998</v>
      </c>
      <c r="R248" s="213">
        <f>Q248*H248</f>
        <v>0.0044999999999999997</v>
      </c>
      <c r="S248" s="213">
        <v>0</v>
      </c>
      <c r="T248" s="21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5" t="s">
        <v>187</v>
      </c>
      <c r="AT248" s="215" t="s">
        <v>253</v>
      </c>
      <c r="AU248" s="215" t="s">
        <v>80</v>
      </c>
      <c r="AY248" s="17" t="s">
        <v>138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78</v>
      </c>
      <c r="BK248" s="216">
        <f>ROUND(I248*H248,2)</f>
        <v>0</v>
      </c>
      <c r="BL248" s="17" t="s">
        <v>145</v>
      </c>
      <c r="BM248" s="215" t="s">
        <v>428</v>
      </c>
    </row>
    <row r="249" s="2" customFormat="1">
      <c r="A249" s="38"/>
      <c r="B249" s="39"/>
      <c r="C249" s="40"/>
      <c r="D249" s="217" t="s">
        <v>147</v>
      </c>
      <c r="E249" s="40"/>
      <c r="F249" s="218" t="s">
        <v>429</v>
      </c>
      <c r="G249" s="40"/>
      <c r="H249" s="40"/>
      <c r="I249" s="219"/>
      <c r="J249" s="40"/>
      <c r="K249" s="40"/>
      <c r="L249" s="44"/>
      <c r="M249" s="220"/>
      <c r="N249" s="221"/>
      <c r="O249" s="84"/>
      <c r="P249" s="84"/>
      <c r="Q249" s="84"/>
      <c r="R249" s="84"/>
      <c r="S249" s="84"/>
      <c r="T249" s="85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147</v>
      </c>
      <c r="AU249" s="17" t="s">
        <v>80</v>
      </c>
    </row>
    <row r="250" s="2" customFormat="1" ht="21.75" customHeight="1">
      <c r="A250" s="38"/>
      <c r="B250" s="39"/>
      <c r="C250" s="204" t="s">
        <v>430</v>
      </c>
      <c r="D250" s="204" t="s">
        <v>140</v>
      </c>
      <c r="E250" s="205" t="s">
        <v>431</v>
      </c>
      <c r="F250" s="206" t="s">
        <v>432</v>
      </c>
      <c r="G250" s="207" t="s">
        <v>143</v>
      </c>
      <c r="H250" s="208">
        <v>17.370000000000001</v>
      </c>
      <c r="I250" s="209"/>
      <c r="J250" s="210">
        <f>ROUND(I250*H250,2)</f>
        <v>0</v>
      </c>
      <c r="K250" s="206" t="s">
        <v>144</v>
      </c>
      <c r="L250" s="44"/>
      <c r="M250" s="211" t="s">
        <v>18</v>
      </c>
      <c r="N250" s="212" t="s">
        <v>41</v>
      </c>
      <c r="O250" s="84"/>
      <c r="P250" s="213">
        <f>O250*H250</f>
        <v>0</v>
      </c>
      <c r="Q250" s="213">
        <v>0.054010000000000002</v>
      </c>
      <c r="R250" s="213">
        <f>Q250*H250</f>
        <v>0.93815370000000009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238</v>
      </c>
      <c r="AT250" s="215" t="s">
        <v>140</v>
      </c>
      <c r="AU250" s="215" t="s">
        <v>80</v>
      </c>
      <c r="AY250" s="17" t="s">
        <v>138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78</v>
      </c>
      <c r="BK250" s="216">
        <f>ROUND(I250*H250,2)</f>
        <v>0</v>
      </c>
      <c r="BL250" s="17" t="s">
        <v>238</v>
      </c>
      <c r="BM250" s="215" t="s">
        <v>433</v>
      </c>
    </row>
    <row r="251" s="2" customFormat="1">
      <c r="A251" s="38"/>
      <c r="B251" s="39"/>
      <c r="C251" s="40"/>
      <c r="D251" s="217" t="s">
        <v>147</v>
      </c>
      <c r="E251" s="40"/>
      <c r="F251" s="218" t="s">
        <v>434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147</v>
      </c>
      <c r="AU251" s="17" t="s">
        <v>80</v>
      </c>
    </row>
    <row r="252" s="13" customFormat="1">
      <c r="A252" s="13"/>
      <c r="B252" s="222"/>
      <c r="C252" s="223"/>
      <c r="D252" s="224" t="s">
        <v>149</v>
      </c>
      <c r="E252" s="225" t="s">
        <v>18</v>
      </c>
      <c r="F252" s="226" t="s">
        <v>435</v>
      </c>
      <c r="G252" s="223"/>
      <c r="H252" s="227">
        <v>24.57</v>
      </c>
      <c r="I252" s="228"/>
      <c r="J252" s="223"/>
      <c r="K252" s="223"/>
      <c r="L252" s="229"/>
      <c r="M252" s="230"/>
      <c r="N252" s="231"/>
      <c r="O252" s="231"/>
      <c r="P252" s="231"/>
      <c r="Q252" s="231"/>
      <c r="R252" s="231"/>
      <c r="S252" s="231"/>
      <c r="T252" s="23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3" t="s">
        <v>149</v>
      </c>
      <c r="AU252" s="233" t="s">
        <v>80</v>
      </c>
      <c r="AV252" s="13" t="s">
        <v>80</v>
      </c>
      <c r="AW252" s="13" t="s">
        <v>32</v>
      </c>
      <c r="AX252" s="13" t="s">
        <v>70</v>
      </c>
      <c r="AY252" s="233" t="s">
        <v>138</v>
      </c>
    </row>
    <row r="253" s="13" customFormat="1">
      <c r="A253" s="13"/>
      <c r="B253" s="222"/>
      <c r="C253" s="223"/>
      <c r="D253" s="224" t="s">
        <v>149</v>
      </c>
      <c r="E253" s="225" t="s">
        <v>18</v>
      </c>
      <c r="F253" s="226" t="s">
        <v>436</v>
      </c>
      <c r="G253" s="223"/>
      <c r="H253" s="227">
        <v>-7.2000000000000002</v>
      </c>
      <c r="I253" s="228"/>
      <c r="J253" s="223"/>
      <c r="K253" s="223"/>
      <c r="L253" s="229"/>
      <c r="M253" s="230"/>
      <c r="N253" s="231"/>
      <c r="O253" s="231"/>
      <c r="P253" s="231"/>
      <c r="Q253" s="231"/>
      <c r="R253" s="231"/>
      <c r="S253" s="231"/>
      <c r="T253" s="23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3" t="s">
        <v>149</v>
      </c>
      <c r="AU253" s="233" t="s">
        <v>80</v>
      </c>
      <c r="AV253" s="13" t="s">
        <v>80</v>
      </c>
      <c r="AW253" s="13" t="s">
        <v>32</v>
      </c>
      <c r="AX253" s="13" t="s">
        <v>70</v>
      </c>
      <c r="AY253" s="233" t="s">
        <v>138</v>
      </c>
    </row>
    <row r="254" s="14" customFormat="1">
      <c r="A254" s="14"/>
      <c r="B254" s="234"/>
      <c r="C254" s="235"/>
      <c r="D254" s="224" t="s">
        <v>149</v>
      </c>
      <c r="E254" s="236" t="s">
        <v>18</v>
      </c>
      <c r="F254" s="237" t="s">
        <v>157</v>
      </c>
      <c r="G254" s="235"/>
      <c r="H254" s="238">
        <v>17.370000000000001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4" t="s">
        <v>149</v>
      </c>
      <c r="AU254" s="244" t="s">
        <v>80</v>
      </c>
      <c r="AV254" s="14" t="s">
        <v>145</v>
      </c>
      <c r="AW254" s="14" t="s">
        <v>32</v>
      </c>
      <c r="AX254" s="14" t="s">
        <v>78</v>
      </c>
      <c r="AY254" s="244" t="s">
        <v>138</v>
      </c>
    </row>
    <row r="255" s="2" customFormat="1" ht="33" customHeight="1">
      <c r="A255" s="38"/>
      <c r="B255" s="39"/>
      <c r="C255" s="204" t="s">
        <v>437</v>
      </c>
      <c r="D255" s="204" t="s">
        <v>140</v>
      </c>
      <c r="E255" s="205" t="s">
        <v>438</v>
      </c>
      <c r="F255" s="206" t="s">
        <v>439</v>
      </c>
      <c r="G255" s="207" t="s">
        <v>249</v>
      </c>
      <c r="H255" s="208">
        <v>6</v>
      </c>
      <c r="I255" s="209"/>
      <c r="J255" s="210">
        <f>ROUND(I255*H255,2)</f>
        <v>0</v>
      </c>
      <c r="K255" s="206" t="s">
        <v>144</v>
      </c>
      <c r="L255" s="44"/>
      <c r="M255" s="211" t="s">
        <v>18</v>
      </c>
      <c r="N255" s="212" t="s">
        <v>41</v>
      </c>
      <c r="O255" s="84"/>
      <c r="P255" s="213">
        <f>O255*H255</f>
        <v>0</v>
      </c>
      <c r="Q255" s="213">
        <v>0.054149999999999997</v>
      </c>
      <c r="R255" s="213">
        <f>Q255*H255</f>
        <v>0.32489999999999997</v>
      </c>
      <c r="S255" s="213">
        <v>0</v>
      </c>
      <c r="T255" s="21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5" t="s">
        <v>238</v>
      </c>
      <c r="AT255" s="215" t="s">
        <v>140</v>
      </c>
      <c r="AU255" s="215" t="s">
        <v>80</v>
      </c>
      <c r="AY255" s="17" t="s">
        <v>138</v>
      </c>
      <c r="BE255" s="216">
        <f>IF(N255="základní",J255,0)</f>
        <v>0</v>
      </c>
      <c r="BF255" s="216">
        <f>IF(N255="snížená",J255,0)</f>
        <v>0</v>
      </c>
      <c r="BG255" s="216">
        <f>IF(N255="zákl. přenesená",J255,0)</f>
        <v>0</v>
      </c>
      <c r="BH255" s="216">
        <f>IF(N255="sníž. přenesená",J255,0)</f>
        <v>0</v>
      </c>
      <c r="BI255" s="216">
        <f>IF(N255="nulová",J255,0)</f>
        <v>0</v>
      </c>
      <c r="BJ255" s="17" t="s">
        <v>78</v>
      </c>
      <c r="BK255" s="216">
        <f>ROUND(I255*H255,2)</f>
        <v>0</v>
      </c>
      <c r="BL255" s="17" t="s">
        <v>238</v>
      </c>
      <c r="BM255" s="215" t="s">
        <v>440</v>
      </c>
    </row>
    <row r="256" s="2" customFormat="1">
      <c r="A256" s="38"/>
      <c r="B256" s="39"/>
      <c r="C256" s="40"/>
      <c r="D256" s="217" t="s">
        <v>147</v>
      </c>
      <c r="E256" s="40"/>
      <c r="F256" s="218" t="s">
        <v>441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147</v>
      </c>
      <c r="AU256" s="17" t="s">
        <v>80</v>
      </c>
    </row>
    <row r="257" s="2" customFormat="1" ht="24.15" customHeight="1">
      <c r="A257" s="38"/>
      <c r="B257" s="39"/>
      <c r="C257" s="204" t="s">
        <v>442</v>
      </c>
      <c r="D257" s="204" t="s">
        <v>140</v>
      </c>
      <c r="E257" s="205" t="s">
        <v>443</v>
      </c>
      <c r="F257" s="206" t="s">
        <v>444</v>
      </c>
      <c r="G257" s="207" t="s">
        <v>177</v>
      </c>
      <c r="H257" s="208">
        <v>1.425</v>
      </c>
      <c r="I257" s="209"/>
      <c r="J257" s="210">
        <f>ROUND(I257*H257,2)</f>
        <v>0</v>
      </c>
      <c r="K257" s="206" t="s">
        <v>144</v>
      </c>
      <c r="L257" s="44"/>
      <c r="M257" s="211" t="s">
        <v>18</v>
      </c>
      <c r="N257" s="212" t="s">
        <v>41</v>
      </c>
      <c r="O257" s="84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5" t="s">
        <v>238</v>
      </c>
      <c r="AT257" s="215" t="s">
        <v>140</v>
      </c>
      <c r="AU257" s="215" t="s">
        <v>80</v>
      </c>
      <c r="AY257" s="17" t="s">
        <v>138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78</v>
      </c>
      <c r="BK257" s="216">
        <f>ROUND(I257*H257,2)</f>
        <v>0</v>
      </c>
      <c r="BL257" s="17" t="s">
        <v>238</v>
      </c>
      <c r="BM257" s="215" t="s">
        <v>445</v>
      </c>
    </row>
    <row r="258" s="2" customFormat="1">
      <c r="A258" s="38"/>
      <c r="B258" s="39"/>
      <c r="C258" s="40"/>
      <c r="D258" s="217" t="s">
        <v>147</v>
      </c>
      <c r="E258" s="40"/>
      <c r="F258" s="218" t="s">
        <v>446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147</v>
      </c>
      <c r="AU258" s="17" t="s">
        <v>80</v>
      </c>
    </row>
    <row r="259" s="12" customFormat="1" ht="22.8" customHeight="1">
      <c r="A259" s="12"/>
      <c r="B259" s="188"/>
      <c r="C259" s="189"/>
      <c r="D259" s="190" t="s">
        <v>69</v>
      </c>
      <c r="E259" s="202" t="s">
        <v>447</v>
      </c>
      <c r="F259" s="202" t="s">
        <v>448</v>
      </c>
      <c r="G259" s="189"/>
      <c r="H259" s="189"/>
      <c r="I259" s="192"/>
      <c r="J259" s="203">
        <f>BK259</f>
        <v>0</v>
      </c>
      <c r="K259" s="189"/>
      <c r="L259" s="194"/>
      <c r="M259" s="195"/>
      <c r="N259" s="196"/>
      <c r="O259" s="196"/>
      <c r="P259" s="197">
        <f>SUM(P260:P294)</f>
        <v>0</v>
      </c>
      <c r="Q259" s="196"/>
      <c r="R259" s="197">
        <f>SUM(R260:R294)</f>
        <v>0.11286000000000002</v>
      </c>
      <c r="S259" s="196"/>
      <c r="T259" s="198">
        <f>SUM(T260:T294)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99" t="s">
        <v>80</v>
      </c>
      <c r="AT259" s="200" t="s">
        <v>69</v>
      </c>
      <c r="AU259" s="200" t="s">
        <v>78</v>
      </c>
      <c r="AY259" s="199" t="s">
        <v>138</v>
      </c>
      <c r="BK259" s="201">
        <f>SUM(BK260:BK294)</f>
        <v>0</v>
      </c>
    </row>
    <row r="260" s="2" customFormat="1" ht="16.5" customHeight="1">
      <c r="A260" s="38"/>
      <c r="B260" s="39"/>
      <c r="C260" s="204" t="s">
        <v>449</v>
      </c>
      <c r="D260" s="204" t="s">
        <v>140</v>
      </c>
      <c r="E260" s="205" t="s">
        <v>450</v>
      </c>
      <c r="F260" s="206" t="s">
        <v>451</v>
      </c>
      <c r="G260" s="207" t="s">
        <v>249</v>
      </c>
      <c r="H260" s="208">
        <v>9</v>
      </c>
      <c r="I260" s="209"/>
      <c r="J260" s="210">
        <f>ROUND(I260*H260,2)</f>
        <v>0</v>
      </c>
      <c r="K260" s="206" t="s">
        <v>144</v>
      </c>
      <c r="L260" s="44"/>
      <c r="M260" s="211" t="s">
        <v>18</v>
      </c>
      <c r="N260" s="212" t="s">
        <v>41</v>
      </c>
      <c r="O260" s="84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238</v>
      </c>
      <c r="AT260" s="215" t="s">
        <v>140</v>
      </c>
      <c r="AU260" s="215" t="s">
        <v>80</v>
      </c>
      <c r="AY260" s="17" t="s">
        <v>138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78</v>
      </c>
      <c r="BK260" s="216">
        <f>ROUND(I260*H260,2)</f>
        <v>0</v>
      </c>
      <c r="BL260" s="17" t="s">
        <v>238</v>
      </c>
      <c r="BM260" s="215" t="s">
        <v>452</v>
      </c>
    </row>
    <row r="261" s="2" customFormat="1">
      <c r="A261" s="38"/>
      <c r="B261" s="39"/>
      <c r="C261" s="40"/>
      <c r="D261" s="217" t="s">
        <v>147</v>
      </c>
      <c r="E261" s="40"/>
      <c r="F261" s="218" t="s">
        <v>453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147</v>
      </c>
      <c r="AU261" s="17" t="s">
        <v>80</v>
      </c>
    </row>
    <row r="262" s="2" customFormat="1" ht="24.15" customHeight="1">
      <c r="A262" s="38"/>
      <c r="B262" s="39"/>
      <c r="C262" s="204" t="s">
        <v>454</v>
      </c>
      <c r="D262" s="204" t="s">
        <v>140</v>
      </c>
      <c r="E262" s="205" t="s">
        <v>455</v>
      </c>
      <c r="F262" s="206" t="s">
        <v>456</v>
      </c>
      <c r="G262" s="207" t="s">
        <v>249</v>
      </c>
      <c r="H262" s="208">
        <v>3</v>
      </c>
      <c r="I262" s="209"/>
      <c r="J262" s="210">
        <f>ROUND(I262*H262,2)</f>
        <v>0</v>
      </c>
      <c r="K262" s="206" t="s">
        <v>144</v>
      </c>
      <c r="L262" s="44"/>
      <c r="M262" s="211" t="s">
        <v>18</v>
      </c>
      <c r="N262" s="212" t="s">
        <v>41</v>
      </c>
      <c r="O262" s="84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5" t="s">
        <v>238</v>
      </c>
      <c r="AT262" s="215" t="s">
        <v>140</v>
      </c>
      <c r="AU262" s="215" t="s">
        <v>80</v>
      </c>
      <c r="AY262" s="17" t="s">
        <v>138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78</v>
      </c>
      <c r="BK262" s="216">
        <f>ROUND(I262*H262,2)</f>
        <v>0</v>
      </c>
      <c r="BL262" s="17" t="s">
        <v>238</v>
      </c>
      <c r="BM262" s="215" t="s">
        <v>457</v>
      </c>
    </row>
    <row r="263" s="2" customFormat="1">
      <c r="A263" s="38"/>
      <c r="B263" s="39"/>
      <c r="C263" s="40"/>
      <c r="D263" s="217" t="s">
        <v>147</v>
      </c>
      <c r="E263" s="40"/>
      <c r="F263" s="218" t="s">
        <v>458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147</v>
      </c>
      <c r="AU263" s="17" t="s">
        <v>80</v>
      </c>
    </row>
    <row r="264" s="2" customFormat="1" ht="16.5" customHeight="1">
      <c r="A264" s="38"/>
      <c r="B264" s="39"/>
      <c r="C264" s="245" t="s">
        <v>459</v>
      </c>
      <c r="D264" s="245" t="s">
        <v>253</v>
      </c>
      <c r="E264" s="246" t="s">
        <v>460</v>
      </c>
      <c r="F264" s="247" t="s">
        <v>461</v>
      </c>
      <c r="G264" s="248" t="s">
        <v>249</v>
      </c>
      <c r="H264" s="249">
        <v>3</v>
      </c>
      <c r="I264" s="250"/>
      <c r="J264" s="251">
        <f>ROUND(I264*H264,2)</f>
        <v>0</v>
      </c>
      <c r="K264" s="247" t="s">
        <v>144</v>
      </c>
      <c r="L264" s="252"/>
      <c r="M264" s="253" t="s">
        <v>18</v>
      </c>
      <c r="N264" s="254" t="s">
        <v>41</v>
      </c>
      <c r="O264" s="84"/>
      <c r="P264" s="213">
        <f>O264*H264</f>
        <v>0</v>
      </c>
      <c r="Q264" s="213">
        <v>0.014500000000000001</v>
      </c>
      <c r="R264" s="213">
        <f>Q264*H264</f>
        <v>0.043500000000000004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325</v>
      </c>
      <c r="AT264" s="215" t="s">
        <v>253</v>
      </c>
      <c r="AU264" s="215" t="s">
        <v>80</v>
      </c>
      <c r="AY264" s="17" t="s">
        <v>138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78</v>
      </c>
      <c r="BK264" s="216">
        <f>ROUND(I264*H264,2)</f>
        <v>0</v>
      </c>
      <c r="BL264" s="17" t="s">
        <v>238</v>
      </c>
      <c r="BM264" s="215" t="s">
        <v>462</v>
      </c>
    </row>
    <row r="265" s="2" customFormat="1">
      <c r="A265" s="38"/>
      <c r="B265" s="39"/>
      <c r="C265" s="40"/>
      <c r="D265" s="217" t="s">
        <v>147</v>
      </c>
      <c r="E265" s="40"/>
      <c r="F265" s="218" t="s">
        <v>463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147</v>
      </c>
      <c r="AU265" s="17" t="s">
        <v>80</v>
      </c>
    </row>
    <row r="266" s="2" customFormat="1" ht="16.5" customHeight="1">
      <c r="A266" s="38"/>
      <c r="B266" s="39"/>
      <c r="C266" s="204" t="s">
        <v>464</v>
      </c>
      <c r="D266" s="204" t="s">
        <v>140</v>
      </c>
      <c r="E266" s="205" t="s">
        <v>465</v>
      </c>
      <c r="F266" s="206" t="s">
        <v>466</v>
      </c>
      <c r="G266" s="207" t="s">
        <v>249</v>
      </c>
      <c r="H266" s="208">
        <v>3</v>
      </c>
      <c r="I266" s="209"/>
      <c r="J266" s="210">
        <f>ROUND(I266*H266,2)</f>
        <v>0</v>
      </c>
      <c r="K266" s="206" t="s">
        <v>144</v>
      </c>
      <c r="L266" s="44"/>
      <c r="M266" s="211" t="s">
        <v>18</v>
      </c>
      <c r="N266" s="212" t="s">
        <v>41</v>
      </c>
      <c r="O266" s="84"/>
      <c r="P266" s="213">
        <f>O266*H266</f>
        <v>0</v>
      </c>
      <c r="Q266" s="213">
        <v>0</v>
      </c>
      <c r="R266" s="213">
        <f>Q266*H266</f>
        <v>0</v>
      </c>
      <c r="S266" s="213">
        <v>0</v>
      </c>
      <c r="T266" s="21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5" t="s">
        <v>238</v>
      </c>
      <c r="AT266" s="215" t="s">
        <v>140</v>
      </c>
      <c r="AU266" s="215" t="s">
        <v>80</v>
      </c>
      <c r="AY266" s="17" t="s">
        <v>138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78</v>
      </c>
      <c r="BK266" s="216">
        <f>ROUND(I266*H266,2)</f>
        <v>0</v>
      </c>
      <c r="BL266" s="17" t="s">
        <v>238</v>
      </c>
      <c r="BM266" s="215" t="s">
        <v>467</v>
      </c>
    </row>
    <row r="267" s="2" customFormat="1">
      <c r="A267" s="38"/>
      <c r="B267" s="39"/>
      <c r="C267" s="40"/>
      <c r="D267" s="217" t="s">
        <v>147</v>
      </c>
      <c r="E267" s="40"/>
      <c r="F267" s="218" t="s">
        <v>468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147</v>
      </c>
      <c r="AU267" s="17" t="s">
        <v>80</v>
      </c>
    </row>
    <row r="268" s="2" customFormat="1" ht="16.5" customHeight="1">
      <c r="A268" s="38"/>
      <c r="B268" s="39"/>
      <c r="C268" s="245" t="s">
        <v>469</v>
      </c>
      <c r="D268" s="245" t="s">
        <v>253</v>
      </c>
      <c r="E268" s="246" t="s">
        <v>470</v>
      </c>
      <c r="F268" s="247" t="s">
        <v>471</v>
      </c>
      <c r="G268" s="248" t="s">
        <v>249</v>
      </c>
      <c r="H268" s="249">
        <v>3</v>
      </c>
      <c r="I268" s="250"/>
      <c r="J268" s="251">
        <f>ROUND(I268*H268,2)</f>
        <v>0</v>
      </c>
      <c r="K268" s="247" t="s">
        <v>144</v>
      </c>
      <c r="L268" s="252"/>
      <c r="M268" s="253" t="s">
        <v>18</v>
      </c>
      <c r="N268" s="254" t="s">
        <v>41</v>
      </c>
      <c r="O268" s="84"/>
      <c r="P268" s="213">
        <f>O268*H268</f>
        <v>0</v>
      </c>
      <c r="Q268" s="213">
        <v>0.0023999999999999998</v>
      </c>
      <c r="R268" s="213">
        <f>Q268*H268</f>
        <v>0.0071999999999999998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325</v>
      </c>
      <c r="AT268" s="215" t="s">
        <v>253</v>
      </c>
      <c r="AU268" s="215" t="s">
        <v>80</v>
      </c>
      <c r="AY268" s="17" t="s">
        <v>138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78</v>
      </c>
      <c r="BK268" s="216">
        <f>ROUND(I268*H268,2)</f>
        <v>0</v>
      </c>
      <c r="BL268" s="17" t="s">
        <v>238</v>
      </c>
      <c r="BM268" s="215" t="s">
        <v>472</v>
      </c>
    </row>
    <row r="269" s="2" customFormat="1">
      <c r="A269" s="38"/>
      <c r="B269" s="39"/>
      <c r="C269" s="40"/>
      <c r="D269" s="217" t="s">
        <v>147</v>
      </c>
      <c r="E269" s="40"/>
      <c r="F269" s="218" t="s">
        <v>473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147</v>
      </c>
      <c r="AU269" s="17" t="s">
        <v>80</v>
      </c>
    </row>
    <row r="270" s="2" customFormat="1" ht="16.5" customHeight="1">
      <c r="A270" s="38"/>
      <c r="B270" s="39"/>
      <c r="C270" s="204" t="s">
        <v>474</v>
      </c>
      <c r="D270" s="204" t="s">
        <v>140</v>
      </c>
      <c r="E270" s="205" t="s">
        <v>475</v>
      </c>
      <c r="F270" s="206" t="s">
        <v>476</v>
      </c>
      <c r="G270" s="207" t="s">
        <v>249</v>
      </c>
      <c r="H270" s="208">
        <v>3</v>
      </c>
      <c r="I270" s="209"/>
      <c r="J270" s="210">
        <f>ROUND(I270*H270,2)</f>
        <v>0</v>
      </c>
      <c r="K270" s="206" t="s">
        <v>144</v>
      </c>
      <c r="L270" s="44"/>
      <c r="M270" s="211" t="s">
        <v>18</v>
      </c>
      <c r="N270" s="212" t="s">
        <v>41</v>
      </c>
      <c r="O270" s="84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5" t="s">
        <v>238</v>
      </c>
      <c r="AT270" s="215" t="s">
        <v>140</v>
      </c>
      <c r="AU270" s="215" t="s">
        <v>80</v>
      </c>
      <c r="AY270" s="17" t="s">
        <v>138</v>
      </c>
      <c r="BE270" s="216">
        <f>IF(N270="základní",J270,0)</f>
        <v>0</v>
      </c>
      <c r="BF270" s="216">
        <f>IF(N270="snížená",J270,0)</f>
        <v>0</v>
      </c>
      <c r="BG270" s="216">
        <f>IF(N270="zákl. přenesená",J270,0)</f>
        <v>0</v>
      </c>
      <c r="BH270" s="216">
        <f>IF(N270="sníž. přenesená",J270,0)</f>
        <v>0</v>
      </c>
      <c r="BI270" s="216">
        <f>IF(N270="nulová",J270,0)</f>
        <v>0</v>
      </c>
      <c r="BJ270" s="17" t="s">
        <v>78</v>
      </c>
      <c r="BK270" s="216">
        <f>ROUND(I270*H270,2)</f>
        <v>0</v>
      </c>
      <c r="BL270" s="17" t="s">
        <v>238</v>
      </c>
      <c r="BM270" s="215" t="s">
        <v>477</v>
      </c>
    </row>
    <row r="271" s="2" customFormat="1">
      <c r="A271" s="38"/>
      <c r="B271" s="39"/>
      <c r="C271" s="40"/>
      <c r="D271" s="217" t="s">
        <v>147</v>
      </c>
      <c r="E271" s="40"/>
      <c r="F271" s="218" t="s">
        <v>478</v>
      </c>
      <c r="G271" s="40"/>
      <c r="H271" s="40"/>
      <c r="I271" s="219"/>
      <c r="J271" s="40"/>
      <c r="K271" s="40"/>
      <c r="L271" s="44"/>
      <c r="M271" s="220"/>
      <c r="N271" s="221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147</v>
      </c>
      <c r="AU271" s="17" t="s">
        <v>80</v>
      </c>
    </row>
    <row r="272" s="2" customFormat="1" ht="16.5" customHeight="1">
      <c r="A272" s="38"/>
      <c r="B272" s="39"/>
      <c r="C272" s="245" t="s">
        <v>479</v>
      </c>
      <c r="D272" s="245" t="s">
        <v>253</v>
      </c>
      <c r="E272" s="246" t="s">
        <v>480</v>
      </c>
      <c r="F272" s="247" t="s">
        <v>481</v>
      </c>
      <c r="G272" s="248" t="s">
        <v>249</v>
      </c>
      <c r="H272" s="249">
        <v>3</v>
      </c>
      <c r="I272" s="250"/>
      <c r="J272" s="251">
        <f>ROUND(I272*H272,2)</f>
        <v>0</v>
      </c>
      <c r="K272" s="247" t="s">
        <v>144</v>
      </c>
      <c r="L272" s="252"/>
      <c r="M272" s="253" t="s">
        <v>18</v>
      </c>
      <c r="N272" s="254" t="s">
        <v>41</v>
      </c>
      <c r="O272" s="84"/>
      <c r="P272" s="213">
        <f>O272*H272</f>
        <v>0</v>
      </c>
      <c r="Q272" s="213">
        <v>0.00089999999999999998</v>
      </c>
      <c r="R272" s="213">
        <f>Q272*H272</f>
        <v>0.0027000000000000001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325</v>
      </c>
      <c r="AT272" s="215" t="s">
        <v>253</v>
      </c>
      <c r="AU272" s="215" t="s">
        <v>80</v>
      </c>
      <c r="AY272" s="17" t="s">
        <v>138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78</v>
      </c>
      <c r="BK272" s="216">
        <f>ROUND(I272*H272,2)</f>
        <v>0</v>
      </c>
      <c r="BL272" s="17" t="s">
        <v>238</v>
      </c>
      <c r="BM272" s="215" t="s">
        <v>482</v>
      </c>
    </row>
    <row r="273" s="2" customFormat="1">
      <c r="A273" s="38"/>
      <c r="B273" s="39"/>
      <c r="C273" s="40"/>
      <c r="D273" s="217" t="s">
        <v>147</v>
      </c>
      <c r="E273" s="40"/>
      <c r="F273" s="218" t="s">
        <v>483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147</v>
      </c>
      <c r="AU273" s="17" t="s">
        <v>80</v>
      </c>
    </row>
    <row r="274" s="2" customFormat="1" ht="16.5" customHeight="1">
      <c r="A274" s="38"/>
      <c r="B274" s="39"/>
      <c r="C274" s="204" t="s">
        <v>484</v>
      </c>
      <c r="D274" s="204" t="s">
        <v>140</v>
      </c>
      <c r="E274" s="205" t="s">
        <v>485</v>
      </c>
      <c r="F274" s="206" t="s">
        <v>486</v>
      </c>
      <c r="G274" s="207" t="s">
        <v>249</v>
      </c>
      <c r="H274" s="208">
        <v>3</v>
      </c>
      <c r="I274" s="209"/>
      <c r="J274" s="210">
        <f>ROUND(I274*H274,2)</f>
        <v>0</v>
      </c>
      <c r="K274" s="206" t="s">
        <v>144</v>
      </c>
      <c r="L274" s="44"/>
      <c r="M274" s="211" t="s">
        <v>18</v>
      </c>
      <c r="N274" s="212" t="s">
        <v>41</v>
      </c>
      <c r="O274" s="84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145</v>
      </c>
      <c r="AT274" s="215" t="s">
        <v>140</v>
      </c>
      <c r="AU274" s="215" t="s">
        <v>80</v>
      </c>
      <c r="AY274" s="17" t="s">
        <v>138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78</v>
      </c>
      <c r="BK274" s="216">
        <f>ROUND(I274*H274,2)</f>
        <v>0</v>
      </c>
      <c r="BL274" s="17" t="s">
        <v>145</v>
      </c>
      <c r="BM274" s="215" t="s">
        <v>487</v>
      </c>
    </row>
    <row r="275" s="2" customFormat="1">
      <c r="A275" s="38"/>
      <c r="B275" s="39"/>
      <c r="C275" s="40"/>
      <c r="D275" s="217" t="s">
        <v>147</v>
      </c>
      <c r="E275" s="40"/>
      <c r="F275" s="218" t="s">
        <v>488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147</v>
      </c>
      <c r="AU275" s="17" t="s">
        <v>80</v>
      </c>
    </row>
    <row r="276" s="2" customFormat="1" ht="16.5" customHeight="1">
      <c r="A276" s="38"/>
      <c r="B276" s="39"/>
      <c r="C276" s="245" t="s">
        <v>489</v>
      </c>
      <c r="D276" s="245" t="s">
        <v>253</v>
      </c>
      <c r="E276" s="246" t="s">
        <v>490</v>
      </c>
      <c r="F276" s="247" t="s">
        <v>491</v>
      </c>
      <c r="G276" s="248" t="s">
        <v>249</v>
      </c>
      <c r="H276" s="249">
        <v>3</v>
      </c>
      <c r="I276" s="250"/>
      <c r="J276" s="251">
        <f>ROUND(I276*H276,2)</f>
        <v>0</v>
      </c>
      <c r="K276" s="247" t="s">
        <v>144</v>
      </c>
      <c r="L276" s="252"/>
      <c r="M276" s="253" t="s">
        <v>18</v>
      </c>
      <c r="N276" s="254" t="s">
        <v>41</v>
      </c>
      <c r="O276" s="84"/>
      <c r="P276" s="213">
        <f>O276*H276</f>
        <v>0</v>
      </c>
      <c r="Q276" s="213">
        <v>0.00014999999999999999</v>
      </c>
      <c r="R276" s="213">
        <f>Q276*H276</f>
        <v>0.00044999999999999999</v>
      </c>
      <c r="S276" s="213">
        <v>0</v>
      </c>
      <c r="T276" s="21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5" t="s">
        <v>187</v>
      </c>
      <c r="AT276" s="215" t="s">
        <v>253</v>
      </c>
      <c r="AU276" s="215" t="s">
        <v>80</v>
      </c>
      <c r="AY276" s="17" t="s">
        <v>138</v>
      </c>
      <c r="BE276" s="216">
        <f>IF(N276="základní",J276,0)</f>
        <v>0</v>
      </c>
      <c r="BF276" s="216">
        <f>IF(N276="snížená",J276,0)</f>
        <v>0</v>
      </c>
      <c r="BG276" s="216">
        <f>IF(N276="zákl. přenesená",J276,0)</f>
        <v>0</v>
      </c>
      <c r="BH276" s="216">
        <f>IF(N276="sníž. přenesená",J276,0)</f>
        <v>0</v>
      </c>
      <c r="BI276" s="216">
        <f>IF(N276="nulová",J276,0)</f>
        <v>0</v>
      </c>
      <c r="BJ276" s="17" t="s">
        <v>78</v>
      </c>
      <c r="BK276" s="216">
        <f>ROUND(I276*H276,2)</f>
        <v>0</v>
      </c>
      <c r="BL276" s="17" t="s">
        <v>145</v>
      </c>
      <c r="BM276" s="215" t="s">
        <v>492</v>
      </c>
    </row>
    <row r="277" s="2" customFormat="1">
      <c r="A277" s="38"/>
      <c r="B277" s="39"/>
      <c r="C277" s="40"/>
      <c r="D277" s="217" t="s">
        <v>147</v>
      </c>
      <c r="E277" s="40"/>
      <c r="F277" s="218" t="s">
        <v>493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147</v>
      </c>
      <c r="AU277" s="17" t="s">
        <v>80</v>
      </c>
    </row>
    <row r="278" s="2" customFormat="1" ht="16.5" customHeight="1">
      <c r="A278" s="38"/>
      <c r="B278" s="39"/>
      <c r="C278" s="204" t="s">
        <v>494</v>
      </c>
      <c r="D278" s="204" t="s">
        <v>140</v>
      </c>
      <c r="E278" s="205" t="s">
        <v>495</v>
      </c>
      <c r="F278" s="206" t="s">
        <v>496</v>
      </c>
      <c r="G278" s="207" t="s">
        <v>249</v>
      </c>
      <c r="H278" s="208">
        <v>3</v>
      </c>
      <c r="I278" s="209"/>
      <c r="J278" s="210">
        <f>ROUND(I278*H278,2)</f>
        <v>0</v>
      </c>
      <c r="K278" s="206" t="s">
        <v>144</v>
      </c>
      <c r="L278" s="44"/>
      <c r="M278" s="211" t="s">
        <v>18</v>
      </c>
      <c r="N278" s="212" t="s">
        <v>41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238</v>
      </c>
      <c r="AT278" s="215" t="s">
        <v>140</v>
      </c>
      <c r="AU278" s="215" t="s">
        <v>80</v>
      </c>
      <c r="AY278" s="17" t="s">
        <v>138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78</v>
      </c>
      <c r="BK278" s="216">
        <f>ROUND(I278*H278,2)</f>
        <v>0</v>
      </c>
      <c r="BL278" s="17" t="s">
        <v>238</v>
      </c>
      <c r="BM278" s="215" t="s">
        <v>497</v>
      </c>
    </row>
    <row r="279" s="2" customFormat="1">
      <c r="A279" s="38"/>
      <c r="B279" s="39"/>
      <c r="C279" s="40"/>
      <c r="D279" s="217" t="s">
        <v>147</v>
      </c>
      <c r="E279" s="40"/>
      <c r="F279" s="218" t="s">
        <v>498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147</v>
      </c>
      <c r="AU279" s="17" t="s">
        <v>80</v>
      </c>
    </row>
    <row r="280" s="2" customFormat="1" ht="16.5" customHeight="1">
      <c r="A280" s="38"/>
      <c r="B280" s="39"/>
      <c r="C280" s="245" t="s">
        <v>499</v>
      </c>
      <c r="D280" s="245" t="s">
        <v>253</v>
      </c>
      <c r="E280" s="246" t="s">
        <v>500</v>
      </c>
      <c r="F280" s="247" t="s">
        <v>501</v>
      </c>
      <c r="G280" s="248" t="s">
        <v>249</v>
      </c>
      <c r="H280" s="249">
        <v>3</v>
      </c>
      <c r="I280" s="250"/>
      <c r="J280" s="251">
        <f>ROUND(I280*H280,2)</f>
        <v>0</v>
      </c>
      <c r="K280" s="247" t="s">
        <v>144</v>
      </c>
      <c r="L280" s="252"/>
      <c r="M280" s="253" t="s">
        <v>18</v>
      </c>
      <c r="N280" s="254" t="s">
        <v>41</v>
      </c>
      <c r="O280" s="84"/>
      <c r="P280" s="213">
        <f>O280*H280</f>
        <v>0</v>
      </c>
      <c r="Q280" s="213">
        <v>0.0011999999999999999</v>
      </c>
      <c r="R280" s="213">
        <f>Q280*H280</f>
        <v>0.0035999999999999999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325</v>
      </c>
      <c r="AT280" s="215" t="s">
        <v>253</v>
      </c>
      <c r="AU280" s="215" t="s">
        <v>80</v>
      </c>
      <c r="AY280" s="17" t="s">
        <v>138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78</v>
      </c>
      <c r="BK280" s="216">
        <f>ROUND(I280*H280,2)</f>
        <v>0</v>
      </c>
      <c r="BL280" s="17" t="s">
        <v>238</v>
      </c>
      <c r="BM280" s="215" t="s">
        <v>502</v>
      </c>
    </row>
    <row r="281" s="2" customFormat="1">
      <c r="A281" s="38"/>
      <c r="B281" s="39"/>
      <c r="C281" s="40"/>
      <c r="D281" s="217" t="s">
        <v>147</v>
      </c>
      <c r="E281" s="40"/>
      <c r="F281" s="218" t="s">
        <v>503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147</v>
      </c>
      <c r="AU281" s="17" t="s">
        <v>80</v>
      </c>
    </row>
    <row r="282" s="2" customFormat="1" ht="24.15" customHeight="1">
      <c r="A282" s="38"/>
      <c r="B282" s="39"/>
      <c r="C282" s="204" t="s">
        <v>504</v>
      </c>
      <c r="D282" s="204" t="s">
        <v>140</v>
      </c>
      <c r="E282" s="205" t="s">
        <v>505</v>
      </c>
      <c r="F282" s="206" t="s">
        <v>506</v>
      </c>
      <c r="G282" s="207" t="s">
        <v>249</v>
      </c>
      <c r="H282" s="208">
        <v>3</v>
      </c>
      <c r="I282" s="209"/>
      <c r="J282" s="210">
        <f>ROUND(I282*H282,2)</f>
        <v>0</v>
      </c>
      <c r="K282" s="206" t="s">
        <v>144</v>
      </c>
      <c r="L282" s="44"/>
      <c r="M282" s="211" t="s">
        <v>18</v>
      </c>
      <c r="N282" s="212" t="s">
        <v>41</v>
      </c>
      <c r="O282" s="84"/>
      <c r="P282" s="213">
        <f>O282*H282</f>
        <v>0</v>
      </c>
      <c r="Q282" s="213">
        <v>0.00046999999999999999</v>
      </c>
      <c r="R282" s="213">
        <f>Q282*H282</f>
        <v>0.00141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238</v>
      </c>
      <c r="AT282" s="215" t="s">
        <v>140</v>
      </c>
      <c r="AU282" s="215" t="s">
        <v>80</v>
      </c>
      <c r="AY282" s="17" t="s">
        <v>138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78</v>
      </c>
      <c r="BK282" s="216">
        <f>ROUND(I282*H282,2)</f>
        <v>0</v>
      </c>
      <c r="BL282" s="17" t="s">
        <v>238</v>
      </c>
      <c r="BM282" s="215" t="s">
        <v>507</v>
      </c>
    </row>
    <row r="283" s="2" customFormat="1">
      <c r="A283" s="38"/>
      <c r="B283" s="39"/>
      <c r="C283" s="40"/>
      <c r="D283" s="217" t="s">
        <v>147</v>
      </c>
      <c r="E283" s="40"/>
      <c r="F283" s="218" t="s">
        <v>508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147</v>
      </c>
      <c r="AU283" s="17" t="s">
        <v>80</v>
      </c>
    </row>
    <row r="284" s="2" customFormat="1" ht="21.75" customHeight="1">
      <c r="A284" s="38"/>
      <c r="B284" s="39"/>
      <c r="C284" s="245" t="s">
        <v>509</v>
      </c>
      <c r="D284" s="245" t="s">
        <v>253</v>
      </c>
      <c r="E284" s="246" t="s">
        <v>510</v>
      </c>
      <c r="F284" s="247" t="s">
        <v>511</v>
      </c>
      <c r="G284" s="248" t="s">
        <v>249</v>
      </c>
      <c r="H284" s="249">
        <v>3</v>
      </c>
      <c r="I284" s="250"/>
      <c r="J284" s="251">
        <f>ROUND(I284*H284,2)</f>
        <v>0</v>
      </c>
      <c r="K284" s="247" t="s">
        <v>144</v>
      </c>
      <c r="L284" s="252"/>
      <c r="M284" s="253" t="s">
        <v>18</v>
      </c>
      <c r="N284" s="254" t="s">
        <v>41</v>
      </c>
      <c r="O284" s="84"/>
      <c r="P284" s="213">
        <f>O284*H284</f>
        <v>0</v>
      </c>
      <c r="Q284" s="213">
        <v>0.016</v>
      </c>
      <c r="R284" s="213">
        <f>Q284*H284</f>
        <v>0.048000000000000001</v>
      </c>
      <c r="S284" s="213">
        <v>0</v>
      </c>
      <c r="T284" s="21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325</v>
      </c>
      <c r="AT284" s="215" t="s">
        <v>253</v>
      </c>
      <c r="AU284" s="215" t="s">
        <v>80</v>
      </c>
      <c r="AY284" s="17" t="s">
        <v>138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78</v>
      </c>
      <c r="BK284" s="216">
        <f>ROUND(I284*H284,2)</f>
        <v>0</v>
      </c>
      <c r="BL284" s="17" t="s">
        <v>238</v>
      </c>
      <c r="BM284" s="215" t="s">
        <v>512</v>
      </c>
    </row>
    <row r="285" s="2" customFormat="1">
      <c r="A285" s="38"/>
      <c r="B285" s="39"/>
      <c r="C285" s="40"/>
      <c r="D285" s="217" t="s">
        <v>147</v>
      </c>
      <c r="E285" s="40"/>
      <c r="F285" s="218" t="s">
        <v>513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147</v>
      </c>
      <c r="AU285" s="17" t="s">
        <v>80</v>
      </c>
    </row>
    <row r="286" s="2" customFormat="1" ht="16.5" customHeight="1">
      <c r="A286" s="38"/>
      <c r="B286" s="39"/>
      <c r="C286" s="204" t="s">
        <v>514</v>
      </c>
      <c r="D286" s="204" t="s">
        <v>140</v>
      </c>
      <c r="E286" s="205" t="s">
        <v>515</v>
      </c>
      <c r="F286" s="206" t="s">
        <v>516</v>
      </c>
      <c r="G286" s="207" t="s">
        <v>416</v>
      </c>
      <c r="H286" s="208">
        <v>12</v>
      </c>
      <c r="I286" s="209"/>
      <c r="J286" s="210">
        <f>ROUND(I286*H286,2)</f>
        <v>0</v>
      </c>
      <c r="K286" s="206" t="s">
        <v>144</v>
      </c>
      <c r="L286" s="44"/>
      <c r="M286" s="211" t="s">
        <v>18</v>
      </c>
      <c r="N286" s="212" t="s">
        <v>41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238</v>
      </c>
      <c r="AT286" s="215" t="s">
        <v>140</v>
      </c>
      <c r="AU286" s="215" t="s">
        <v>80</v>
      </c>
      <c r="AY286" s="17" t="s">
        <v>138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78</v>
      </c>
      <c r="BK286" s="216">
        <f>ROUND(I286*H286,2)</f>
        <v>0</v>
      </c>
      <c r="BL286" s="17" t="s">
        <v>238</v>
      </c>
      <c r="BM286" s="215" t="s">
        <v>517</v>
      </c>
    </row>
    <row r="287" s="2" customFormat="1">
      <c r="A287" s="38"/>
      <c r="B287" s="39"/>
      <c r="C287" s="40"/>
      <c r="D287" s="217" t="s">
        <v>147</v>
      </c>
      <c r="E287" s="40"/>
      <c r="F287" s="218" t="s">
        <v>518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147</v>
      </c>
      <c r="AU287" s="17" t="s">
        <v>80</v>
      </c>
    </row>
    <row r="288" s="2" customFormat="1" ht="16.5" customHeight="1">
      <c r="A288" s="38"/>
      <c r="B288" s="39"/>
      <c r="C288" s="245" t="s">
        <v>519</v>
      </c>
      <c r="D288" s="245" t="s">
        <v>253</v>
      </c>
      <c r="E288" s="246" t="s">
        <v>520</v>
      </c>
      <c r="F288" s="247" t="s">
        <v>521</v>
      </c>
      <c r="G288" s="248" t="s">
        <v>416</v>
      </c>
      <c r="H288" s="249">
        <v>12</v>
      </c>
      <c r="I288" s="250"/>
      <c r="J288" s="251">
        <f>ROUND(I288*H288,2)</f>
        <v>0</v>
      </c>
      <c r="K288" s="247" t="s">
        <v>144</v>
      </c>
      <c r="L288" s="252"/>
      <c r="M288" s="253" t="s">
        <v>18</v>
      </c>
      <c r="N288" s="254" t="s">
        <v>41</v>
      </c>
      <c r="O288" s="84"/>
      <c r="P288" s="213">
        <f>O288*H288</f>
        <v>0</v>
      </c>
      <c r="Q288" s="213">
        <v>0.00050000000000000001</v>
      </c>
      <c r="R288" s="213">
        <f>Q288*H288</f>
        <v>0.0060000000000000001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325</v>
      </c>
      <c r="AT288" s="215" t="s">
        <v>253</v>
      </c>
      <c r="AU288" s="215" t="s">
        <v>80</v>
      </c>
      <c r="AY288" s="17" t="s">
        <v>138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78</v>
      </c>
      <c r="BK288" s="216">
        <f>ROUND(I288*H288,2)</f>
        <v>0</v>
      </c>
      <c r="BL288" s="17" t="s">
        <v>238</v>
      </c>
      <c r="BM288" s="215" t="s">
        <v>522</v>
      </c>
    </row>
    <row r="289" s="2" customFormat="1">
      <c r="A289" s="38"/>
      <c r="B289" s="39"/>
      <c r="C289" s="40"/>
      <c r="D289" s="217" t="s">
        <v>147</v>
      </c>
      <c r="E289" s="40"/>
      <c r="F289" s="218" t="s">
        <v>523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147</v>
      </c>
      <c r="AU289" s="17" t="s">
        <v>80</v>
      </c>
    </row>
    <row r="290" s="13" customFormat="1">
      <c r="A290" s="13"/>
      <c r="B290" s="222"/>
      <c r="C290" s="223"/>
      <c r="D290" s="224" t="s">
        <v>149</v>
      </c>
      <c r="E290" s="225" t="s">
        <v>18</v>
      </c>
      <c r="F290" s="226" t="s">
        <v>524</v>
      </c>
      <c r="G290" s="223"/>
      <c r="H290" s="227">
        <v>12</v>
      </c>
      <c r="I290" s="228"/>
      <c r="J290" s="223"/>
      <c r="K290" s="223"/>
      <c r="L290" s="229"/>
      <c r="M290" s="230"/>
      <c r="N290" s="231"/>
      <c r="O290" s="231"/>
      <c r="P290" s="231"/>
      <c r="Q290" s="231"/>
      <c r="R290" s="231"/>
      <c r="S290" s="231"/>
      <c r="T290" s="23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3" t="s">
        <v>149</v>
      </c>
      <c r="AU290" s="233" t="s">
        <v>80</v>
      </c>
      <c r="AV290" s="13" t="s">
        <v>80</v>
      </c>
      <c r="AW290" s="13" t="s">
        <v>32</v>
      </c>
      <c r="AX290" s="13" t="s">
        <v>78</v>
      </c>
      <c r="AY290" s="233" t="s">
        <v>138</v>
      </c>
    </row>
    <row r="291" s="2" customFormat="1" ht="16.5" customHeight="1">
      <c r="A291" s="38"/>
      <c r="B291" s="39"/>
      <c r="C291" s="204" t="s">
        <v>525</v>
      </c>
      <c r="D291" s="204" t="s">
        <v>140</v>
      </c>
      <c r="E291" s="205" t="s">
        <v>526</v>
      </c>
      <c r="F291" s="206" t="s">
        <v>527</v>
      </c>
      <c r="G291" s="207" t="s">
        <v>249</v>
      </c>
      <c r="H291" s="208">
        <v>3</v>
      </c>
      <c r="I291" s="209"/>
      <c r="J291" s="210">
        <f>ROUND(I291*H291,2)</f>
        <v>0</v>
      </c>
      <c r="K291" s="206" t="s">
        <v>18</v>
      </c>
      <c r="L291" s="44"/>
      <c r="M291" s="211" t="s">
        <v>18</v>
      </c>
      <c r="N291" s="212" t="s">
        <v>41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238</v>
      </c>
      <c r="AT291" s="215" t="s">
        <v>140</v>
      </c>
      <c r="AU291" s="215" t="s">
        <v>80</v>
      </c>
      <c r="AY291" s="17" t="s">
        <v>138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78</v>
      </c>
      <c r="BK291" s="216">
        <f>ROUND(I291*H291,2)</f>
        <v>0</v>
      </c>
      <c r="BL291" s="17" t="s">
        <v>238</v>
      </c>
      <c r="BM291" s="215" t="s">
        <v>528</v>
      </c>
    </row>
    <row r="292" s="2" customFormat="1" ht="16.5" customHeight="1">
      <c r="A292" s="38"/>
      <c r="B292" s="39"/>
      <c r="C292" s="204" t="s">
        <v>529</v>
      </c>
      <c r="D292" s="204" t="s">
        <v>140</v>
      </c>
      <c r="E292" s="205" t="s">
        <v>530</v>
      </c>
      <c r="F292" s="206" t="s">
        <v>531</v>
      </c>
      <c r="G292" s="207" t="s">
        <v>249</v>
      </c>
      <c r="H292" s="208">
        <v>3</v>
      </c>
      <c r="I292" s="209"/>
      <c r="J292" s="210">
        <f>ROUND(I292*H292,2)</f>
        <v>0</v>
      </c>
      <c r="K292" s="206" t="s">
        <v>18</v>
      </c>
      <c r="L292" s="44"/>
      <c r="M292" s="211" t="s">
        <v>18</v>
      </c>
      <c r="N292" s="212" t="s">
        <v>41</v>
      </c>
      <c r="O292" s="84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5" t="s">
        <v>238</v>
      </c>
      <c r="AT292" s="215" t="s">
        <v>140</v>
      </c>
      <c r="AU292" s="215" t="s">
        <v>80</v>
      </c>
      <c r="AY292" s="17" t="s">
        <v>138</v>
      </c>
      <c r="BE292" s="216">
        <f>IF(N292="základní",J292,0)</f>
        <v>0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78</v>
      </c>
      <c r="BK292" s="216">
        <f>ROUND(I292*H292,2)</f>
        <v>0</v>
      </c>
      <c r="BL292" s="17" t="s">
        <v>238</v>
      </c>
      <c r="BM292" s="215" t="s">
        <v>532</v>
      </c>
    </row>
    <row r="293" s="2" customFormat="1" ht="24.15" customHeight="1">
      <c r="A293" s="38"/>
      <c r="B293" s="39"/>
      <c r="C293" s="204" t="s">
        <v>533</v>
      </c>
      <c r="D293" s="204" t="s">
        <v>140</v>
      </c>
      <c r="E293" s="205" t="s">
        <v>534</v>
      </c>
      <c r="F293" s="206" t="s">
        <v>535</v>
      </c>
      <c r="G293" s="207" t="s">
        <v>177</v>
      </c>
      <c r="H293" s="208">
        <v>0.112</v>
      </c>
      <c r="I293" s="209"/>
      <c r="J293" s="210">
        <f>ROUND(I293*H293,2)</f>
        <v>0</v>
      </c>
      <c r="K293" s="206" t="s">
        <v>144</v>
      </c>
      <c r="L293" s="44"/>
      <c r="M293" s="211" t="s">
        <v>18</v>
      </c>
      <c r="N293" s="212" t="s">
        <v>41</v>
      </c>
      <c r="O293" s="84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238</v>
      </c>
      <c r="AT293" s="215" t="s">
        <v>140</v>
      </c>
      <c r="AU293" s="215" t="s">
        <v>80</v>
      </c>
      <c r="AY293" s="17" t="s">
        <v>138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78</v>
      </c>
      <c r="BK293" s="216">
        <f>ROUND(I293*H293,2)</f>
        <v>0</v>
      </c>
      <c r="BL293" s="17" t="s">
        <v>238</v>
      </c>
      <c r="BM293" s="215" t="s">
        <v>536</v>
      </c>
    </row>
    <row r="294" s="2" customFormat="1">
      <c r="A294" s="38"/>
      <c r="B294" s="39"/>
      <c r="C294" s="40"/>
      <c r="D294" s="217" t="s">
        <v>147</v>
      </c>
      <c r="E294" s="40"/>
      <c r="F294" s="218" t="s">
        <v>537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147</v>
      </c>
      <c r="AU294" s="17" t="s">
        <v>80</v>
      </c>
    </row>
    <row r="295" s="12" customFormat="1" ht="22.8" customHeight="1">
      <c r="A295" s="12"/>
      <c r="B295" s="188"/>
      <c r="C295" s="189"/>
      <c r="D295" s="190" t="s">
        <v>69</v>
      </c>
      <c r="E295" s="202" t="s">
        <v>538</v>
      </c>
      <c r="F295" s="202" t="s">
        <v>539</v>
      </c>
      <c r="G295" s="189"/>
      <c r="H295" s="189"/>
      <c r="I295" s="192"/>
      <c r="J295" s="203">
        <f>BK295</f>
        <v>0</v>
      </c>
      <c r="K295" s="189"/>
      <c r="L295" s="194"/>
      <c r="M295" s="195"/>
      <c r="N295" s="196"/>
      <c r="O295" s="196"/>
      <c r="P295" s="197">
        <f>SUM(P296:P347)</f>
        <v>0</v>
      </c>
      <c r="Q295" s="196"/>
      <c r="R295" s="197">
        <f>SUM(R296:R347)</f>
        <v>1.5132778999999998</v>
      </c>
      <c r="S295" s="196"/>
      <c r="T295" s="198">
        <f>SUM(T296:T347)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199" t="s">
        <v>80</v>
      </c>
      <c r="AT295" s="200" t="s">
        <v>69</v>
      </c>
      <c r="AU295" s="200" t="s">
        <v>78</v>
      </c>
      <c r="AY295" s="199" t="s">
        <v>138</v>
      </c>
      <c r="BK295" s="201">
        <f>SUM(BK296:BK347)</f>
        <v>0</v>
      </c>
    </row>
    <row r="296" s="2" customFormat="1" ht="16.5" customHeight="1">
      <c r="A296" s="38"/>
      <c r="B296" s="39"/>
      <c r="C296" s="204" t="s">
        <v>540</v>
      </c>
      <c r="D296" s="204" t="s">
        <v>140</v>
      </c>
      <c r="E296" s="205" t="s">
        <v>541</v>
      </c>
      <c r="F296" s="206" t="s">
        <v>542</v>
      </c>
      <c r="G296" s="207" t="s">
        <v>143</v>
      </c>
      <c r="H296" s="208">
        <v>46.799999999999997</v>
      </c>
      <c r="I296" s="209"/>
      <c r="J296" s="210">
        <f>ROUND(I296*H296,2)</f>
        <v>0</v>
      </c>
      <c r="K296" s="206" t="s">
        <v>144</v>
      </c>
      <c r="L296" s="44"/>
      <c r="M296" s="211" t="s">
        <v>18</v>
      </c>
      <c r="N296" s="212" t="s">
        <v>41</v>
      </c>
      <c r="O296" s="84"/>
      <c r="P296" s="213">
        <f>O296*H296</f>
        <v>0</v>
      </c>
      <c r="Q296" s="213">
        <v>0</v>
      </c>
      <c r="R296" s="213">
        <f>Q296*H296</f>
        <v>0</v>
      </c>
      <c r="S296" s="213">
        <v>0</v>
      </c>
      <c r="T296" s="21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15" t="s">
        <v>238</v>
      </c>
      <c r="AT296" s="215" t="s">
        <v>140</v>
      </c>
      <c r="AU296" s="215" t="s">
        <v>80</v>
      </c>
      <c r="AY296" s="17" t="s">
        <v>138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78</v>
      </c>
      <c r="BK296" s="216">
        <f>ROUND(I296*H296,2)</f>
        <v>0</v>
      </c>
      <c r="BL296" s="17" t="s">
        <v>238</v>
      </c>
      <c r="BM296" s="215" t="s">
        <v>543</v>
      </c>
    </row>
    <row r="297" s="2" customFormat="1">
      <c r="A297" s="38"/>
      <c r="B297" s="39"/>
      <c r="C297" s="40"/>
      <c r="D297" s="217" t="s">
        <v>147</v>
      </c>
      <c r="E297" s="40"/>
      <c r="F297" s="218" t="s">
        <v>544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147</v>
      </c>
      <c r="AU297" s="17" t="s">
        <v>80</v>
      </c>
    </row>
    <row r="298" s="2" customFormat="1" ht="16.5" customHeight="1">
      <c r="A298" s="38"/>
      <c r="B298" s="39"/>
      <c r="C298" s="204" t="s">
        <v>545</v>
      </c>
      <c r="D298" s="204" t="s">
        <v>140</v>
      </c>
      <c r="E298" s="205" t="s">
        <v>546</v>
      </c>
      <c r="F298" s="206" t="s">
        <v>547</v>
      </c>
      <c r="G298" s="207" t="s">
        <v>143</v>
      </c>
      <c r="H298" s="208">
        <v>46.799999999999997</v>
      </c>
      <c r="I298" s="209"/>
      <c r="J298" s="210">
        <f>ROUND(I298*H298,2)</f>
        <v>0</v>
      </c>
      <c r="K298" s="206" t="s">
        <v>144</v>
      </c>
      <c r="L298" s="44"/>
      <c r="M298" s="211" t="s">
        <v>18</v>
      </c>
      <c r="N298" s="212" t="s">
        <v>41</v>
      </c>
      <c r="O298" s="84"/>
      <c r="P298" s="213">
        <f>O298*H298</f>
        <v>0</v>
      </c>
      <c r="Q298" s="213">
        <v>0.00029999999999999997</v>
      </c>
      <c r="R298" s="213">
        <f>Q298*H298</f>
        <v>0.014039999999999999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238</v>
      </c>
      <c r="AT298" s="215" t="s">
        <v>140</v>
      </c>
      <c r="AU298" s="215" t="s">
        <v>80</v>
      </c>
      <c r="AY298" s="17" t="s">
        <v>138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78</v>
      </c>
      <c r="BK298" s="216">
        <f>ROUND(I298*H298,2)</f>
        <v>0</v>
      </c>
      <c r="BL298" s="17" t="s">
        <v>238</v>
      </c>
      <c r="BM298" s="215" t="s">
        <v>548</v>
      </c>
    </row>
    <row r="299" s="2" customFormat="1">
      <c r="A299" s="38"/>
      <c r="B299" s="39"/>
      <c r="C299" s="40"/>
      <c r="D299" s="217" t="s">
        <v>147</v>
      </c>
      <c r="E299" s="40"/>
      <c r="F299" s="218" t="s">
        <v>549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147</v>
      </c>
      <c r="AU299" s="17" t="s">
        <v>80</v>
      </c>
    </row>
    <row r="300" s="2" customFormat="1" ht="21.75" customHeight="1">
      <c r="A300" s="38"/>
      <c r="B300" s="39"/>
      <c r="C300" s="204" t="s">
        <v>550</v>
      </c>
      <c r="D300" s="204" t="s">
        <v>140</v>
      </c>
      <c r="E300" s="205" t="s">
        <v>551</v>
      </c>
      <c r="F300" s="206" t="s">
        <v>552</v>
      </c>
      <c r="G300" s="207" t="s">
        <v>143</v>
      </c>
      <c r="H300" s="208">
        <v>46.799999999999997</v>
      </c>
      <c r="I300" s="209"/>
      <c r="J300" s="210">
        <f>ROUND(I300*H300,2)</f>
        <v>0</v>
      </c>
      <c r="K300" s="206" t="s">
        <v>144</v>
      </c>
      <c r="L300" s="44"/>
      <c r="M300" s="211" t="s">
        <v>18</v>
      </c>
      <c r="N300" s="212" t="s">
        <v>41</v>
      </c>
      <c r="O300" s="84"/>
      <c r="P300" s="213">
        <f>O300*H300</f>
        <v>0</v>
      </c>
      <c r="Q300" s="213">
        <v>0.0045500000000000002</v>
      </c>
      <c r="R300" s="213">
        <f>Q300*H300</f>
        <v>0.21293999999999999</v>
      </c>
      <c r="S300" s="213">
        <v>0</v>
      </c>
      <c r="T300" s="21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15" t="s">
        <v>238</v>
      </c>
      <c r="AT300" s="215" t="s">
        <v>140</v>
      </c>
      <c r="AU300" s="215" t="s">
        <v>80</v>
      </c>
      <c r="AY300" s="17" t="s">
        <v>138</v>
      </c>
      <c r="BE300" s="216">
        <f>IF(N300="základní",J300,0)</f>
        <v>0</v>
      </c>
      <c r="BF300" s="216">
        <f>IF(N300="snížená",J300,0)</f>
        <v>0</v>
      </c>
      <c r="BG300" s="216">
        <f>IF(N300="zákl. přenesená",J300,0)</f>
        <v>0</v>
      </c>
      <c r="BH300" s="216">
        <f>IF(N300="sníž. přenesená",J300,0)</f>
        <v>0</v>
      </c>
      <c r="BI300" s="216">
        <f>IF(N300="nulová",J300,0)</f>
        <v>0</v>
      </c>
      <c r="BJ300" s="17" t="s">
        <v>78</v>
      </c>
      <c r="BK300" s="216">
        <f>ROUND(I300*H300,2)</f>
        <v>0</v>
      </c>
      <c r="BL300" s="17" t="s">
        <v>238</v>
      </c>
      <c r="BM300" s="215" t="s">
        <v>553</v>
      </c>
    </row>
    <row r="301" s="2" customFormat="1">
      <c r="A301" s="38"/>
      <c r="B301" s="39"/>
      <c r="C301" s="40"/>
      <c r="D301" s="217" t="s">
        <v>147</v>
      </c>
      <c r="E301" s="40"/>
      <c r="F301" s="218" t="s">
        <v>554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147</v>
      </c>
      <c r="AU301" s="17" t="s">
        <v>80</v>
      </c>
    </row>
    <row r="302" s="13" customFormat="1">
      <c r="A302" s="13"/>
      <c r="B302" s="222"/>
      <c r="C302" s="223"/>
      <c r="D302" s="224" t="s">
        <v>149</v>
      </c>
      <c r="E302" s="225" t="s">
        <v>18</v>
      </c>
      <c r="F302" s="226" t="s">
        <v>356</v>
      </c>
      <c r="G302" s="223"/>
      <c r="H302" s="227">
        <v>22.899999999999999</v>
      </c>
      <c r="I302" s="228"/>
      <c r="J302" s="223"/>
      <c r="K302" s="223"/>
      <c r="L302" s="229"/>
      <c r="M302" s="230"/>
      <c r="N302" s="231"/>
      <c r="O302" s="231"/>
      <c r="P302" s="231"/>
      <c r="Q302" s="231"/>
      <c r="R302" s="231"/>
      <c r="S302" s="231"/>
      <c r="T302" s="23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3" t="s">
        <v>149</v>
      </c>
      <c r="AU302" s="233" t="s">
        <v>80</v>
      </c>
      <c r="AV302" s="13" t="s">
        <v>80</v>
      </c>
      <c r="AW302" s="13" t="s">
        <v>32</v>
      </c>
      <c r="AX302" s="13" t="s">
        <v>70</v>
      </c>
      <c r="AY302" s="233" t="s">
        <v>138</v>
      </c>
    </row>
    <row r="303" s="13" customFormat="1">
      <c r="A303" s="13"/>
      <c r="B303" s="222"/>
      <c r="C303" s="223"/>
      <c r="D303" s="224" t="s">
        <v>149</v>
      </c>
      <c r="E303" s="225" t="s">
        <v>18</v>
      </c>
      <c r="F303" s="226" t="s">
        <v>244</v>
      </c>
      <c r="G303" s="223"/>
      <c r="H303" s="227">
        <v>23.899999999999999</v>
      </c>
      <c r="I303" s="228"/>
      <c r="J303" s="223"/>
      <c r="K303" s="223"/>
      <c r="L303" s="229"/>
      <c r="M303" s="230"/>
      <c r="N303" s="231"/>
      <c r="O303" s="231"/>
      <c r="P303" s="231"/>
      <c r="Q303" s="231"/>
      <c r="R303" s="231"/>
      <c r="S303" s="231"/>
      <c r="T303" s="23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3" t="s">
        <v>149</v>
      </c>
      <c r="AU303" s="233" t="s">
        <v>80</v>
      </c>
      <c r="AV303" s="13" t="s">
        <v>80</v>
      </c>
      <c r="AW303" s="13" t="s">
        <v>32</v>
      </c>
      <c r="AX303" s="13" t="s">
        <v>70</v>
      </c>
      <c r="AY303" s="233" t="s">
        <v>138</v>
      </c>
    </row>
    <row r="304" s="14" customFormat="1">
      <c r="A304" s="14"/>
      <c r="B304" s="234"/>
      <c r="C304" s="235"/>
      <c r="D304" s="224" t="s">
        <v>149</v>
      </c>
      <c r="E304" s="236" t="s">
        <v>18</v>
      </c>
      <c r="F304" s="237" t="s">
        <v>157</v>
      </c>
      <c r="G304" s="235"/>
      <c r="H304" s="238">
        <v>46.799999999999997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4" t="s">
        <v>149</v>
      </c>
      <c r="AU304" s="244" t="s">
        <v>80</v>
      </c>
      <c r="AV304" s="14" t="s">
        <v>145</v>
      </c>
      <c r="AW304" s="14" t="s">
        <v>32</v>
      </c>
      <c r="AX304" s="14" t="s">
        <v>78</v>
      </c>
      <c r="AY304" s="244" t="s">
        <v>138</v>
      </c>
    </row>
    <row r="305" s="2" customFormat="1" ht="24.15" customHeight="1">
      <c r="A305" s="38"/>
      <c r="B305" s="39"/>
      <c r="C305" s="204" t="s">
        <v>555</v>
      </c>
      <c r="D305" s="204" t="s">
        <v>140</v>
      </c>
      <c r="E305" s="205" t="s">
        <v>556</v>
      </c>
      <c r="F305" s="206" t="s">
        <v>557</v>
      </c>
      <c r="G305" s="207" t="s">
        <v>416</v>
      </c>
      <c r="H305" s="208">
        <v>6.7000000000000002</v>
      </c>
      <c r="I305" s="209"/>
      <c r="J305" s="210">
        <f>ROUND(I305*H305,2)</f>
        <v>0</v>
      </c>
      <c r="K305" s="206" t="s">
        <v>144</v>
      </c>
      <c r="L305" s="44"/>
      <c r="M305" s="211" t="s">
        <v>18</v>
      </c>
      <c r="N305" s="212" t="s">
        <v>41</v>
      </c>
      <c r="O305" s="84"/>
      <c r="P305" s="213">
        <f>O305*H305</f>
        <v>0</v>
      </c>
      <c r="Q305" s="213">
        <v>0.00020000000000000001</v>
      </c>
      <c r="R305" s="213">
        <f>Q305*H305</f>
        <v>0.0013400000000000001</v>
      </c>
      <c r="S305" s="213">
        <v>0</v>
      </c>
      <c r="T305" s="21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15" t="s">
        <v>238</v>
      </c>
      <c r="AT305" s="215" t="s">
        <v>140</v>
      </c>
      <c r="AU305" s="215" t="s">
        <v>80</v>
      </c>
      <c r="AY305" s="17" t="s">
        <v>138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78</v>
      </c>
      <c r="BK305" s="216">
        <f>ROUND(I305*H305,2)</f>
        <v>0</v>
      </c>
      <c r="BL305" s="17" t="s">
        <v>238</v>
      </c>
      <c r="BM305" s="215" t="s">
        <v>558</v>
      </c>
    </row>
    <row r="306" s="2" customFormat="1">
      <c r="A306" s="38"/>
      <c r="B306" s="39"/>
      <c r="C306" s="40"/>
      <c r="D306" s="217" t="s">
        <v>147</v>
      </c>
      <c r="E306" s="40"/>
      <c r="F306" s="218" t="s">
        <v>559</v>
      </c>
      <c r="G306" s="40"/>
      <c r="H306" s="40"/>
      <c r="I306" s="219"/>
      <c r="J306" s="40"/>
      <c r="K306" s="40"/>
      <c r="L306" s="44"/>
      <c r="M306" s="220"/>
      <c r="N306" s="221"/>
      <c r="O306" s="84"/>
      <c r="P306" s="84"/>
      <c r="Q306" s="84"/>
      <c r="R306" s="84"/>
      <c r="S306" s="84"/>
      <c r="T306" s="85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147</v>
      </c>
      <c r="AU306" s="17" t="s">
        <v>80</v>
      </c>
    </row>
    <row r="307" s="13" customFormat="1">
      <c r="A307" s="13"/>
      <c r="B307" s="222"/>
      <c r="C307" s="223"/>
      <c r="D307" s="224" t="s">
        <v>149</v>
      </c>
      <c r="E307" s="225" t="s">
        <v>18</v>
      </c>
      <c r="F307" s="226" t="s">
        <v>560</v>
      </c>
      <c r="G307" s="223"/>
      <c r="H307" s="227">
        <v>1.3</v>
      </c>
      <c r="I307" s="228"/>
      <c r="J307" s="223"/>
      <c r="K307" s="223"/>
      <c r="L307" s="229"/>
      <c r="M307" s="230"/>
      <c r="N307" s="231"/>
      <c r="O307" s="231"/>
      <c r="P307" s="231"/>
      <c r="Q307" s="231"/>
      <c r="R307" s="231"/>
      <c r="S307" s="231"/>
      <c r="T307" s="23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3" t="s">
        <v>149</v>
      </c>
      <c r="AU307" s="233" t="s">
        <v>80</v>
      </c>
      <c r="AV307" s="13" t="s">
        <v>80</v>
      </c>
      <c r="AW307" s="13" t="s">
        <v>32</v>
      </c>
      <c r="AX307" s="13" t="s">
        <v>70</v>
      </c>
      <c r="AY307" s="233" t="s">
        <v>138</v>
      </c>
    </row>
    <row r="308" s="13" customFormat="1">
      <c r="A308" s="13"/>
      <c r="B308" s="222"/>
      <c r="C308" s="223"/>
      <c r="D308" s="224" t="s">
        <v>149</v>
      </c>
      <c r="E308" s="225" t="s">
        <v>18</v>
      </c>
      <c r="F308" s="226" t="s">
        <v>561</v>
      </c>
      <c r="G308" s="223"/>
      <c r="H308" s="227">
        <v>5.4000000000000004</v>
      </c>
      <c r="I308" s="228"/>
      <c r="J308" s="223"/>
      <c r="K308" s="223"/>
      <c r="L308" s="229"/>
      <c r="M308" s="230"/>
      <c r="N308" s="231"/>
      <c r="O308" s="231"/>
      <c r="P308" s="231"/>
      <c r="Q308" s="231"/>
      <c r="R308" s="231"/>
      <c r="S308" s="231"/>
      <c r="T308" s="23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3" t="s">
        <v>149</v>
      </c>
      <c r="AU308" s="233" t="s">
        <v>80</v>
      </c>
      <c r="AV308" s="13" t="s">
        <v>80</v>
      </c>
      <c r="AW308" s="13" t="s">
        <v>32</v>
      </c>
      <c r="AX308" s="13" t="s">
        <v>70</v>
      </c>
      <c r="AY308" s="233" t="s">
        <v>138</v>
      </c>
    </row>
    <row r="309" s="14" customFormat="1">
      <c r="A309" s="14"/>
      <c r="B309" s="234"/>
      <c r="C309" s="235"/>
      <c r="D309" s="224" t="s">
        <v>149</v>
      </c>
      <c r="E309" s="236" t="s">
        <v>18</v>
      </c>
      <c r="F309" s="237" t="s">
        <v>157</v>
      </c>
      <c r="G309" s="235"/>
      <c r="H309" s="238">
        <v>6.7000000000000002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4" t="s">
        <v>149</v>
      </c>
      <c r="AU309" s="244" t="s">
        <v>80</v>
      </c>
      <c r="AV309" s="14" t="s">
        <v>145</v>
      </c>
      <c r="AW309" s="14" t="s">
        <v>32</v>
      </c>
      <c r="AX309" s="14" t="s">
        <v>78</v>
      </c>
      <c r="AY309" s="244" t="s">
        <v>138</v>
      </c>
    </row>
    <row r="310" s="2" customFormat="1" ht="16.5" customHeight="1">
      <c r="A310" s="38"/>
      <c r="B310" s="39"/>
      <c r="C310" s="245" t="s">
        <v>562</v>
      </c>
      <c r="D310" s="245" t="s">
        <v>253</v>
      </c>
      <c r="E310" s="246" t="s">
        <v>563</v>
      </c>
      <c r="F310" s="247" t="s">
        <v>564</v>
      </c>
      <c r="G310" s="248" t="s">
        <v>416</v>
      </c>
      <c r="H310" s="249">
        <v>7.3700000000000001</v>
      </c>
      <c r="I310" s="250"/>
      <c r="J310" s="251">
        <f>ROUND(I310*H310,2)</f>
        <v>0</v>
      </c>
      <c r="K310" s="247" t="s">
        <v>144</v>
      </c>
      <c r="L310" s="252"/>
      <c r="M310" s="253" t="s">
        <v>18</v>
      </c>
      <c r="N310" s="254" t="s">
        <v>41</v>
      </c>
      <c r="O310" s="84"/>
      <c r="P310" s="213">
        <f>O310*H310</f>
        <v>0</v>
      </c>
      <c r="Q310" s="213">
        <v>0.00027</v>
      </c>
      <c r="R310" s="213">
        <f>Q310*H310</f>
        <v>0.0019899000000000002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325</v>
      </c>
      <c r="AT310" s="215" t="s">
        <v>253</v>
      </c>
      <c r="AU310" s="215" t="s">
        <v>80</v>
      </c>
      <c r="AY310" s="17" t="s">
        <v>138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78</v>
      </c>
      <c r="BK310" s="216">
        <f>ROUND(I310*H310,2)</f>
        <v>0</v>
      </c>
      <c r="BL310" s="17" t="s">
        <v>238</v>
      </c>
      <c r="BM310" s="215" t="s">
        <v>565</v>
      </c>
    </row>
    <row r="311" s="2" customFormat="1">
      <c r="A311" s="38"/>
      <c r="B311" s="39"/>
      <c r="C311" s="40"/>
      <c r="D311" s="217" t="s">
        <v>147</v>
      </c>
      <c r="E311" s="40"/>
      <c r="F311" s="218" t="s">
        <v>566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147</v>
      </c>
      <c r="AU311" s="17" t="s">
        <v>80</v>
      </c>
    </row>
    <row r="312" s="13" customFormat="1">
      <c r="A312" s="13"/>
      <c r="B312" s="222"/>
      <c r="C312" s="223"/>
      <c r="D312" s="224" t="s">
        <v>149</v>
      </c>
      <c r="E312" s="223"/>
      <c r="F312" s="226" t="s">
        <v>567</v>
      </c>
      <c r="G312" s="223"/>
      <c r="H312" s="227">
        <v>7.3700000000000001</v>
      </c>
      <c r="I312" s="228"/>
      <c r="J312" s="223"/>
      <c r="K312" s="223"/>
      <c r="L312" s="229"/>
      <c r="M312" s="230"/>
      <c r="N312" s="231"/>
      <c r="O312" s="231"/>
      <c r="P312" s="231"/>
      <c r="Q312" s="231"/>
      <c r="R312" s="231"/>
      <c r="S312" s="231"/>
      <c r="T312" s="23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3" t="s">
        <v>149</v>
      </c>
      <c r="AU312" s="233" t="s">
        <v>80</v>
      </c>
      <c r="AV312" s="13" t="s">
        <v>80</v>
      </c>
      <c r="AW312" s="13" t="s">
        <v>4</v>
      </c>
      <c r="AX312" s="13" t="s">
        <v>78</v>
      </c>
      <c r="AY312" s="233" t="s">
        <v>138</v>
      </c>
    </row>
    <row r="313" s="2" customFormat="1" ht="16.5" customHeight="1">
      <c r="A313" s="38"/>
      <c r="B313" s="39"/>
      <c r="C313" s="204" t="s">
        <v>568</v>
      </c>
      <c r="D313" s="204" t="s">
        <v>140</v>
      </c>
      <c r="E313" s="205" t="s">
        <v>569</v>
      </c>
      <c r="F313" s="206" t="s">
        <v>570</v>
      </c>
      <c r="G313" s="207" t="s">
        <v>416</v>
      </c>
      <c r="H313" s="208">
        <v>53</v>
      </c>
      <c r="I313" s="209"/>
      <c r="J313" s="210">
        <f>ROUND(I313*H313,2)</f>
        <v>0</v>
      </c>
      <c r="K313" s="206" t="s">
        <v>18</v>
      </c>
      <c r="L313" s="44"/>
      <c r="M313" s="211" t="s">
        <v>18</v>
      </c>
      <c r="N313" s="212" t="s">
        <v>41</v>
      </c>
      <c r="O313" s="84"/>
      <c r="P313" s="213">
        <f>O313*H313</f>
        <v>0</v>
      </c>
      <c r="Q313" s="213">
        <v>0.00058</v>
      </c>
      <c r="R313" s="213">
        <f>Q313*H313</f>
        <v>0.03074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238</v>
      </c>
      <c r="AT313" s="215" t="s">
        <v>140</v>
      </c>
      <c r="AU313" s="215" t="s">
        <v>80</v>
      </c>
      <c r="AY313" s="17" t="s">
        <v>138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78</v>
      </c>
      <c r="BK313" s="216">
        <f>ROUND(I313*H313,2)</f>
        <v>0</v>
      </c>
      <c r="BL313" s="17" t="s">
        <v>238</v>
      </c>
      <c r="BM313" s="215" t="s">
        <v>571</v>
      </c>
    </row>
    <row r="314" s="2" customFormat="1" ht="21.75" customHeight="1">
      <c r="A314" s="38"/>
      <c r="B314" s="39"/>
      <c r="C314" s="204" t="s">
        <v>572</v>
      </c>
      <c r="D314" s="204" t="s">
        <v>140</v>
      </c>
      <c r="E314" s="205" t="s">
        <v>573</v>
      </c>
      <c r="F314" s="206" t="s">
        <v>574</v>
      </c>
      <c r="G314" s="207" t="s">
        <v>416</v>
      </c>
      <c r="H314" s="208">
        <v>53</v>
      </c>
      <c r="I314" s="209"/>
      <c r="J314" s="210">
        <f>ROUND(I314*H314,2)</f>
        <v>0</v>
      </c>
      <c r="K314" s="206" t="s">
        <v>144</v>
      </c>
      <c r="L314" s="44"/>
      <c r="M314" s="211" t="s">
        <v>18</v>
      </c>
      <c r="N314" s="212" t="s">
        <v>41</v>
      </c>
      <c r="O314" s="84"/>
      <c r="P314" s="213">
        <f>O314*H314</f>
        <v>0</v>
      </c>
      <c r="Q314" s="213">
        <v>0.00058</v>
      </c>
      <c r="R314" s="213">
        <f>Q314*H314</f>
        <v>0.03074</v>
      </c>
      <c r="S314" s="213">
        <v>0</v>
      </c>
      <c r="T314" s="21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15" t="s">
        <v>238</v>
      </c>
      <c r="AT314" s="215" t="s">
        <v>140</v>
      </c>
      <c r="AU314" s="215" t="s">
        <v>80</v>
      </c>
      <c r="AY314" s="17" t="s">
        <v>138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78</v>
      </c>
      <c r="BK314" s="216">
        <f>ROUND(I314*H314,2)</f>
        <v>0</v>
      </c>
      <c r="BL314" s="17" t="s">
        <v>238</v>
      </c>
      <c r="BM314" s="215" t="s">
        <v>575</v>
      </c>
    </row>
    <row r="315" s="2" customFormat="1">
      <c r="A315" s="38"/>
      <c r="B315" s="39"/>
      <c r="C315" s="40"/>
      <c r="D315" s="217" t="s">
        <v>147</v>
      </c>
      <c r="E315" s="40"/>
      <c r="F315" s="218" t="s">
        <v>576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147</v>
      </c>
      <c r="AU315" s="17" t="s">
        <v>80</v>
      </c>
    </row>
    <row r="316" s="13" customFormat="1">
      <c r="A316" s="13"/>
      <c r="B316" s="222"/>
      <c r="C316" s="223"/>
      <c r="D316" s="224" t="s">
        <v>149</v>
      </c>
      <c r="E316" s="225" t="s">
        <v>18</v>
      </c>
      <c r="F316" s="226" t="s">
        <v>577</v>
      </c>
      <c r="G316" s="223"/>
      <c r="H316" s="227">
        <v>38.5</v>
      </c>
      <c r="I316" s="228"/>
      <c r="J316" s="223"/>
      <c r="K316" s="223"/>
      <c r="L316" s="229"/>
      <c r="M316" s="230"/>
      <c r="N316" s="231"/>
      <c r="O316" s="231"/>
      <c r="P316" s="231"/>
      <c r="Q316" s="231"/>
      <c r="R316" s="231"/>
      <c r="S316" s="231"/>
      <c r="T316" s="23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3" t="s">
        <v>149</v>
      </c>
      <c r="AU316" s="233" t="s">
        <v>80</v>
      </c>
      <c r="AV316" s="13" t="s">
        <v>80</v>
      </c>
      <c r="AW316" s="13" t="s">
        <v>32</v>
      </c>
      <c r="AX316" s="13" t="s">
        <v>70</v>
      </c>
      <c r="AY316" s="233" t="s">
        <v>138</v>
      </c>
    </row>
    <row r="317" s="13" customFormat="1">
      <c r="A317" s="13"/>
      <c r="B317" s="222"/>
      <c r="C317" s="223"/>
      <c r="D317" s="224" t="s">
        <v>149</v>
      </c>
      <c r="E317" s="225" t="s">
        <v>18</v>
      </c>
      <c r="F317" s="226" t="s">
        <v>578</v>
      </c>
      <c r="G317" s="223"/>
      <c r="H317" s="227">
        <v>14.5</v>
      </c>
      <c r="I317" s="228"/>
      <c r="J317" s="223"/>
      <c r="K317" s="223"/>
      <c r="L317" s="229"/>
      <c r="M317" s="230"/>
      <c r="N317" s="231"/>
      <c r="O317" s="231"/>
      <c r="P317" s="231"/>
      <c r="Q317" s="231"/>
      <c r="R317" s="231"/>
      <c r="S317" s="231"/>
      <c r="T317" s="23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3" t="s">
        <v>149</v>
      </c>
      <c r="AU317" s="233" t="s">
        <v>80</v>
      </c>
      <c r="AV317" s="13" t="s">
        <v>80</v>
      </c>
      <c r="AW317" s="13" t="s">
        <v>32</v>
      </c>
      <c r="AX317" s="13" t="s">
        <v>70</v>
      </c>
      <c r="AY317" s="233" t="s">
        <v>138</v>
      </c>
    </row>
    <row r="318" s="14" customFormat="1">
      <c r="A318" s="14"/>
      <c r="B318" s="234"/>
      <c r="C318" s="235"/>
      <c r="D318" s="224" t="s">
        <v>149</v>
      </c>
      <c r="E318" s="236" t="s">
        <v>18</v>
      </c>
      <c r="F318" s="237" t="s">
        <v>157</v>
      </c>
      <c r="G318" s="235"/>
      <c r="H318" s="238">
        <v>53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4" t="s">
        <v>149</v>
      </c>
      <c r="AU318" s="244" t="s">
        <v>80</v>
      </c>
      <c r="AV318" s="14" t="s">
        <v>145</v>
      </c>
      <c r="AW318" s="14" t="s">
        <v>32</v>
      </c>
      <c r="AX318" s="14" t="s">
        <v>78</v>
      </c>
      <c r="AY318" s="244" t="s">
        <v>138</v>
      </c>
    </row>
    <row r="319" s="2" customFormat="1" ht="16.5" customHeight="1">
      <c r="A319" s="38"/>
      <c r="B319" s="39"/>
      <c r="C319" s="245" t="s">
        <v>579</v>
      </c>
      <c r="D319" s="245" t="s">
        <v>253</v>
      </c>
      <c r="E319" s="246" t="s">
        <v>580</v>
      </c>
      <c r="F319" s="247" t="s">
        <v>581</v>
      </c>
      <c r="G319" s="248" t="s">
        <v>249</v>
      </c>
      <c r="H319" s="249">
        <v>87.980000000000004</v>
      </c>
      <c r="I319" s="250"/>
      <c r="J319" s="251">
        <f>ROUND(I319*H319,2)</f>
        <v>0</v>
      </c>
      <c r="K319" s="247" t="s">
        <v>144</v>
      </c>
      <c r="L319" s="252"/>
      <c r="M319" s="253" t="s">
        <v>18</v>
      </c>
      <c r="N319" s="254" t="s">
        <v>41</v>
      </c>
      <c r="O319" s="84"/>
      <c r="P319" s="213">
        <f>O319*H319</f>
        <v>0</v>
      </c>
      <c r="Q319" s="213">
        <v>0.0011999999999999999</v>
      </c>
      <c r="R319" s="213">
        <f>Q319*H319</f>
        <v>0.10557599999999999</v>
      </c>
      <c r="S319" s="213">
        <v>0</v>
      </c>
      <c r="T319" s="21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15" t="s">
        <v>325</v>
      </c>
      <c r="AT319" s="215" t="s">
        <v>253</v>
      </c>
      <c r="AU319" s="215" t="s">
        <v>80</v>
      </c>
      <c r="AY319" s="17" t="s">
        <v>138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7" t="s">
        <v>78</v>
      </c>
      <c r="BK319" s="216">
        <f>ROUND(I319*H319,2)</f>
        <v>0</v>
      </c>
      <c r="BL319" s="17" t="s">
        <v>238</v>
      </c>
      <c r="BM319" s="215" t="s">
        <v>582</v>
      </c>
    </row>
    <row r="320" s="2" customFormat="1">
      <c r="A320" s="38"/>
      <c r="B320" s="39"/>
      <c r="C320" s="40"/>
      <c r="D320" s="217" t="s">
        <v>147</v>
      </c>
      <c r="E320" s="40"/>
      <c r="F320" s="218" t="s">
        <v>583</v>
      </c>
      <c r="G320" s="40"/>
      <c r="H320" s="40"/>
      <c r="I320" s="219"/>
      <c r="J320" s="40"/>
      <c r="K320" s="40"/>
      <c r="L320" s="44"/>
      <c r="M320" s="220"/>
      <c r="N320" s="221"/>
      <c r="O320" s="84"/>
      <c r="P320" s="84"/>
      <c r="Q320" s="84"/>
      <c r="R320" s="84"/>
      <c r="S320" s="84"/>
      <c r="T320" s="85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147</v>
      </c>
      <c r="AU320" s="17" t="s">
        <v>80</v>
      </c>
    </row>
    <row r="321" s="13" customFormat="1">
      <c r="A321" s="13"/>
      <c r="B321" s="222"/>
      <c r="C321" s="223"/>
      <c r="D321" s="224" t="s">
        <v>149</v>
      </c>
      <c r="E321" s="223"/>
      <c r="F321" s="226" t="s">
        <v>584</v>
      </c>
      <c r="G321" s="223"/>
      <c r="H321" s="227">
        <v>87.980000000000004</v>
      </c>
      <c r="I321" s="228"/>
      <c r="J321" s="223"/>
      <c r="K321" s="223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149</v>
      </c>
      <c r="AU321" s="233" t="s">
        <v>80</v>
      </c>
      <c r="AV321" s="13" t="s">
        <v>80</v>
      </c>
      <c r="AW321" s="13" t="s">
        <v>4</v>
      </c>
      <c r="AX321" s="13" t="s">
        <v>78</v>
      </c>
      <c r="AY321" s="233" t="s">
        <v>138</v>
      </c>
    </row>
    <row r="322" s="2" customFormat="1" ht="16.5" customHeight="1">
      <c r="A322" s="38"/>
      <c r="B322" s="39"/>
      <c r="C322" s="204" t="s">
        <v>585</v>
      </c>
      <c r="D322" s="204" t="s">
        <v>140</v>
      </c>
      <c r="E322" s="205" t="s">
        <v>586</v>
      </c>
      <c r="F322" s="206" t="s">
        <v>587</v>
      </c>
      <c r="G322" s="207" t="s">
        <v>416</v>
      </c>
      <c r="H322" s="208">
        <v>53</v>
      </c>
      <c r="I322" s="209"/>
      <c r="J322" s="210">
        <f>ROUND(I322*H322,2)</f>
        <v>0</v>
      </c>
      <c r="K322" s="206" t="s">
        <v>18</v>
      </c>
      <c r="L322" s="44"/>
      <c r="M322" s="211" t="s">
        <v>18</v>
      </c>
      <c r="N322" s="212" t="s">
        <v>41</v>
      </c>
      <c r="O322" s="84"/>
      <c r="P322" s="213">
        <f>O322*H322</f>
        <v>0</v>
      </c>
      <c r="Q322" s="213">
        <v>0.00058</v>
      </c>
      <c r="R322" s="213">
        <f>Q322*H322</f>
        <v>0.03074</v>
      </c>
      <c r="S322" s="213">
        <v>0</v>
      </c>
      <c r="T322" s="21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15" t="s">
        <v>238</v>
      </c>
      <c r="AT322" s="215" t="s">
        <v>140</v>
      </c>
      <c r="AU322" s="215" t="s">
        <v>80</v>
      </c>
      <c r="AY322" s="17" t="s">
        <v>138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78</v>
      </c>
      <c r="BK322" s="216">
        <f>ROUND(I322*H322,2)</f>
        <v>0</v>
      </c>
      <c r="BL322" s="17" t="s">
        <v>238</v>
      </c>
      <c r="BM322" s="215" t="s">
        <v>588</v>
      </c>
    </row>
    <row r="323" s="13" customFormat="1">
      <c r="A323" s="13"/>
      <c r="B323" s="222"/>
      <c r="C323" s="223"/>
      <c r="D323" s="224" t="s">
        <v>149</v>
      </c>
      <c r="E323" s="225" t="s">
        <v>18</v>
      </c>
      <c r="F323" s="226" t="s">
        <v>577</v>
      </c>
      <c r="G323" s="223"/>
      <c r="H323" s="227">
        <v>38.5</v>
      </c>
      <c r="I323" s="228"/>
      <c r="J323" s="223"/>
      <c r="K323" s="223"/>
      <c r="L323" s="229"/>
      <c r="M323" s="230"/>
      <c r="N323" s="231"/>
      <c r="O323" s="231"/>
      <c r="P323" s="231"/>
      <c r="Q323" s="231"/>
      <c r="R323" s="231"/>
      <c r="S323" s="231"/>
      <c r="T323" s="23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3" t="s">
        <v>149</v>
      </c>
      <c r="AU323" s="233" t="s">
        <v>80</v>
      </c>
      <c r="AV323" s="13" t="s">
        <v>80</v>
      </c>
      <c r="AW323" s="13" t="s">
        <v>32</v>
      </c>
      <c r="AX323" s="13" t="s">
        <v>70</v>
      </c>
      <c r="AY323" s="233" t="s">
        <v>138</v>
      </c>
    </row>
    <row r="324" s="13" customFormat="1">
      <c r="A324" s="13"/>
      <c r="B324" s="222"/>
      <c r="C324" s="223"/>
      <c r="D324" s="224" t="s">
        <v>149</v>
      </c>
      <c r="E324" s="225" t="s">
        <v>18</v>
      </c>
      <c r="F324" s="226" t="s">
        <v>578</v>
      </c>
      <c r="G324" s="223"/>
      <c r="H324" s="227">
        <v>14.5</v>
      </c>
      <c r="I324" s="228"/>
      <c r="J324" s="223"/>
      <c r="K324" s="223"/>
      <c r="L324" s="229"/>
      <c r="M324" s="230"/>
      <c r="N324" s="231"/>
      <c r="O324" s="231"/>
      <c r="P324" s="231"/>
      <c r="Q324" s="231"/>
      <c r="R324" s="231"/>
      <c r="S324" s="231"/>
      <c r="T324" s="23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3" t="s">
        <v>149</v>
      </c>
      <c r="AU324" s="233" t="s">
        <v>80</v>
      </c>
      <c r="AV324" s="13" t="s">
        <v>80</v>
      </c>
      <c r="AW324" s="13" t="s">
        <v>32</v>
      </c>
      <c r="AX324" s="13" t="s">
        <v>70</v>
      </c>
      <c r="AY324" s="233" t="s">
        <v>138</v>
      </c>
    </row>
    <row r="325" s="14" customFormat="1">
      <c r="A325" s="14"/>
      <c r="B325" s="234"/>
      <c r="C325" s="235"/>
      <c r="D325" s="224" t="s">
        <v>149</v>
      </c>
      <c r="E325" s="236" t="s">
        <v>18</v>
      </c>
      <c r="F325" s="237" t="s">
        <v>157</v>
      </c>
      <c r="G325" s="235"/>
      <c r="H325" s="238">
        <v>53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4" t="s">
        <v>149</v>
      </c>
      <c r="AU325" s="244" t="s">
        <v>80</v>
      </c>
      <c r="AV325" s="14" t="s">
        <v>145</v>
      </c>
      <c r="AW325" s="14" t="s">
        <v>32</v>
      </c>
      <c r="AX325" s="14" t="s">
        <v>78</v>
      </c>
      <c r="AY325" s="244" t="s">
        <v>138</v>
      </c>
    </row>
    <row r="326" s="2" customFormat="1" ht="24.15" customHeight="1">
      <c r="A326" s="38"/>
      <c r="B326" s="39"/>
      <c r="C326" s="204" t="s">
        <v>589</v>
      </c>
      <c r="D326" s="204" t="s">
        <v>140</v>
      </c>
      <c r="E326" s="205" t="s">
        <v>590</v>
      </c>
      <c r="F326" s="206" t="s">
        <v>591</v>
      </c>
      <c r="G326" s="207" t="s">
        <v>143</v>
      </c>
      <c r="H326" s="208">
        <v>36.799999999999997</v>
      </c>
      <c r="I326" s="209"/>
      <c r="J326" s="210">
        <f>ROUND(I326*H326,2)</f>
        <v>0</v>
      </c>
      <c r="K326" s="206" t="s">
        <v>144</v>
      </c>
      <c r="L326" s="44"/>
      <c r="M326" s="211" t="s">
        <v>18</v>
      </c>
      <c r="N326" s="212" t="s">
        <v>41</v>
      </c>
      <c r="O326" s="84"/>
      <c r="P326" s="213">
        <f>O326*H326</f>
        <v>0</v>
      </c>
      <c r="Q326" s="213">
        <v>0.0058799999999999998</v>
      </c>
      <c r="R326" s="213">
        <f>Q326*H326</f>
        <v>0.21638399999999997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238</v>
      </c>
      <c r="AT326" s="215" t="s">
        <v>140</v>
      </c>
      <c r="AU326" s="215" t="s">
        <v>80</v>
      </c>
      <c r="AY326" s="17" t="s">
        <v>138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78</v>
      </c>
      <c r="BK326" s="216">
        <f>ROUND(I326*H326,2)</f>
        <v>0</v>
      </c>
      <c r="BL326" s="17" t="s">
        <v>238</v>
      </c>
      <c r="BM326" s="215" t="s">
        <v>592</v>
      </c>
    </row>
    <row r="327" s="2" customFormat="1">
      <c r="A327" s="38"/>
      <c r="B327" s="39"/>
      <c r="C327" s="40"/>
      <c r="D327" s="217" t="s">
        <v>147</v>
      </c>
      <c r="E327" s="40"/>
      <c r="F327" s="218" t="s">
        <v>593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147</v>
      </c>
      <c r="AU327" s="17" t="s">
        <v>80</v>
      </c>
    </row>
    <row r="328" s="13" customFormat="1">
      <c r="A328" s="13"/>
      <c r="B328" s="222"/>
      <c r="C328" s="223"/>
      <c r="D328" s="224" t="s">
        <v>149</v>
      </c>
      <c r="E328" s="225" t="s">
        <v>18</v>
      </c>
      <c r="F328" s="226" t="s">
        <v>150</v>
      </c>
      <c r="G328" s="223"/>
      <c r="H328" s="227">
        <v>12.9</v>
      </c>
      <c r="I328" s="228"/>
      <c r="J328" s="223"/>
      <c r="K328" s="223"/>
      <c r="L328" s="229"/>
      <c r="M328" s="230"/>
      <c r="N328" s="231"/>
      <c r="O328" s="231"/>
      <c r="P328" s="231"/>
      <c r="Q328" s="231"/>
      <c r="R328" s="231"/>
      <c r="S328" s="231"/>
      <c r="T328" s="23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3" t="s">
        <v>149</v>
      </c>
      <c r="AU328" s="233" t="s">
        <v>80</v>
      </c>
      <c r="AV328" s="13" t="s">
        <v>80</v>
      </c>
      <c r="AW328" s="13" t="s">
        <v>32</v>
      </c>
      <c r="AX328" s="13" t="s">
        <v>70</v>
      </c>
      <c r="AY328" s="233" t="s">
        <v>138</v>
      </c>
    </row>
    <row r="329" s="13" customFormat="1">
      <c r="A329" s="13"/>
      <c r="B329" s="222"/>
      <c r="C329" s="223"/>
      <c r="D329" s="224" t="s">
        <v>149</v>
      </c>
      <c r="E329" s="225" t="s">
        <v>18</v>
      </c>
      <c r="F329" s="226" t="s">
        <v>156</v>
      </c>
      <c r="G329" s="223"/>
      <c r="H329" s="227">
        <v>23.899999999999999</v>
      </c>
      <c r="I329" s="228"/>
      <c r="J329" s="223"/>
      <c r="K329" s="223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149</v>
      </c>
      <c r="AU329" s="233" t="s">
        <v>80</v>
      </c>
      <c r="AV329" s="13" t="s">
        <v>80</v>
      </c>
      <c r="AW329" s="13" t="s">
        <v>32</v>
      </c>
      <c r="AX329" s="13" t="s">
        <v>70</v>
      </c>
      <c r="AY329" s="233" t="s">
        <v>138</v>
      </c>
    </row>
    <row r="330" s="14" customFormat="1">
      <c r="A330" s="14"/>
      <c r="B330" s="234"/>
      <c r="C330" s="235"/>
      <c r="D330" s="224" t="s">
        <v>149</v>
      </c>
      <c r="E330" s="236" t="s">
        <v>18</v>
      </c>
      <c r="F330" s="237" t="s">
        <v>157</v>
      </c>
      <c r="G330" s="235"/>
      <c r="H330" s="238">
        <v>36.799999999999997</v>
      </c>
      <c r="I330" s="239"/>
      <c r="J330" s="235"/>
      <c r="K330" s="235"/>
      <c r="L330" s="240"/>
      <c r="M330" s="241"/>
      <c r="N330" s="242"/>
      <c r="O330" s="242"/>
      <c r="P330" s="242"/>
      <c r="Q330" s="242"/>
      <c r="R330" s="242"/>
      <c r="S330" s="242"/>
      <c r="T330" s="24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4" t="s">
        <v>149</v>
      </c>
      <c r="AU330" s="244" t="s">
        <v>80</v>
      </c>
      <c r="AV330" s="14" t="s">
        <v>145</v>
      </c>
      <c r="AW330" s="14" t="s">
        <v>32</v>
      </c>
      <c r="AX330" s="14" t="s">
        <v>78</v>
      </c>
      <c r="AY330" s="244" t="s">
        <v>138</v>
      </c>
    </row>
    <row r="331" s="2" customFormat="1" ht="16.5" customHeight="1">
      <c r="A331" s="38"/>
      <c r="B331" s="39"/>
      <c r="C331" s="204" t="s">
        <v>594</v>
      </c>
      <c r="D331" s="204" t="s">
        <v>140</v>
      </c>
      <c r="E331" s="205" t="s">
        <v>595</v>
      </c>
      <c r="F331" s="206" t="s">
        <v>596</v>
      </c>
      <c r="G331" s="207" t="s">
        <v>143</v>
      </c>
      <c r="H331" s="208">
        <v>10</v>
      </c>
      <c r="I331" s="209"/>
      <c r="J331" s="210">
        <f>ROUND(I331*H331,2)</f>
        <v>0</v>
      </c>
      <c r="K331" s="206" t="s">
        <v>18</v>
      </c>
      <c r="L331" s="44"/>
      <c r="M331" s="211" t="s">
        <v>18</v>
      </c>
      <c r="N331" s="212" t="s">
        <v>41</v>
      </c>
      <c r="O331" s="84"/>
      <c r="P331" s="213">
        <f>O331*H331</f>
        <v>0</v>
      </c>
      <c r="Q331" s="213">
        <v>0.0059100000000000003</v>
      </c>
      <c r="R331" s="213">
        <f>Q331*H331</f>
        <v>0.0591</v>
      </c>
      <c r="S331" s="213">
        <v>0</v>
      </c>
      <c r="T331" s="21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15" t="s">
        <v>238</v>
      </c>
      <c r="AT331" s="215" t="s">
        <v>140</v>
      </c>
      <c r="AU331" s="215" t="s">
        <v>80</v>
      </c>
      <c r="AY331" s="17" t="s">
        <v>138</v>
      </c>
      <c r="BE331" s="216">
        <f>IF(N331="základní",J331,0)</f>
        <v>0</v>
      </c>
      <c r="BF331" s="216">
        <f>IF(N331="snížená",J331,0)</f>
        <v>0</v>
      </c>
      <c r="BG331" s="216">
        <f>IF(N331="zákl. přenesená",J331,0)</f>
        <v>0</v>
      </c>
      <c r="BH331" s="216">
        <f>IF(N331="sníž. přenesená",J331,0)</f>
        <v>0</v>
      </c>
      <c r="BI331" s="216">
        <f>IF(N331="nulová",J331,0)</f>
        <v>0</v>
      </c>
      <c r="BJ331" s="17" t="s">
        <v>78</v>
      </c>
      <c r="BK331" s="216">
        <f>ROUND(I331*H331,2)</f>
        <v>0</v>
      </c>
      <c r="BL331" s="17" t="s">
        <v>238</v>
      </c>
      <c r="BM331" s="215" t="s">
        <v>597</v>
      </c>
    </row>
    <row r="332" s="2" customFormat="1" ht="24.15" customHeight="1">
      <c r="A332" s="38"/>
      <c r="B332" s="39"/>
      <c r="C332" s="245" t="s">
        <v>598</v>
      </c>
      <c r="D332" s="245" t="s">
        <v>253</v>
      </c>
      <c r="E332" s="246" t="s">
        <v>599</v>
      </c>
      <c r="F332" s="247" t="s">
        <v>600</v>
      </c>
      <c r="G332" s="248" t="s">
        <v>143</v>
      </c>
      <c r="H332" s="249">
        <v>38.640000000000001</v>
      </c>
      <c r="I332" s="250"/>
      <c r="J332" s="251">
        <f>ROUND(I332*H332,2)</f>
        <v>0</v>
      </c>
      <c r="K332" s="247" t="s">
        <v>144</v>
      </c>
      <c r="L332" s="252"/>
      <c r="M332" s="253" t="s">
        <v>18</v>
      </c>
      <c r="N332" s="254" t="s">
        <v>41</v>
      </c>
      <c r="O332" s="84"/>
      <c r="P332" s="213">
        <f>O332*H332</f>
        <v>0</v>
      </c>
      <c r="Q332" s="213">
        <v>0.019199999999999998</v>
      </c>
      <c r="R332" s="213">
        <f>Q332*H332</f>
        <v>0.74188799999999999</v>
      </c>
      <c r="S332" s="213">
        <v>0</v>
      </c>
      <c r="T332" s="21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15" t="s">
        <v>325</v>
      </c>
      <c r="AT332" s="215" t="s">
        <v>253</v>
      </c>
      <c r="AU332" s="215" t="s">
        <v>80</v>
      </c>
      <c r="AY332" s="17" t="s">
        <v>138</v>
      </c>
      <c r="BE332" s="216">
        <f>IF(N332="základní",J332,0)</f>
        <v>0</v>
      </c>
      <c r="BF332" s="216">
        <f>IF(N332="snížená",J332,0)</f>
        <v>0</v>
      </c>
      <c r="BG332" s="216">
        <f>IF(N332="zákl. přenesená",J332,0)</f>
        <v>0</v>
      </c>
      <c r="BH332" s="216">
        <f>IF(N332="sníž. přenesená",J332,0)</f>
        <v>0</v>
      </c>
      <c r="BI332" s="216">
        <f>IF(N332="nulová",J332,0)</f>
        <v>0</v>
      </c>
      <c r="BJ332" s="17" t="s">
        <v>78</v>
      </c>
      <c r="BK332" s="216">
        <f>ROUND(I332*H332,2)</f>
        <v>0</v>
      </c>
      <c r="BL332" s="17" t="s">
        <v>238</v>
      </c>
      <c r="BM332" s="215" t="s">
        <v>601</v>
      </c>
    </row>
    <row r="333" s="2" customFormat="1">
      <c r="A333" s="38"/>
      <c r="B333" s="39"/>
      <c r="C333" s="40"/>
      <c r="D333" s="217" t="s">
        <v>147</v>
      </c>
      <c r="E333" s="40"/>
      <c r="F333" s="218" t="s">
        <v>602</v>
      </c>
      <c r="G333" s="40"/>
      <c r="H333" s="40"/>
      <c r="I333" s="219"/>
      <c r="J333" s="40"/>
      <c r="K333" s="40"/>
      <c r="L333" s="44"/>
      <c r="M333" s="220"/>
      <c r="N333" s="221"/>
      <c r="O333" s="84"/>
      <c r="P333" s="84"/>
      <c r="Q333" s="84"/>
      <c r="R333" s="84"/>
      <c r="S333" s="84"/>
      <c r="T333" s="85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147</v>
      </c>
      <c r="AU333" s="17" t="s">
        <v>80</v>
      </c>
    </row>
    <row r="334" s="13" customFormat="1">
      <c r="A334" s="13"/>
      <c r="B334" s="222"/>
      <c r="C334" s="223"/>
      <c r="D334" s="224" t="s">
        <v>149</v>
      </c>
      <c r="E334" s="223"/>
      <c r="F334" s="226" t="s">
        <v>603</v>
      </c>
      <c r="G334" s="223"/>
      <c r="H334" s="227">
        <v>38.640000000000001</v>
      </c>
      <c r="I334" s="228"/>
      <c r="J334" s="223"/>
      <c r="K334" s="223"/>
      <c r="L334" s="229"/>
      <c r="M334" s="230"/>
      <c r="N334" s="231"/>
      <c r="O334" s="231"/>
      <c r="P334" s="231"/>
      <c r="Q334" s="231"/>
      <c r="R334" s="231"/>
      <c r="S334" s="231"/>
      <c r="T334" s="23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3" t="s">
        <v>149</v>
      </c>
      <c r="AU334" s="233" t="s">
        <v>80</v>
      </c>
      <c r="AV334" s="13" t="s">
        <v>80</v>
      </c>
      <c r="AW334" s="13" t="s">
        <v>4</v>
      </c>
      <c r="AX334" s="13" t="s">
        <v>78</v>
      </c>
      <c r="AY334" s="233" t="s">
        <v>138</v>
      </c>
    </row>
    <row r="335" s="2" customFormat="1" ht="16.5" customHeight="1">
      <c r="A335" s="38"/>
      <c r="B335" s="39"/>
      <c r="C335" s="204" t="s">
        <v>604</v>
      </c>
      <c r="D335" s="204" t="s">
        <v>140</v>
      </c>
      <c r="E335" s="205" t="s">
        <v>605</v>
      </c>
      <c r="F335" s="206" t="s">
        <v>606</v>
      </c>
      <c r="G335" s="207" t="s">
        <v>143</v>
      </c>
      <c r="H335" s="208">
        <v>36.799999999999997</v>
      </c>
      <c r="I335" s="209"/>
      <c r="J335" s="210">
        <f>ROUND(I335*H335,2)</f>
        <v>0</v>
      </c>
      <c r="K335" s="206" t="s">
        <v>144</v>
      </c>
      <c r="L335" s="44"/>
      <c r="M335" s="211" t="s">
        <v>18</v>
      </c>
      <c r="N335" s="212" t="s">
        <v>41</v>
      </c>
      <c r="O335" s="84"/>
      <c r="P335" s="213">
        <f>O335*H335</f>
        <v>0</v>
      </c>
      <c r="Q335" s="213">
        <v>0.0015</v>
      </c>
      <c r="R335" s="213">
        <f>Q335*H335</f>
        <v>0.055199999999999999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238</v>
      </c>
      <c r="AT335" s="215" t="s">
        <v>140</v>
      </c>
      <c r="AU335" s="215" t="s">
        <v>80</v>
      </c>
      <c r="AY335" s="17" t="s">
        <v>138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78</v>
      </c>
      <c r="BK335" s="216">
        <f>ROUND(I335*H335,2)</f>
        <v>0</v>
      </c>
      <c r="BL335" s="17" t="s">
        <v>238</v>
      </c>
      <c r="BM335" s="215" t="s">
        <v>607</v>
      </c>
    </row>
    <row r="336" s="2" customFormat="1">
      <c r="A336" s="38"/>
      <c r="B336" s="39"/>
      <c r="C336" s="40"/>
      <c r="D336" s="217" t="s">
        <v>147</v>
      </c>
      <c r="E336" s="40"/>
      <c r="F336" s="218" t="s">
        <v>608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147</v>
      </c>
      <c r="AU336" s="17" t="s">
        <v>80</v>
      </c>
    </row>
    <row r="337" s="13" customFormat="1">
      <c r="A337" s="13"/>
      <c r="B337" s="222"/>
      <c r="C337" s="223"/>
      <c r="D337" s="224" t="s">
        <v>149</v>
      </c>
      <c r="E337" s="225" t="s">
        <v>18</v>
      </c>
      <c r="F337" s="226" t="s">
        <v>150</v>
      </c>
      <c r="G337" s="223"/>
      <c r="H337" s="227">
        <v>12.9</v>
      </c>
      <c r="I337" s="228"/>
      <c r="J337" s="223"/>
      <c r="K337" s="223"/>
      <c r="L337" s="229"/>
      <c r="M337" s="230"/>
      <c r="N337" s="231"/>
      <c r="O337" s="231"/>
      <c r="P337" s="231"/>
      <c r="Q337" s="231"/>
      <c r="R337" s="231"/>
      <c r="S337" s="231"/>
      <c r="T337" s="23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3" t="s">
        <v>149</v>
      </c>
      <c r="AU337" s="233" t="s">
        <v>80</v>
      </c>
      <c r="AV337" s="13" t="s">
        <v>80</v>
      </c>
      <c r="AW337" s="13" t="s">
        <v>32</v>
      </c>
      <c r="AX337" s="13" t="s">
        <v>70</v>
      </c>
      <c r="AY337" s="233" t="s">
        <v>138</v>
      </c>
    </row>
    <row r="338" s="13" customFormat="1">
      <c r="A338" s="13"/>
      <c r="B338" s="222"/>
      <c r="C338" s="223"/>
      <c r="D338" s="224" t="s">
        <v>149</v>
      </c>
      <c r="E338" s="225" t="s">
        <v>18</v>
      </c>
      <c r="F338" s="226" t="s">
        <v>609</v>
      </c>
      <c r="G338" s="223"/>
      <c r="H338" s="227">
        <v>23.899999999999999</v>
      </c>
      <c r="I338" s="228"/>
      <c r="J338" s="223"/>
      <c r="K338" s="223"/>
      <c r="L338" s="229"/>
      <c r="M338" s="230"/>
      <c r="N338" s="231"/>
      <c r="O338" s="231"/>
      <c r="P338" s="231"/>
      <c r="Q338" s="231"/>
      <c r="R338" s="231"/>
      <c r="S338" s="231"/>
      <c r="T338" s="23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3" t="s">
        <v>149</v>
      </c>
      <c r="AU338" s="233" t="s">
        <v>80</v>
      </c>
      <c r="AV338" s="13" t="s">
        <v>80</v>
      </c>
      <c r="AW338" s="13" t="s">
        <v>32</v>
      </c>
      <c r="AX338" s="13" t="s">
        <v>70</v>
      </c>
      <c r="AY338" s="233" t="s">
        <v>138</v>
      </c>
    </row>
    <row r="339" s="14" customFormat="1">
      <c r="A339" s="14"/>
      <c r="B339" s="234"/>
      <c r="C339" s="235"/>
      <c r="D339" s="224" t="s">
        <v>149</v>
      </c>
      <c r="E339" s="236" t="s">
        <v>18</v>
      </c>
      <c r="F339" s="237" t="s">
        <v>157</v>
      </c>
      <c r="G339" s="235"/>
      <c r="H339" s="238">
        <v>36.799999999999997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4" t="s">
        <v>149</v>
      </c>
      <c r="AU339" s="244" t="s">
        <v>80</v>
      </c>
      <c r="AV339" s="14" t="s">
        <v>145</v>
      </c>
      <c r="AW339" s="14" t="s">
        <v>32</v>
      </c>
      <c r="AX339" s="14" t="s">
        <v>78</v>
      </c>
      <c r="AY339" s="244" t="s">
        <v>138</v>
      </c>
    </row>
    <row r="340" s="2" customFormat="1" ht="16.5" customHeight="1">
      <c r="A340" s="38"/>
      <c r="B340" s="39"/>
      <c r="C340" s="204" t="s">
        <v>610</v>
      </c>
      <c r="D340" s="204" t="s">
        <v>140</v>
      </c>
      <c r="E340" s="205" t="s">
        <v>611</v>
      </c>
      <c r="F340" s="206" t="s">
        <v>612</v>
      </c>
      <c r="G340" s="207" t="s">
        <v>416</v>
      </c>
      <c r="H340" s="208">
        <v>36</v>
      </c>
      <c r="I340" s="209"/>
      <c r="J340" s="210">
        <f>ROUND(I340*H340,2)</f>
        <v>0</v>
      </c>
      <c r="K340" s="206" t="s">
        <v>144</v>
      </c>
      <c r="L340" s="44"/>
      <c r="M340" s="211" t="s">
        <v>18</v>
      </c>
      <c r="N340" s="212" t="s">
        <v>41</v>
      </c>
      <c r="O340" s="84"/>
      <c r="P340" s="213">
        <f>O340*H340</f>
        <v>0</v>
      </c>
      <c r="Q340" s="213">
        <v>0.00027999999999999998</v>
      </c>
      <c r="R340" s="213">
        <f>Q340*H340</f>
        <v>0.010079999999999999</v>
      </c>
      <c r="S340" s="213">
        <v>0</v>
      </c>
      <c r="T340" s="21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15" t="s">
        <v>238</v>
      </c>
      <c r="AT340" s="215" t="s">
        <v>140</v>
      </c>
      <c r="AU340" s="215" t="s">
        <v>80</v>
      </c>
      <c r="AY340" s="17" t="s">
        <v>138</v>
      </c>
      <c r="BE340" s="216">
        <f>IF(N340="základní",J340,0)</f>
        <v>0</v>
      </c>
      <c r="BF340" s="216">
        <f>IF(N340="snížená",J340,0)</f>
        <v>0</v>
      </c>
      <c r="BG340" s="216">
        <f>IF(N340="zákl. přenesená",J340,0)</f>
        <v>0</v>
      </c>
      <c r="BH340" s="216">
        <f>IF(N340="sníž. přenesená",J340,0)</f>
        <v>0</v>
      </c>
      <c r="BI340" s="216">
        <f>IF(N340="nulová",J340,0)</f>
        <v>0</v>
      </c>
      <c r="BJ340" s="17" t="s">
        <v>78</v>
      </c>
      <c r="BK340" s="216">
        <f>ROUND(I340*H340,2)</f>
        <v>0</v>
      </c>
      <c r="BL340" s="17" t="s">
        <v>238</v>
      </c>
      <c r="BM340" s="215" t="s">
        <v>613</v>
      </c>
    </row>
    <row r="341" s="2" customFormat="1">
      <c r="A341" s="38"/>
      <c r="B341" s="39"/>
      <c r="C341" s="40"/>
      <c r="D341" s="217" t="s">
        <v>147</v>
      </c>
      <c r="E341" s="40"/>
      <c r="F341" s="218" t="s">
        <v>614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147</v>
      </c>
      <c r="AU341" s="17" t="s">
        <v>80</v>
      </c>
    </row>
    <row r="342" s="13" customFormat="1">
      <c r="A342" s="13"/>
      <c r="B342" s="222"/>
      <c r="C342" s="223"/>
      <c r="D342" s="224" t="s">
        <v>149</v>
      </c>
      <c r="E342" s="225" t="s">
        <v>18</v>
      </c>
      <c r="F342" s="226" t="s">
        <v>615</v>
      </c>
      <c r="G342" s="223"/>
      <c r="H342" s="227">
        <v>36</v>
      </c>
      <c r="I342" s="228"/>
      <c r="J342" s="223"/>
      <c r="K342" s="223"/>
      <c r="L342" s="229"/>
      <c r="M342" s="230"/>
      <c r="N342" s="231"/>
      <c r="O342" s="231"/>
      <c r="P342" s="231"/>
      <c r="Q342" s="231"/>
      <c r="R342" s="231"/>
      <c r="S342" s="231"/>
      <c r="T342" s="23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3" t="s">
        <v>149</v>
      </c>
      <c r="AU342" s="233" t="s">
        <v>80</v>
      </c>
      <c r="AV342" s="13" t="s">
        <v>80</v>
      </c>
      <c r="AW342" s="13" t="s">
        <v>32</v>
      </c>
      <c r="AX342" s="13" t="s">
        <v>78</v>
      </c>
      <c r="AY342" s="233" t="s">
        <v>138</v>
      </c>
    </row>
    <row r="343" s="2" customFormat="1" ht="16.5" customHeight="1">
      <c r="A343" s="38"/>
      <c r="B343" s="39"/>
      <c r="C343" s="204" t="s">
        <v>616</v>
      </c>
      <c r="D343" s="204" t="s">
        <v>140</v>
      </c>
      <c r="E343" s="205" t="s">
        <v>617</v>
      </c>
      <c r="F343" s="206" t="s">
        <v>618</v>
      </c>
      <c r="G343" s="207" t="s">
        <v>249</v>
      </c>
      <c r="H343" s="208">
        <v>12</v>
      </c>
      <c r="I343" s="209"/>
      <c r="J343" s="210">
        <f>ROUND(I343*H343,2)</f>
        <v>0</v>
      </c>
      <c r="K343" s="206" t="s">
        <v>144</v>
      </c>
      <c r="L343" s="44"/>
      <c r="M343" s="211" t="s">
        <v>18</v>
      </c>
      <c r="N343" s="212" t="s">
        <v>41</v>
      </c>
      <c r="O343" s="84"/>
      <c r="P343" s="213">
        <f>O343*H343</f>
        <v>0</v>
      </c>
      <c r="Q343" s="213">
        <v>0.00021000000000000001</v>
      </c>
      <c r="R343" s="213">
        <f>Q343*H343</f>
        <v>0.0025200000000000001</v>
      </c>
      <c r="S343" s="213">
        <v>0</v>
      </c>
      <c r="T343" s="21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15" t="s">
        <v>238</v>
      </c>
      <c r="AT343" s="215" t="s">
        <v>140</v>
      </c>
      <c r="AU343" s="215" t="s">
        <v>80</v>
      </c>
      <c r="AY343" s="17" t="s">
        <v>138</v>
      </c>
      <c r="BE343" s="216">
        <f>IF(N343="základní",J343,0)</f>
        <v>0</v>
      </c>
      <c r="BF343" s="216">
        <f>IF(N343="snížená",J343,0)</f>
        <v>0</v>
      </c>
      <c r="BG343" s="216">
        <f>IF(N343="zákl. přenesená",J343,0)</f>
        <v>0</v>
      </c>
      <c r="BH343" s="216">
        <f>IF(N343="sníž. přenesená",J343,0)</f>
        <v>0</v>
      </c>
      <c r="BI343" s="216">
        <f>IF(N343="nulová",J343,0)</f>
        <v>0</v>
      </c>
      <c r="BJ343" s="17" t="s">
        <v>78</v>
      </c>
      <c r="BK343" s="216">
        <f>ROUND(I343*H343,2)</f>
        <v>0</v>
      </c>
      <c r="BL343" s="17" t="s">
        <v>238</v>
      </c>
      <c r="BM343" s="215" t="s">
        <v>619</v>
      </c>
    </row>
    <row r="344" s="2" customFormat="1">
      <c r="A344" s="38"/>
      <c r="B344" s="39"/>
      <c r="C344" s="40"/>
      <c r="D344" s="217" t="s">
        <v>147</v>
      </c>
      <c r="E344" s="40"/>
      <c r="F344" s="218" t="s">
        <v>620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147</v>
      </c>
      <c r="AU344" s="17" t="s">
        <v>80</v>
      </c>
    </row>
    <row r="345" s="13" customFormat="1">
      <c r="A345" s="13"/>
      <c r="B345" s="222"/>
      <c r="C345" s="223"/>
      <c r="D345" s="224" t="s">
        <v>149</v>
      </c>
      <c r="E345" s="225" t="s">
        <v>18</v>
      </c>
      <c r="F345" s="226" t="s">
        <v>621</v>
      </c>
      <c r="G345" s="223"/>
      <c r="H345" s="227">
        <v>12</v>
      </c>
      <c r="I345" s="228"/>
      <c r="J345" s="223"/>
      <c r="K345" s="223"/>
      <c r="L345" s="229"/>
      <c r="M345" s="230"/>
      <c r="N345" s="231"/>
      <c r="O345" s="231"/>
      <c r="P345" s="231"/>
      <c r="Q345" s="231"/>
      <c r="R345" s="231"/>
      <c r="S345" s="231"/>
      <c r="T345" s="23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3" t="s">
        <v>149</v>
      </c>
      <c r="AU345" s="233" t="s">
        <v>80</v>
      </c>
      <c r="AV345" s="13" t="s">
        <v>80</v>
      </c>
      <c r="AW345" s="13" t="s">
        <v>32</v>
      </c>
      <c r="AX345" s="13" t="s">
        <v>78</v>
      </c>
      <c r="AY345" s="233" t="s">
        <v>138</v>
      </c>
    </row>
    <row r="346" s="2" customFormat="1" ht="24.15" customHeight="1">
      <c r="A346" s="38"/>
      <c r="B346" s="39"/>
      <c r="C346" s="204" t="s">
        <v>622</v>
      </c>
      <c r="D346" s="204" t="s">
        <v>140</v>
      </c>
      <c r="E346" s="205" t="s">
        <v>623</v>
      </c>
      <c r="F346" s="206" t="s">
        <v>624</v>
      </c>
      <c r="G346" s="207" t="s">
        <v>177</v>
      </c>
      <c r="H346" s="208">
        <v>1.5129999999999999</v>
      </c>
      <c r="I346" s="209"/>
      <c r="J346" s="210">
        <f>ROUND(I346*H346,2)</f>
        <v>0</v>
      </c>
      <c r="K346" s="206" t="s">
        <v>144</v>
      </c>
      <c r="L346" s="44"/>
      <c r="M346" s="211" t="s">
        <v>18</v>
      </c>
      <c r="N346" s="212" t="s">
        <v>41</v>
      </c>
      <c r="O346" s="84"/>
      <c r="P346" s="213">
        <f>O346*H346</f>
        <v>0</v>
      </c>
      <c r="Q346" s="213">
        <v>0</v>
      </c>
      <c r="R346" s="213">
        <f>Q346*H346</f>
        <v>0</v>
      </c>
      <c r="S346" s="213">
        <v>0</v>
      </c>
      <c r="T346" s="21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15" t="s">
        <v>238</v>
      </c>
      <c r="AT346" s="215" t="s">
        <v>140</v>
      </c>
      <c r="AU346" s="215" t="s">
        <v>80</v>
      </c>
      <c r="AY346" s="17" t="s">
        <v>138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7" t="s">
        <v>78</v>
      </c>
      <c r="BK346" s="216">
        <f>ROUND(I346*H346,2)</f>
        <v>0</v>
      </c>
      <c r="BL346" s="17" t="s">
        <v>238</v>
      </c>
      <c r="BM346" s="215" t="s">
        <v>625</v>
      </c>
    </row>
    <row r="347" s="2" customFormat="1">
      <c r="A347" s="38"/>
      <c r="B347" s="39"/>
      <c r="C347" s="40"/>
      <c r="D347" s="217" t="s">
        <v>147</v>
      </c>
      <c r="E347" s="40"/>
      <c r="F347" s="218" t="s">
        <v>626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147</v>
      </c>
      <c r="AU347" s="17" t="s">
        <v>80</v>
      </c>
    </row>
    <row r="348" s="12" customFormat="1" ht="22.8" customHeight="1">
      <c r="A348" s="12"/>
      <c r="B348" s="188"/>
      <c r="C348" s="189"/>
      <c r="D348" s="190" t="s">
        <v>69</v>
      </c>
      <c r="E348" s="202" t="s">
        <v>627</v>
      </c>
      <c r="F348" s="202" t="s">
        <v>628</v>
      </c>
      <c r="G348" s="189"/>
      <c r="H348" s="189"/>
      <c r="I348" s="192"/>
      <c r="J348" s="203">
        <f>BK348</f>
        <v>0</v>
      </c>
      <c r="K348" s="189"/>
      <c r="L348" s="194"/>
      <c r="M348" s="195"/>
      <c r="N348" s="196"/>
      <c r="O348" s="196"/>
      <c r="P348" s="197">
        <f>SUM(P349:P358)</f>
        <v>0</v>
      </c>
      <c r="Q348" s="196"/>
      <c r="R348" s="197">
        <f>SUM(R349:R358)</f>
        <v>0.40000000000000002</v>
      </c>
      <c r="S348" s="196"/>
      <c r="T348" s="198">
        <f>SUM(T349:T358)</f>
        <v>3.5494999999999997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99" t="s">
        <v>80</v>
      </c>
      <c r="AT348" s="200" t="s">
        <v>69</v>
      </c>
      <c r="AU348" s="200" t="s">
        <v>78</v>
      </c>
      <c r="AY348" s="199" t="s">
        <v>138</v>
      </c>
      <c r="BK348" s="201">
        <f>SUM(BK349:BK358)</f>
        <v>0</v>
      </c>
    </row>
    <row r="349" s="2" customFormat="1" ht="24.15" customHeight="1">
      <c r="A349" s="38"/>
      <c r="B349" s="39"/>
      <c r="C349" s="204" t="s">
        <v>629</v>
      </c>
      <c r="D349" s="204" t="s">
        <v>140</v>
      </c>
      <c r="E349" s="205" t="s">
        <v>630</v>
      </c>
      <c r="F349" s="206" t="s">
        <v>631</v>
      </c>
      <c r="G349" s="207" t="s">
        <v>143</v>
      </c>
      <c r="H349" s="208">
        <v>10</v>
      </c>
      <c r="I349" s="209"/>
      <c r="J349" s="210">
        <f>ROUND(I349*H349,2)</f>
        <v>0</v>
      </c>
      <c r="K349" s="206" t="s">
        <v>144</v>
      </c>
      <c r="L349" s="44"/>
      <c r="M349" s="211" t="s">
        <v>18</v>
      </c>
      <c r="N349" s="212" t="s">
        <v>41</v>
      </c>
      <c r="O349" s="84"/>
      <c r="P349" s="213">
        <f>O349*H349</f>
        <v>0</v>
      </c>
      <c r="Q349" s="213">
        <v>0.040000000000000001</v>
      </c>
      <c r="R349" s="213">
        <f>Q349*H349</f>
        <v>0.40000000000000002</v>
      </c>
      <c r="S349" s="213">
        <v>0</v>
      </c>
      <c r="T349" s="21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15" t="s">
        <v>238</v>
      </c>
      <c r="AT349" s="215" t="s">
        <v>140</v>
      </c>
      <c r="AU349" s="215" t="s">
        <v>80</v>
      </c>
      <c r="AY349" s="17" t="s">
        <v>138</v>
      </c>
      <c r="BE349" s="216">
        <f>IF(N349="základní",J349,0)</f>
        <v>0</v>
      </c>
      <c r="BF349" s="216">
        <f>IF(N349="snížená",J349,0)</f>
        <v>0</v>
      </c>
      <c r="BG349" s="216">
        <f>IF(N349="zákl. přenesená",J349,0)</f>
        <v>0</v>
      </c>
      <c r="BH349" s="216">
        <f>IF(N349="sníž. přenesená",J349,0)</f>
        <v>0</v>
      </c>
      <c r="BI349" s="216">
        <f>IF(N349="nulová",J349,0)</f>
        <v>0</v>
      </c>
      <c r="BJ349" s="17" t="s">
        <v>78</v>
      </c>
      <c r="BK349" s="216">
        <f>ROUND(I349*H349,2)</f>
        <v>0</v>
      </c>
      <c r="BL349" s="17" t="s">
        <v>238</v>
      </c>
      <c r="BM349" s="215" t="s">
        <v>632</v>
      </c>
    </row>
    <row r="350" s="2" customFormat="1">
      <c r="A350" s="38"/>
      <c r="B350" s="39"/>
      <c r="C350" s="40"/>
      <c r="D350" s="217" t="s">
        <v>147</v>
      </c>
      <c r="E350" s="40"/>
      <c r="F350" s="218" t="s">
        <v>633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147</v>
      </c>
      <c r="AU350" s="17" t="s">
        <v>80</v>
      </c>
    </row>
    <row r="351" s="13" customFormat="1">
      <c r="A351" s="13"/>
      <c r="B351" s="222"/>
      <c r="C351" s="223"/>
      <c r="D351" s="224" t="s">
        <v>149</v>
      </c>
      <c r="E351" s="225" t="s">
        <v>18</v>
      </c>
      <c r="F351" s="226" t="s">
        <v>634</v>
      </c>
      <c r="G351" s="223"/>
      <c r="H351" s="227">
        <v>10</v>
      </c>
      <c r="I351" s="228"/>
      <c r="J351" s="223"/>
      <c r="K351" s="223"/>
      <c r="L351" s="229"/>
      <c r="M351" s="230"/>
      <c r="N351" s="231"/>
      <c r="O351" s="231"/>
      <c r="P351" s="231"/>
      <c r="Q351" s="231"/>
      <c r="R351" s="231"/>
      <c r="S351" s="231"/>
      <c r="T351" s="23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3" t="s">
        <v>149</v>
      </c>
      <c r="AU351" s="233" t="s">
        <v>80</v>
      </c>
      <c r="AV351" s="13" t="s">
        <v>80</v>
      </c>
      <c r="AW351" s="13" t="s">
        <v>32</v>
      </c>
      <c r="AX351" s="13" t="s">
        <v>78</v>
      </c>
      <c r="AY351" s="233" t="s">
        <v>138</v>
      </c>
    </row>
    <row r="352" s="2" customFormat="1" ht="16.5" customHeight="1">
      <c r="A352" s="38"/>
      <c r="B352" s="39"/>
      <c r="C352" s="204" t="s">
        <v>635</v>
      </c>
      <c r="D352" s="204" t="s">
        <v>140</v>
      </c>
      <c r="E352" s="205" t="s">
        <v>636</v>
      </c>
      <c r="F352" s="206" t="s">
        <v>637</v>
      </c>
      <c r="G352" s="207" t="s">
        <v>143</v>
      </c>
      <c r="H352" s="208">
        <v>22.899999999999999</v>
      </c>
      <c r="I352" s="209"/>
      <c r="J352" s="210">
        <f>ROUND(I352*H352,2)</f>
        <v>0</v>
      </c>
      <c r="K352" s="206" t="s">
        <v>144</v>
      </c>
      <c r="L352" s="44"/>
      <c r="M352" s="211" t="s">
        <v>18</v>
      </c>
      <c r="N352" s="212" t="s">
        <v>41</v>
      </c>
      <c r="O352" s="84"/>
      <c r="P352" s="213">
        <f>O352*H352</f>
        <v>0</v>
      </c>
      <c r="Q352" s="213">
        <v>0</v>
      </c>
      <c r="R352" s="213">
        <f>Q352*H352</f>
        <v>0</v>
      </c>
      <c r="S352" s="213">
        <v>0.155</v>
      </c>
      <c r="T352" s="214">
        <f>S352*H352</f>
        <v>3.5494999999999997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15" t="s">
        <v>238</v>
      </c>
      <c r="AT352" s="215" t="s">
        <v>140</v>
      </c>
      <c r="AU352" s="215" t="s">
        <v>80</v>
      </c>
      <c r="AY352" s="17" t="s">
        <v>138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78</v>
      </c>
      <c r="BK352" s="216">
        <f>ROUND(I352*H352,2)</f>
        <v>0</v>
      </c>
      <c r="BL352" s="17" t="s">
        <v>238</v>
      </c>
      <c r="BM352" s="215" t="s">
        <v>638</v>
      </c>
    </row>
    <row r="353" s="2" customFormat="1">
      <c r="A353" s="38"/>
      <c r="B353" s="39"/>
      <c r="C353" s="40"/>
      <c r="D353" s="217" t="s">
        <v>147</v>
      </c>
      <c r="E353" s="40"/>
      <c r="F353" s="218" t="s">
        <v>639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147</v>
      </c>
      <c r="AU353" s="17" t="s">
        <v>80</v>
      </c>
    </row>
    <row r="354" s="13" customFormat="1">
      <c r="A354" s="13"/>
      <c r="B354" s="222"/>
      <c r="C354" s="223"/>
      <c r="D354" s="224" t="s">
        <v>149</v>
      </c>
      <c r="E354" s="225" t="s">
        <v>18</v>
      </c>
      <c r="F354" s="226" t="s">
        <v>356</v>
      </c>
      <c r="G354" s="223"/>
      <c r="H354" s="227">
        <v>22.899999999999999</v>
      </c>
      <c r="I354" s="228"/>
      <c r="J354" s="223"/>
      <c r="K354" s="223"/>
      <c r="L354" s="229"/>
      <c r="M354" s="230"/>
      <c r="N354" s="231"/>
      <c r="O354" s="231"/>
      <c r="P354" s="231"/>
      <c r="Q354" s="231"/>
      <c r="R354" s="231"/>
      <c r="S354" s="231"/>
      <c r="T354" s="23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3" t="s">
        <v>149</v>
      </c>
      <c r="AU354" s="233" t="s">
        <v>80</v>
      </c>
      <c r="AV354" s="13" t="s">
        <v>80</v>
      </c>
      <c r="AW354" s="13" t="s">
        <v>32</v>
      </c>
      <c r="AX354" s="13" t="s">
        <v>78</v>
      </c>
      <c r="AY354" s="233" t="s">
        <v>138</v>
      </c>
    </row>
    <row r="355" s="2" customFormat="1" ht="16.5" customHeight="1">
      <c r="A355" s="38"/>
      <c r="B355" s="39"/>
      <c r="C355" s="204" t="s">
        <v>640</v>
      </c>
      <c r="D355" s="204" t="s">
        <v>140</v>
      </c>
      <c r="E355" s="205" t="s">
        <v>641</v>
      </c>
      <c r="F355" s="206" t="s">
        <v>642</v>
      </c>
      <c r="G355" s="207" t="s">
        <v>143</v>
      </c>
      <c r="H355" s="208">
        <v>22.899999999999999</v>
      </c>
      <c r="I355" s="209"/>
      <c r="J355" s="210">
        <f>ROUND(I355*H355,2)</f>
        <v>0</v>
      </c>
      <c r="K355" s="206" t="s">
        <v>144</v>
      </c>
      <c r="L355" s="44"/>
      <c r="M355" s="211" t="s">
        <v>18</v>
      </c>
      <c r="N355" s="212" t="s">
        <v>41</v>
      </c>
      <c r="O355" s="84"/>
      <c r="P355" s="213">
        <f>O355*H355</f>
        <v>0</v>
      </c>
      <c r="Q355" s="213">
        <v>0</v>
      </c>
      <c r="R355" s="213">
        <f>Q355*H355</f>
        <v>0</v>
      </c>
      <c r="S355" s="213">
        <v>0</v>
      </c>
      <c r="T355" s="21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15" t="s">
        <v>238</v>
      </c>
      <c r="AT355" s="215" t="s">
        <v>140</v>
      </c>
      <c r="AU355" s="215" t="s">
        <v>80</v>
      </c>
      <c r="AY355" s="17" t="s">
        <v>138</v>
      </c>
      <c r="BE355" s="216">
        <f>IF(N355="základní",J355,0)</f>
        <v>0</v>
      </c>
      <c r="BF355" s="216">
        <f>IF(N355="snížená",J355,0)</f>
        <v>0</v>
      </c>
      <c r="BG355" s="216">
        <f>IF(N355="zákl. přenesená",J355,0)</f>
        <v>0</v>
      </c>
      <c r="BH355" s="216">
        <f>IF(N355="sníž. přenesená",J355,0)</f>
        <v>0</v>
      </c>
      <c r="BI355" s="216">
        <f>IF(N355="nulová",J355,0)</f>
        <v>0</v>
      </c>
      <c r="BJ355" s="17" t="s">
        <v>78</v>
      </c>
      <c r="BK355" s="216">
        <f>ROUND(I355*H355,2)</f>
        <v>0</v>
      </c>
      <c r="BL355" s="17" t="s">
        <v>238</v>
      </c>
      <c r="BM355" s="215" t="s">
        <v>643</v>
      </c>
    </row>
    <row r="356" s="2" customFormat="1">
      <c r="A356" s="38"/>
      <c r="B356" s="39"/>
      <c r="C356" s="40"/>
      <c r="D356" s="217" t="s">
        <v>147</v>
      </c>
      <c r="E356" s="40"/>
      <c r="F356" s="218" t="s">
        <v>644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147</v>
      </c>
      <c r="AU356" s="17" t="s">
        <v>80</v>
      </c>
    </row>
    <row r="357" s="2" customFormat="1" ht="24.15" customHeight="1">
      <c r="A357" s="38"/>
      <c r="B357" s="39"/>
      <c r="C357" s="204" t="s">
        <v>645</v>
      </c>
      <c r="D357" s="204" t="s">
        <v>140</v>
      </c>
      <c r="E357" s="205" t="s">
        <v>646</v>
      </c>
      <c r="F357" s="206" t="s">
        <v>647</v>
      </c>
      <c r="G357" s="207" t="s">
        <v>177</v>
      </c>
      <c r="H357" s="208">
        <v>0.40000000000000002</v>
      </c>
      <c r="I357" s="209"/>
      <c r="J357" s="210">
        <f>ROUND(I357*H357,2)</f>
        <v>0</v>
      </c>
      <c r="K357" s="206" t="s">
        <v>144</v>
      </c>
      <c r="L357" s="44"/>
      <c r="M357" s="211" t="s">
        <v>18</v>
      </c>
      <c r="N357" s="212" t="s">
        <v>41</v>
      </c>
      <c r="O357" s="84"/>
      <c r="P357" s="213">
        <f>O357*H357</f>
        <v>0</v>
      </c>
      <c r="Q357" s="213">
        <v>0</v>
      </c>
      <c r="R357" s="213">
        <f>Q357*H357</f>
        <v>0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238</v>
      </c>
      <c r="AT357" s="215" t="s">
        <v>140</v>
      </c>
      <c r="AU357" s="215" t="s">
        <v>80</v>
      </c>
      <c r="AY357" s="17" t="s">
        <v>138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78</v>
      </c>
      <c r="BK357" s="216">
        <f>ROUND(I357*H357,2)</f>
        <v>0</v>
      </c>
      <c r="BL357" s="17" t="s">
        <v>238</v>
      </c>
      <c r="BM357" s="215" t="s">
        <v>648</v>
      </c>
    </row>
    <row r="358" s="2" customFormat="1">
      <c r="A358" s="38"/>
      <c r="B358" s="39"/>
      <c r="C358" s="40"/>
      <c r="D358" s="217" t="s">
        <v>147</v>
      </c>
      <c r="E358" s="40"/>
      <c r="F358" s="218" t="s">
        <v>649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147</v>
      </c>
      <c r="AU358" s="17" t="s">
        <v>80</v>
      </c>
    </row>
    <row r="359" s="12" customFormat="1" ht="22.8" customHeight="1">
      <c r="A359" s="12"/>
      <c r="B359" s="188"/>
      <c r="C359" s="189"/>
      <c r="D359" s="190" t="s">
        <v>69</v>
      </c>
      <c r="E359" s="202" t="s">
        <v>650</v>
      </c>
      <c r="F359" s="202" t="s">
        <v>651</v>
      </c>
      <c r="G359" s="189"/>
      <c r="H359" s="189"/>
      <c r="I359" s="192"/>
      <c r="J359" s="203">
        <f>BK359</f>
        <v>0</v>
      </c>
      <c r="K359" s="189"/>
      <c r="L359" s="194"/>
      <c r="M359" s="195"/>
      <c r="N359" s="196"/>
      <c r="O359" s="196"/>
      <c r="P359" s="197">
        <f>SUM(P360:P382)</f>
        <v>0</v>
      </c>
      <c r="Q359" s="196"/>
      <c r="R359" s="197">
        <f>SUM(R360:R382)</f>
        <v>0.66849600000000009</v>
      </c>
      <c r="S359" s="196"/>
      <c r="T359" s="198">
        <f>SUM(T360:T382)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199" t="s">
        <v>80</v>
      </c>
      <c r="AT359" s="200" t="s">
        <v>69</v>
      </c>
      <c r="AU359" s="200" t="s">
        <v>78</v>
      </c>
      <c r="AY359" s="199" t="s">
        <v>138</v>
      </c>
      <c r="BK359" s="201">
        <f>SUM(BK360:BK382)</f>
        <v>0</v>
      </c>
    </row>
    <row r="360" s="2" customFormat="1" ht="16.5" customHeight="1">
      <c r="A360" s="38"/>
      <c r="B360" s="39"/>
      <c r="C360" s="204" t="s">
        <v>652</v>
      </c>
      <c r="D360" s="204" t="s">
        <v>140</v>
      </c>
      <c r="E360" s="205" t="s">
        <v>653</v>
      </c>
      <c r="F360" s="206" t="s">
        <v>654</v>
      </c>
      <c r="G360" s="207" t="s">
        <v>143</v>
      </c>
      <c r="H360" s="208">
        <v>26.100000000000001</v>
      </c>
      <c r="I360" s="209"/>
      <c r="J360" s="210">
        <f>ROUND(I360*H360,2)</f>
        <v>0</v>
      </c>
      <c r="K360" s="206" t="s">
        <v>144</v>
      </c>
      <c r="L360" s="44"/>
      <c r="M360" s="211" t="s">
        <v>18</v>
      </c>
      <c r="N360" s="212" t="s">
        <v>41</v>
      </c>
      <c r="O360" s="84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5" t="s">
        <v>238</v>
      </c>
      <c r="AT360" s="215" t="s">
        <v>140</v>
      </c>
      <c r="AU360" s="215" t="s">
        <v>80</v>
      </c>
      <c r="AY360" s="17" t="s">
        <v>138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78</v>
      </c>
      <c r="BK360" s="216">
        <f>ROUND(I360*H360,2)</f>
        <v>0</v>
      </c>
      <c r="BL360" s="17" t="s">
        <v>238</v>
      </c>
      <c r="BM360" s="215" t="s">
        <v>655</v>
      </c>
    </row>
    <row r="361" s="2" customFormat="1">
      <c r="A361" s="38"/>
      <c r="B361" s="39"/>
      <c r="C361" s="40"/>
      <c r="D361" s="217" t="s">
        <v>147</v>
      </c>
      <c r="E361" s="40"/>
      <c r="F361" s="218" t="s">
        <v>656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147</v>
      </c>
      <c r="AU361" s="17" t="s">
        <v>80</v>
      </c>
    </row>
    <row r="362" s="13" customFormat="1">
      <c r="A362" s="13"/>
      <c r="B362" s="222"/>
      <c r="C362" s="223"/>
      <c r="D362" s="224" t="s">
        <v>149</v>
      </c>
      <c r="E362" s="225" t="s">
        <v>18</v>
      </c>
      <c r="F362" s="226" t="s">
        <v>657</v>
      </c>
      <c r="G362" s="223"/>
      <c r="H362" s="227">
        <v>26.100000000000001</v>
      </c>
      <c r="I362" s="228"/>
      <c r="J362" s="223"/>
      <c r="K362" s="223"/>
      <c r="L362" s="229"/>
      <c r="M362" s="230"/>
      <c r="N362" s="231"/>
      <c r="O362" s="231"/>
      <c r="P362" s="231"/>
      <c r="Q362" s="231"/>
      <c r="R362" s="231"/>
      <c r="S362" s="231"/>
      <c r="T362" s="23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3" t="s">
        <v>149</v>
      </c>
      <c r="AU362" s="233" t="s">
        <v>80</v>
      </c>
      <c r="AV362" s="13" t="s">
        <v>80</v>
      </c>
      <c r="AW362" s="13" t="s">
        <v>32</v>
      </c>
      <c r="AX362" s="13" t="s">
        <v>78</v>
      </c>
      <c r="AY362" s="233" t="s">
        <v>138</v>
      </c>
    </row>
    <row r="363" s="2" customFormat="1" ht="16.5" customHeight="1">
      <c r="A363" s="38"/>
      <c r="B363" s="39"/>
      <c r="C363" s="204" t="s">
        <v>658</v>
      </c>
      <c r="D363" s="204" t="s">
        <v>140</v>
      </c>
      <c r="E363" s="205" t="s">
        <v>659</v>
      </c>
      <c r="F363" s="206" t="s">
        <v>660</v>
      </c>
      <c r="G363" s="207" t="s">
        <v>143</v>
      </c>
      <c r="H363" s="208">
        <v>26.100000000000001</v>
      </c>
      <c r="I363" s="209"/>
      <c r="J363" s="210">
        <f>ROUND(I363*H363,2)</f>
        <v>0</v>
      </c>
      <c r="K363" s="206" t="s">
        <v>144</v>
      </c>
      <c r="L363" s="44"/>
      <c r="M363" s="211" t="s">
        <v>18</v>
      </c>
      <c r="N363" s="212" t="s">
        <v>41</v>
      </c>
      <c r="O363" s="84"/>
      <c r="P363" s="213">
        <f>O363*H363</f>
        <v>0</v>
      </c>
      <c r="Q363" s="213">
        <v>0.00029999999999999997</v>
      </c>
      <c r="R363" s="213">
        <f>Q363*H363</f>
        <v>0.0078300000000000002</v>
      </c>
      <c r="S363" s="213">
        <v>0</v>
      </c>
      <c r="T363" s="21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15" t="s">
        <v>238</v>
      </c>
      <c r="AT363" s="215" t="s">
        <v>140</v>
      </c>
      <c r="AU363" s="215" t="s">
        <v>80</v>
      </c>
      <c r="AY363" s="17" t="s">
        <v>138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7" t="s">
        <v>78</v>
      </c>
      <c r="BK363" s="216">
        <f>ROUND(I363*H363,2)</f>
        <v>0</v>
      </c>
      <c r="BL363" s="17" t="s">
        <v>238</v>
      </c>
      <c r="BM363" s="215" t="s">
        <v>661</v>
      </c>
    </row>
    <row r="364" s="2" customFormat="1">
      <c r="A364" s="38"/>
      <c r="B364" s="39"/>
      <c r="C364" s="40"/>
      <c r="D364" s="217" t="s">
        <v>147</v>
      </c>
      <c r="E364" s="40"/>
      <c r="F364" s="218" t="s">
        <v>662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147</v>
      </c>
      <c r="AU364" s="17" t="s">
        <v>80</v>
      </c>
    </row>
    <row r="365" s="13" customFormat="1">
      <c r="A365" s="13"/>
      <c r="B365" s="222"/>
      <c r="C365" s="223"/>
      <c r="D365" s="224" t="s">
        <v>149</v>
      </c>
      <c r="E365" s="225" t="s">
        <v>18</v>
      </c>
      <c r="F365" s="226" t="s">
        <v>657</v>
      </c>
      <c r="G365" s="223"/>
      <c r="H365" s="227">
        <v>26.100000000000001</v>
      </c>
      <c r="I365" s="228"/>
      <c r="J365" s="223"/>
      <c r="K365" s="223"/>
      <c r="L365" s="229"/>
      <c r="M365" s="230"/>
      <c r="N365" s="231"/>
      <c r="O365" s="231"/>
      <c r="P365" s="231"/>
      <c r="Q365" s="231"/>
      <c r="R365" s="231"/>
      <c r="S365" s="231"/>
      <c r="T365" s="23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3" t="s">
        <v>149</v>
      </c>
      <c r="AU365" s="233" t="s">
        <v>80</v>
      </c>
      <c r="AV365" s="13" t="s">
        <v>80</v>
      </c>
      <c r="AW365" s="13" t="s">
        <v>32</v>
      </c>
      <c r="AX365" s="13" t="s">
        <v>78</v>
      </c>
      <c r="AY365" s="233" t="s">
        <v>138</v>
      </c>
    </row>
    <row r="366" s="2" customFormat="1" ht="16.5" customHeight="1">
      <c r="A366" s="38"/>
      <c r="B366" s="39"/>
      <c r="C366" s="204" t="s">
        <v>663</v>
      </c>
      <c r="D366" s="204" t="s">
        <v>140</v>
      </c>
      <c r="E366" s="205" t="s">
        <v>664</v>
      </c>
      <c r="F366" s="206" t="s">
        <v>665</v>
      </c>
      <c r="G366" s="207" t="s">
        <v>143</v>
      </c>
      <c r="H366" s="208">
        <v>26.100000000000001</v>
      </c>
      <c r="I366" s="209"/>
      <c r="J366" s="210">
        <f>ROUND(I366*H366,2)</f>
        <v>0</v>
      </c>
      <c r="K366" s="206" t="s">
        <v>144</v>
      </c>
      <c r="L366" s="44"/>
      <c r="M366" s="211" t="s">
        <v>18</v>
      </c>
      <c r="N366" s="212" t="s">
        <v>41</v>
      </c>
      <c r="O366" s="84"/>
      <c r="P366" s="213">
        <f>O366*H366</f>
        <v>0</v>
      </c>
      <c r="Q366" s="213">
        <v>0.0015</v>
      </c>
      <c r="R366" s="213">
        <f>Q366*H366</f>
        <v>0.039150000000000004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238</v>
      </c>
      <c r="AT366" s="215" t="s">
        <v>140</v>
      </c>
      <c r="AU366" s="215" t="s">
        <v>80</v>
      </c>
      <c r="AY366" s="17" t="s">
        <v>138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78</v>
      </c>
      <c r="BK366" s="216">
        <f>ROUND(I366*H366,2)</f>
        <v>0</v>
      </c>
      <c r="BL366" s="17" t="s">
        <v>238</v>
      </c>
      <c r="BM366" s="215" t="s">
        <v>666</v>
      </c>
    </row>
    <row r="367" s="2" customFormat="1">
      <c r="A367" s="38"/>
      <c r="B367" s="39"/>
      <c r="C367" s="40"/>
      <c r="D367" s="217" t="s">
        <v>147</v>
      </c>
      <c r="E367" s="40"/>
      <c r="F367" s="218" t="s">
        <v>667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147</v>
      </c>
      <c r="AU367" s="17" t="s">
        <v>80</v>
      </c>
    </row>
    <row r="368" s="13" customFormat="1">
      <c r="A368" s="13"/>
      <c r="B368" s="222"/>
      <c r="C368" s="223"/>
      <c r="D368" s="224" t="s">
        <v>149</v>
      </c>
      <c r="E368" s="225" t="s">
        <v>18</v>
      </c>
      <c r="F368" s="226" t="s">
        <v>657</v>
      </c>
      <c r="G368" s="223"/>
      <c r="H368" s="227">
        <v>26.100000000000001</v>
      </c>
      <c r="I368" s="228"/>
      <c r="J368" s="223"/>
      <c r="K368" s="223"/>
      <c r="L368" s="229"/>
      <c r="M368" s="230"/>
      <c r="N368" s="231"/>
      <c r="O368" s="231"/>
      <c r="P368" s="231"/>
      <c r="Q368" s="231"/>
      <c r="R368" s="231"/>
      <c r="S368" s="231"/>
      <c r="T368" s="23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3" t="s">
        <v>149</v>
      </c>
      <c r="AU368" s="233" t="s">
        <v>80</v>
      </c>
      <c r="AV368" s="13" t="s">
        <v>80</v>
      </c>
      <c r="AW368" s="13" t="s">
        <v>32</v>
      </c>
      <c r="AX368" s="13" t="s">
        <v>78</v>
      </c>
      <c r="AY368" s="233" t="s">
        <v>138</v>
      </c>
    </row>
    <row r="369" s="2" customFormat="1" ht="21.75" customHeight="1">
      <c r="A369" s="38"/>
      <c r="B369" s="39"/>
      <c r="C369" s="204" t="s">
        <v>668</v>
      </c>
      <c r="D369" s="204" t="s">
        <v>140</v>
      </c>
      <c r="E369" s="205" t="s">
        <v>669</v>
      </c>
      <c r="F369" s="206" t="s">
        <v>670</v>
      </c>
      <c r="G369" s="207" t="s">
        <v>143</v>
      </c>
      <c r="H369" s="208">
        <v>26.100000000000001</v>
      </c>
      <c r="I369" s="209"/>
      <c r="J369" s="210">
        <f>ROUND(I369*H369,2)</f>
        <v>0</v>
      </c>
      <c r="K369" s="206" t="s">
        <v>144</v>
      </c>
      <c r="L369" s="44"/>
      <c r="M369" s="211" t="s">
        <v>18</v>
      </c>
      <c r="N369" s="212" t="s">
        <v>41</v>
      </c>
      <c r="O369" s="84"/>
      <c r="P369" s="213">
        <f>O369*H369</f>
        <v>0</v>
      </c>
      <c r="Q369" s="213">
        <v>0.0044999999999999997</v>
      </c>
      <c r="R369" s="213">
        <f>Q369*H369</f>
        <v>0.11745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238</v>
      </c>
      <c r="AT369" s="215" t="s">
        <v>140</v>
      </c>
      <c r="AU369" s="215" t="s">
        <v>80</v>
      </c>
      <c r="AY369" s="17" t="s">
        <v>138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78</v>
      </c>
      <c r="BK369" s="216">
        <f>ROUND(I369*H369,2)</f>
        <v>0</v>
      </c>
      <c r="BL369" s="17" t="s">
        <v>238</v>
      </c>
      <c r="BM369" s="215" t="s">
        <v>671</v>
      </c>
    </row>
    <row r="370" s="2" customFormat="1">
      <c r="A370" s="38"/>
      <c r="B370" s="39"/>
      <c r="C370" s="40"/>
      <c r="D370" s="217" t="s">
        <v>147</v>
      </c>
      <c r="E370" s="40"/>
      <c r="F370" s="218" t="s">
        <v>672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147</v>
      </c>
      <c r="AU370" s="17" t="s">
        <v>80</v>
      </c>
    </row>
    <row r="371" s="13" customFormat="1">
      <c r="A371" s="13"/>
      <c r="B371" s="222"/>
      <c r="C371" s="223"/>
      <c r="D371" s="224" t="s">
        <v>149</v>
      </c>
      <c r="E371" s="225" t="s">
        <v>18</v>
      </c>
      <c r="F371" s="226" t="s">
        <v>657</v>
      </c>
      <c r="G371" s="223"/>
      <c r="H371" s="227">
        <v>26.100000000000001</v>
      </c>
      <c r="I371" s="228"/>
      <c r="J371" s="223"/>
      <c r="K371" s="223"/>
      <c r="L371" s="229"/>
      <c r="M371" s="230"/>
      <c r="N371" s="231"/>
      <c r="O371" s="231"/>
      <c r="P371" s="231"/>
      <c r="Q371" s="231"/>
      <c r="R371" s="231"/>
      <c r="S371" s="231"/>
      <c r="T371" s="23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3" t="s">
        <v>149</v>
      </c>
      <c r="AU371" s="233" t="s">
        <v>80</v>
      </c>
      <c r="AV371" s="13" t="s">
        <v>80</v>
      </c>
      <c r="AW371" s="13" t="s">
        <v>32</v>
      </c>
      <c r="AX371" s="13" t="s">
        <v>78</v>
      </c>
      <c r="AY371" s="233" t="s">
        <v>138</v>
      </c>
    </row>
    <row r="372" s="2" customFormat="1" ht="24.15" customHeight="1">
      <c r="A372" s="38"/>
      <c r="B372" s="39"/>
      <c r="C372" s="204" t="s">
        <v>673</v>
      </c>
      <c r="D372" s="204" t="s">
        <v>140</v>
      </c>
      <c r="E372" s="205" t="s">
        <v>674</v>
      </c>
      <c r="F372" s="206" t="s">
        <v>675</v>
      </c>
      <c r="G372" s="207" t="s">
        <v>143</v>
      </c>
      <c r="H372" s="208">
        <v>26.100000000000001</v>
      </c>
      <c r="I372" s="209"/>
      <c r="J372" s="210">
        <f>ROUND(I372*H372,2)</f>
        <v>0</v>
      </c>
      <c r="K372" s="206" t="s">
        <v>144</v>
      </c>
      <c r="L372" s="44"/>
      <c r="M372" s="211" t="s">
        <v>18</v>
      </c>
      <c r="N372" s="212" t="s">
        <v>41</v>
      </c>
      <c r="O372" s="84"/>
      <c r="P372" s="213">
        <f>O372*H372</f>
        <v>0</v>
      </c>
      <c r="Q372" s="213">
        <v>0.0051999999999999998</v>
      </c>
      <c r="R372" s="213">
        <f>Q372*H372</f>
        <v>0.13572000000000001</v>
      </c>
      <c r="S372" s="213">
        <v>0</v>
      </c>
      <c r="T372" s="21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5" t="s">
        <v>238</v>
      </c>
      <c r="AT372" s="215" t="s">
        <v>140</v>
      </c>
      <c r="AU372" s="215" t="s">
        <v>80</v>
      </c>
      <c r="AY372" s="17" t="s">
        <v>138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7" t="s">
        <v>78</v>
      </c>
      <c r="BK372" s="216">
        <f>ROUND(I372*H372,2)</f>
        <v>0</v>
      </c>
      <c r="BL372" s="17" t="s">
        <v>238</v>
      </c>
      <c r="BM372" s="215" t="s">
        <v>676</v>
      </c>
    </row>
    <row r="373" s="2" customFormat="1">
      <c r="A373" s="38"/>
      <c r="B373" s="39"/>
      <c r="C373" s="40"/>
      <c r="D373" s="217" t="s">
        <v>147</v>
      </c>
      <c r="E373" s="40"/>
      <c r="F373" s="218" t="s">
        <v>677</v>
      </c>
      <c r="G373" s="40"/>
      <c r="H373" s="40"/>
      <c r="I373" s="219"/>
      <c r="J373" s="40"/>
      <c r="K373" s="40"/>
      <c r="L373" s="44"/>
      <c r="M373" s="220"/>
      <c r="N373" s="221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147</v>
      </c>
      <c r="AU373" s="17" t="s">
        <v>80</v>
      </c>
    </row>
    <row r="374" s="13" customFormat="1">
      <c r="A374" s="13"/>
      <c r="B374" s="222"/>
      <c r="C374" s="223"/>
      <c r="D374" s="224" t="s">
        <v>149</v>
      </c>
      <c r="E374" s="225" t="s">
        <v>18</v>
      </c>
      <c r="F374" s="226" t="s">
        <v>657</v>
      </c>
      <c r="G374" s="223"/>
      <c r="H374" s="227">
        <v>26.100000000000001</v>
      </c>
      <c r="I374" s="228"/>
      <c r="J374" s="223"/>
      <c r="K374" s="223"/>
      <c r="L374" s="229"/>
      <c r="M374" s="230"/>
      <c r="N374" s="231"/>
      <c r="O374" s="231"/>
      <c r="P374" s="231"/>
      <c r="Q374" s="231"/>
      <c r="R374" s="231"/>
      <c r="S374" s="231"/>
      <c r="T374" s="23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3" t="s">
        <v>149</v>
      </c>
      <c r="AU374" s="233" t="s">
        <v>80</v>
      </c>
      <c r="AV374" s="13" t="s">
        <v>80</v>
      </c>
      <c r="AW374" s="13" t="s">
        <v>32</v>
      </c>
      <c r="AX374" s="13" t="s">
        <v>78</v>
      </c>
      <c r="AY374" s="233" t="s">
        <v>138</v>
      </c>
    </row>
    <row r="375" s="2" customFormat="1" ht="16.5" customHeight="1">
      <c r="A375" s="38"/>
      <c r="B375" s="39"/>
      <c r="C375" s="245" t="s">
        <v>678</v>
      </c>
      <c r="D375" s="245" t="s">
        <v>253</v>
      </c>
      <c r="E375" s="246" t="s">
        <v>679</v>
      </c>
      <c r="F375" s="247" t="s">
        <v>680</v>
      </c>
      <c r="G375" s="248" t="s">
        <v>143</v>
      </c>
      <c r="H375" s="249">
        <v>28.710000000000001</v>
      </c>
      <c r="I375" s="250"/>
      <c r="J375" s="251">
        <f>ROUND(I375*H375,2)</f>
        <v>0</v>
      </c>
      <c r="K375" s="247" t="s">
        <v>144</v>
      </c>
      <c r="L375" s="252"/>
      <c r="M375" s="253" t="s">
        <v>18</v>
      </c>
      <c r="N375" s="254" t="s">
        <v>41</v>
      </c>
      <c r="O375" s="84"/>
      <c r="P375" s="213">
        <f>O375*H375</f>
        <v>0</v>
      </c>
      <c r="Q375" s="213">
        <v>0.0126</v>
      </c>
      <c r="R375" s="213">
        <f>Q375*H375</f>
        <v>0.36174600000000001</v>
      </c>
      <c r="S375" s="213">
        <v>0</v>
      </c>
      <c r="T375" s="214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15" t="s">
        <v>325</v>
      </c>
      <c r="AT375" s="215" t="s">
        <v>253</v>
      </c>
      <c r="AU375" s="215" t="s">
        <v>80</v>
      </c>
      <c r="AY375" s="17" t="s">
        <v>138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78</v>
      </c>
      <c r="BK375" s="216">
        <f>ROUND(I375*H375,2)</f>
        <v>0</v>
      </c>
      <c r="BL375" s="17" t="s">
        <v>238</v>
      </c>
      <c r="BM375" s="215" t="s">
        <v>681</v>
      </c>
    </row>
    <row r="376" s="2" customFormat="1">
      <c r="A376" s="38"/>
      <c r="B376" s="39"/>
      <c r="C376" s="40"/>
      <c r="D376" s="217" t="s">
        <v>147</v>
      </c>
      <c r="E376" s="40"/>
      <c r="F376" s="218" t="s">
        <v>682</v>
      </c>
      <c r="G376" s="40"/>
      <c r="H376" s="40"/>
      <c r="I376" s="219"/>
      <c r="J376" s="40"/>
      <c r="K376" s="40"/>
      <c r="L376" s="44"/>
      <c r="M376" s="220"/>
      <c r="N376" s="221"/>
      <c r="O376" s="84"/>
      <c r="P376" s="84"/>
      <c r="Q376" s="84"/>
      <c r="R376" s="84"/>
      <c r="S376" s="84"/>
      <c r="T376" s="85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147</v>
      </c>
      <c r="AU376" s="17" t="s">
        <v>80</v>
      </c>
    </row>
    <row r="377" s="13" customFormat="1">
      <c r="A377" s="13"/>
      <c r="B377" s="222"/>
      <c r="C377" s="223"/>
      <c r="D377" s="224" t="s">
        <v>149</v>
      </c>
      <c r="E377" s="223"/>
      <c r="F377" s="226" t="s">
        <v>683</v>
      </c>
      <c r="G377" s="223"/>
      <c r="H377" s="227">
        <v>28.710000000000001</v>
      </c>
      <c r="I377" s="228"/>
      <c r="J377" s="223"/>
      <c r="K377" s="223"/>
      <c r="L377" s="229"/>
      <c r="M377" s="230"/>
      <c r="N377" s="231"/>
      <c r="O377" s="231"/>
      <c r="P377" s="231"/>
      <c r="Q377" s="231"/>
      <c r="R377" s="231"/>
      <c r="S377" s="231"/>
      <c r="T377" s="23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3" t="s">
        <v>149</v>
      </c>
      <c r="AU377" s="233" t="s">
        <v>80</v>
      </c>
      <c r="AV377" s="13" t="s">
        <v>80</v>
      </c>
      <c r="AW377" s="13" t="s">
        <v>4</v>
      </c>
      <c r="AX377" s="13" t="s">
        <v>78</v>
      </c>
      <c r="AY377" s="233" t="s">
        <v>138</v>
      </c>
    </row>
    <row r="378" s="2" customFormat="1" ht="21.75" customHeight="1">
      <c r="A378" s="38"/>
      <c r="B378" s="39"/>
      <c r="C378" s="204" t="s">
        <v>684</v>
      </c>
      <c r="D378" s="204" t="s">
        <v>140</v>
      </c>
      <c r="E378" s="205" t="s">
        <v>685</v>
      </c>
      <c r="F378" s="206" t="s">
        <v>686</v>
      </c>
      <c r="G378" s="207" t="s">
        <v>416</v>
      </c>
      <c r="H378" s="208">
        <v>12</v>
      </c>
      <c r="I378" s="209"/>
      <c r="J378" s="210">
        <f>ROUND(I378*H378,2)</f>
        <v>0</v>
      </c>
      <c r="K378" s="206" t="s">
        <v>144</v>
      </c>
      <c r="L378" s="44"/>
      <c r="M378" s="211" t="s">
        <v>18</v>
      </c>
      <c r="N378" s="212" t="s">
        <v>41</v>
      </c>
      <c r="O378" s="84"/>
      <c r="P378" s="213">
        <f>O378*H378</f>
        <v>0</v>
      </c>
      <c r="Q378" s="213">
        <v>0.00055000000000000003</v>
      </c>
      <c r="R378" s="213">
        <f>Q378*H378</f>
        <v>0.0066</v>
      </c>
      <c r="S378" s="213">
        <v>0</v>
      </c>
      <c r="T378" s="214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15" t="s">
        <v>238</v>
      </c>
      <c r="AT378" s="215" t="s">
        <v>140</v>
      </c>
      <c r="AU378" s="215" t="s">
        <v>80</v>
      </c>
      <c r="AY378" s="17" t="s">
        <v>138</v>
      </c>
      <c r="BE378" s="216">
        <f>IF(N378="základní",J378,0)</f>
        <v>0</v>
      </c>
      <c r="BF378" s="216">
        <f>IF(N378="snížená",J378,0)</f>
        <v>0</v>
      </c>
      <c r="BG378" s="216">
        <f>IF(N378="zákl. přenesená",J378,0)</f>
        <v>0</v>
      </c>
      <c r="BH378" s="216">
        <f>IF(N378="sníž. přenesená",J378,0)</f>
        <v>0</v>
      </c>
      <c r="BI378" s="216">
        <f>IF(N378="nulová",J378,0)</f>
        <v>0</v>
      </c>
      <c r="BJ378" s="17" t="s">
        <v>78</v>
      </c>
      <c r="BK378" s="216">
        <f>ROUND(I378*H378,2)</f>
        <v>0</v>
      </c>
      <c r="BL378" s="17" t="s">
        <v>238</v>
      </c>
      <c r="BM378" s="215" t="s">
        <v>687</v>
      </c>
    </row>
    <row r="379" s="2" customFormat="1">
      <c r="A379" s="38"/>
      <c r="B379" s="39"/>
      <c r="C379" s="40"/>
      <c r="D379" s="217" t="s">
        <v>147</v>
      </c>
      <c r="E379" s="40"/>
      <c r="F379" s="218" t="s">
        <v>688</v>
      </c>
      <c r="G379" s="40"/>
      <c r="H379" s="40"/>
      <c r="I379" s="219"/>
      <c r="J379" s="40"/>
      <c r="K379" s="40"/>
      <c r="L379" s="44"/>
      <c r="M379" s="220"/>
      <c r="N379" s="221"/>
      <c r="O379" s="84"/>
      <c r="P379" s="84"/>
      <c r="Q379" s="84"/>
      <c r="R379" s="84"/>
      <c r="S379" s="84"/>
      <c r="T379" s="85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147</v>
      </c>
      <c r="AU379" s="17" t="s">
        <v>80</v>
      </c>
    </row>
    <row r="380" s="13" customFormat="1">
      <c r="A380" s="13"/>
      <c r="B380" s="222"/>
      <c r="C380" s="223"/>
      <c r="D380" s="224" t="s">
        <v>149</v>
      </c>
      <c r="E380" s="225" t="s">
        <v>18</v>
      </c>
      <c r="F380" s="226" t="s">
        <v>689</v>
      </c>
      <c r="G380" s="223"/>
      <c r="H380" s="227">
        <v>12</v>
      </c>
      <c r="I380" s="228"/>
      <c r="J380" s="223"/>
      <c r="K380" s="223"/>
      <c r="L380" s="229"/>
      <c r="M380" s="230"/>
      <c r="N380" s="231"/>
      <c r="O380" s="231"/>
      <c r="P380" s="231"/>
      <c r="Q380" s="231"/>
      <c r="R380" s="231"/>
      <c r="S380" s="231"/>
      <c r="T380" s="23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3" t="s">
        <v>149</v>
      </c>
      <c r="AU380" s="233" t="s">
        <v>80</v>
      </c>
      <c r="AV380" s="13" t="s">
        <v>80</v>
      </c>
      <c r="AW380" s="13" t="s">
        <v>32</v>
      </c>
      <c r="AX380" s="13" t="s">
        <v>78</v>
      </c>
      <c r="AY380" s="233" t="s">
        <v>138</v>
      </c>
    </row>
    <row r="381" s="2" customFormat="1" ht="24.15" customHeight="1">
      <c r="A381" s="38"/>
      <c r="B381" s="39"/>
      <c r="C381" s="204" t="s">
        <v>690</v>
      </c>
      <c r="D381" s="204" t="s">
        <v>140</v>
      </c>
      <c r="E381" s="205" t="s">
        <v>691</v>
      </c>
      <c r="F381" s="206" t="s">
        <v>692</v>
      </c>
      <c r="G381" s="207" t="s">
        <v>177</v>
      </c>
      <c r="H381" s="208">
        <v>0.66800000000000004</v>
      </c>
      <c r="I381" s="209"/>
      <c r="J381" s="210">
        <f>ROUND(I381*H381,2)</f>
        <v>0</v>
      </c>
      <c r="K381" s="206" t="s">
        <v>144</v>
      </c>
      <c r="L381" s="44"/>
      <c r="M381" s="211" t="s">
        <v>18</v>
      </c>
      <c r="N381" s="212" t="s">
        <v>41</v>
      </c>
      <c r="O381" s="84"/>
      <c r="P381" s="213">
        <f>O381*H381</f>
        <v>0</v>
      </c>
      <c r="Q381" s="213">
        <v>0</v>
      </c>
      <c r="R381" s="213">
        <f>Q381*H381</f>
        <v>0</v>
      </c>
      <c r="S381" s="213">
        <v>0</v>
      </c>
      <c r="T381" s="21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15" t="s">
        <v>238</v>
      </c>
      <c r="AT381" s="215" t="s">
        <v>140</v>
      </c>
      <c r="AU381" s="215" t="s">
        <v>80</v>
      </c>
      <c r="AY381" s="17" t="s">
        <v>138</v>
      </c>
      <c r="BE381" s="216">
        <f>IF(N381="základní",J381,0)</f>
        <v>0</v>
      </c>
      <c r="BF381" s="216">
        <f>IF(N381="snížená",J381,0)</f>
        <v>0</v>
      </c>
      <c r="BG381" s="216">
        <f>IF(N381="zákl. přenesená",J381,0)</f>
        <v>0</v>
      </c>
      <c r="BH381" s="216">
        <f>IF(N381="sníž. přenesená",J381,0)</f>
        <v>0</v>
      </c>
      <c r="BI381" s="216">
        <f>IF(N381="nulová",J381,0)</f>
        <v>0</v>
      </c>
      <c r="BJ381" s="17" t="s">
        <v>78</v>
      </c>
      <c r="BK381" s="216">
        <f>ROUND(I381*H381,2)</f>
        <v>0</v>
      </c>
      <c r="BL381" s="17" t="s">
        <v>238</v>
      </c>
      <c r="BM381" s="215" t="s">
        <v>693</v>
      </c>
    </row>
    <row r="382" s="2" customFormat="1">
      <c r="A382" s="38"/>
      <c r="B382" s="39"/>
      <c r="C382" s="40"/>
      <c r="D382" s="217" t="s">
        <v>147</v>
      </c>
      <c r="E382" s="40"/>
      <c r="F382" s="218" t="s">
        <v>694</v>
      </c>
      <c r="G382" s="40"/>
      <c r="H382" s="40"/>
      <c r="I382" s="219"/>
      <c r="J382" s="40"/>
      <c r="K382" s="40"/>
      <c r="L382" s="44"/>
      <c r="M382" s="220"/>
      <c r="N382" s="221"/>
      <c r="O382" s="84"/>
      <c r="P382" s="84"/>
      <c r="Q382" s="84"/>
      <c r="R382" s="84"/>
      <c r="S382" s="84"/>
      <c r="T382" s="85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147</v>
      </c>
      <c r="AU382" s="17" t="s">
        <v>80</v>
      </c>
    </row>
    <row r="383" s="12" customFormat="1" ht="22.8" customHeight="1">
      <c r="A383" s="12"/>
      <c r="B383" s="188"/>
      <c r="C383" s="189"/>
      <c r="D383" s="190" t="s">
        <v>69</v>
      </c>
      <c r="E383" s="202" t="s">
        <v>695</v>
      </c>
      <c r="F383" s="202" t="s">
        <v>696</v>
      </c>
      <c r="G383" s="189"/>
      <c r="H383" s="189"/>
      <c r="I383" s="192"/>
      <c r="J383" s="203">
        <f>BK383</f>
        <v>0</v>
      </c>
      <c r="K383" s="189"/>
      <c r="L383" s="194"/>
      <c r="M383" s="195"/>
      <c r="N383" s="196"/>
      <c r="O383" s="196"/>
      <c r="P383" s="197">
        <f>SUM(P384:P418)</f>
        <v>0</v>
      </c>
      <c r="Q383" s="196"/>
      <c r="R383" s="197">
        <f>SUM(R384:R418)</f>
        <v>0.24199700000000002</v>
      </c>
      <c r="S383" s="196"/>
      <c r="T383" s="198">
        <f>SUM(T384:T418)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199" t="s">
        <v>80</v>
      </c>
      <c r="AT383" s="200" t="s">
        <v>69</v>
      </c>
      <c r="AU383" s="200" t="s">
        <v>78</v>
      </c>
      <c r="AY383" s="199" t="s">
        <v>138</v>
      </c>
      <c r="BK383" s="201">
        <f>SUM(BK384:BK418)</f>
        <v>0</v>
      </c>
    </row>
    <row r="384" s="2" customFormat="1" ht="16.5" customHeight="1">
      <c r="A384" s="38"/>
      <c r="B384" s="39"/>
      <c r="C384" s="204" t="s">
        <v>697</v>
      </c>
      <c r="D384" s="204" t="s">
        <v>140</v>
      </c>
      <c r="E384" s="205" t="s">
        <v>698</v>
      </c>
      <c r="F384" s="206" t="s">
        <v>699</v>
      </c>
      <c r="G384" s="207" t="s">
        <v>143</v>
      </c>
      <c r="H384" s="208">
        <v>197.97999999999999</v>
      </c>
      <c r="I384" s="209"/>
      <c r="J384" s="210">
        <f>ROUND(I384*H384,2)</f>
        <v>0</v>
      </c>
      <c r="K384" s="206" t="s">
        <v>144</v>
      </c>
      <c r="L384" s="44"/>
      <c r="M384" s="211" t="s">
        <v>18</v>
      </c>
      <c r="N384" s="212" t="s">
        <v>41</v>
      </c>
      <c r="O384" s="84"/>
      <c r="P384" s="213">
        <f>O384*H384</f>
        <v>0</v>
      </c>
      <c r="Q384" s="213">
        <v>0</v>
      </c>
      <c r="R384" s="213">
        <f>Q384*H384</f>
        <v>0</v>
      </c>
      <c r="S384" s="213">
        <v>0</v>
      </c>
      <c r="T384" s="21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5" t="s">
        <v>238</v>
      </c>
      <c r="AT384" s="215" t="s">
        <v>140</v>
      </c>
      <c r="AU384" s="215" t="s">
        <v>80</v>
      </c>
      <c r="AY384" s="17" t="s">
        <v>138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7" t="s">
        <v>78</v>
      </c>
      <c r="BK384" s="216">
        <f>ROUND(I384*H384,2)</f>
        <v>0</v>
      </c>
      <c r="BL384" s="17" t="s">
        <v>238</v>
      </c>
      <c r="BM384" s="215" t="s">
        <v>700</v>
      </c>
    </row>
    <row r="385" s="2" customFormat="1">
      <c r="A385" s="38"/>
      <c r="B385" s="39"/>
      <c r="C385" s="40"/>
      <c r="D385" s="217" t="s">
        <v>147</v>
      </c>
      <c r="E385" s="40"/>
      <c r="F385" s="218" t="s">
        <v>701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147</v>
      </c>
      <c r="AU385" s="17" t="s">
        <v>80</v>
      </c>
    </row>
    <row r="386" s="2" customFormat="1" ht="16.5" customHeight="1">
      <c r="A386" s="38"/>
      <c r="B386" s="39"/>
      <c r="C386" s="204" t="s">
        <v>702</v>
      </c>
      <c r="D386" s="204" t="s">
        <v>140</v>
      </c>
      <c r="E386" s="205" t="s">
        <v>703</v>
      </c>
      <c r="F386" s="206" t="s">
        <v>704</v>
      </c>
      <c r="G386" s="207" t="s">
        <v>143</v>
      </c>
      <c r="H386" s="208">
        <v>20</v>
      </c>
      <c r="I386" s="209"/>
      <c r="J386" s="210">
        <f>ROUND(I386*H386,2)</f>
        <v>0</v>
      </c>
      <c r="K386" s="206" t="s">
        <v>144</v>
      </c>
      <c r="L386" s="44"/>
      <c r="M386" s="211" t="s">
        <v>18</v>
      </c>
      <c r="N386" s="212" t="s">
        <v>41</v>
      </c>
      <c r="O386" s="84"/>
      <c r="P386" s="213">
        <f>O386*H386</f>
        <v>0</v>
      </c>
      <c r="Q386" s="213">
        <v>0.00025000000000000001</v>
      </c>
      <c r="R386" s="213">
        <f>Q386*H386</f>
        <v>0.0050000000000000001</v>
      </c>
      <c r="S386" s="213">
        <v>0</v>
      </c>
      <c r="T386" s="21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15" t="s">
        <v>238</v>
      </c>
      <c r="AT386" s="215" t="s">
        <v>140</v>
      </c>
      <c r="AU386" s="215" t="s">
        <v>80</v>
      </c>
      <c r="AY386" s="17" t="s">
        <v>138</v>
      </c>
      <c r="BE386" s="216">
        <f>IF(N386="základní",J386,0)</f>
        <v>0</v>
      </c>
      <c r="BF386" s="216">
        <f>IF(N386="snížená",J386,0)</f>
        <v>0</v>
      </c>
      <c r="BG386" s="216">
        <f>IF(N386="zákl. přenesená",J386,0)</f>
        <v>0</v>
      </c>
      <c r="BH386" s="216">
        <f>IF(N386="sníž. přenesená",J386,0)</f>
        <v>0</v>
      </c>
      <c r="BI386" s="216">
        <f>IF(N386="nulová",J386,0)</f>
        <v>0</v>
      </c>
      <c r="BJ386" s="17" t="s">
        <v>78</v>
      </c>
      <c r="BK386" s="216">
        <f>ROUND(I386*H386,2)</f>
        <v>0</v>
      </c>
      <c r="BL386" s="17" t="s">
        <v>238</v>
      </c>
      <c r="BM386" s="215" t="s">
        <v>705</v>
      </c>
    </row>
    <row r="387" s="2" customFormat="1">
      <c r="A387" s="38"/>
      <c r="B387" s="39"/>
      <c r="C387" s="40"/>
      <c r="D387" s="217" t="s">
        <v>147</v>
      </c>
      <c r="E387" s="40"/>
      <c r="F387" s="218" t="s">
        <v>706</v>
      </c>
      <c r="G387" s="40"/>
      <c r="H387" s="40"/>
      <c r="I387" s="219"/>
      <c r="J387" s="40"/>
      <c r="K387" s="40"/>
      <c r="L387" s="44"/>
      <c r="M387" s="220"/>
      <c r="N387" s="221"/>
      <c r="O387" s="84"/>
      <c r="P387" s="84"/>
      <c r="Q387" s="84"/>
      <c r="R387" s="84"/>
      <c r="S387" s="84"/>
      <c r="T387" s="85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147</v>
      </c>
      <c r="AU387" s="17" t="s">
        <v>80</v>
      </c>
    </row>
    <row r="388" s="2" customFormat="1" ht="24.15" customHeight="1">
      <c r="A388" s="38"/>
      <c r="B388" s="39"/>
      <c r="C388" s="204" t="s">
        <v>707</v>
      </c>
      <c r="D388" s="204" t="s">
        <v>140</v>
      </c>
      <c r="E388" s="205" t="s">
        <v>708</v>
      </c>
      <c r="F388" s="206" t="s">
        <v>709</v>
      </c>
      <c r="G388" s="207" t="s">
        <v>249</v>
      </c>
      <c r="H388" s="208">
        <v>14</v>
      </c>
      <c r="I388" s="209"/>
      <c r="J388" s="210">
        <f>ROUND(I388*H388,2)</f>
        <v>0</v>
      </c>
      <c r="K388" s="206" t="s">
        <v>144</v>
      </c>
      <c r="L388" s="44"/>
      <c r="M388" s="211" t="s">
        <v>18</v>
      </c>
      <c r="N388" s="212" t="s">
        <v>41</v>
      </c>
      <c r="O388" s="84"/>
      <c r="P388" s="213">
        <f>O388*H388</f>
        <v>0</v>
      </c>
      <c r="Q388" s="213">
        <v>0.00048000000000000001</v>
      </c>
      <c r="R388" s="213">
        <f>Q388*H388</f>
        <v>0.0067200000000000003</v>
      </c>
      <c r="S388" s="213">
        <v>0</v>
      </c>
      <c r="T388" s="21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15" t="s">
        <v>238</v>
      </c>
      <c r="AT388" s="215" t="s">
        <v>140</v>
      </c>
      <c r="AU388" s="215" t="s">
        <v>80</v>
      </c>
      <c r="AY388" s="17" t="s">
        <v>138</v>
      </c>
      <c r="BE388" s="216">
        <f>IF(N388="základní",J388,0)</f>
        <v>0</v>
      </c>
      <c r="BF388" s="216">
        <f>IF(N388="snížená",J388,0)</f>
        <v>0</v>
      </c>
      <c r="BG388" s="216">
        <f>IF(N388="zákl. přenesená",J388,0)</f>
        <v>0</v>
      </c>
      <c r="BH388" s="216">
        <f>IF(N388="sníž. přenesená",J388,0)</f>
        <v>0</v>
      </c>
      <c r="BI388" s="216">
        <f>IF(N388="nulová",J388,0)</f>
        <v>0</v>
      </c>
      <c r="BJ388" s="17" t="s">
        <v>78</v>
      </c>
      <c r="BK388" s="216">
        <f>ROUND(I388*H388,2)</f>
        <v>0</v>
      </c>
      <c r="BL388" s="17" t="s">
        <v>238</v>
      </c>
      <c r="BM388" s="215" t="s">
        <v>710</v>
      </c>
    </row>
    <row r="389" s="2" customFormat="1">
      <c r="A389" s="38"/>
      <c r="B389" s="39"/>
      <c r="C389" s="40"/>
      <c r="D389" s="217" t="s">
        <v>147</v>
      </c>
      <c r="E389" s="40"/>
      <c r="F389" s="218" t="s">
        <v>711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147</v>
      </c>
      <c r="AU389" s="17" t="s">
        <v>80</v>
      </c>
    </row>
    <row r="390" s="13" customFormat="1">
      <c r="A390" s="13"/>
      <c r="B390" s="222"/>
      <c r="C390" s="223"/>
      <c r="D390" s="224" t="s">
        <v>149</v>
      </c>
      <c r="E390" s="225" t="s">
        <v>18</v>
      </c>
      <c r="F390" s="226" t="s">
        <v>712</v>
      </c>
      <c r="G390" s="223"/>
      <c r="H390" s="227">
        <v>8</v>
      </c>
      <c r="I390" s="228"/>
      <c r="J390" s="223"/>
      <c r="K390" s="223"/>
      <c r="L390" s="229"/>
      <c r="M390" s="230"/>
      <c r="N390" s="231"/>
      <c r="O390" s="231"/>
      <c r="P390" s="231"/>
      <c r="Q390" s="231"/>
      <c r="R390" s="231"/>
      <c r="S390" s="231"/>
      <c r="T390" s="23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3" t="s">
        <v>149</v>
      </c>
      <c r="AU390" s="233" t="s">
        <v>80</v>
      </c>
      <c r="AV390" s="13" t="s">
        <v>80</v>
      </c>
      <c r="AW390" s="13" t="s">
        <v>32</v>
      </c>
      <c r="AX390" s="13" t="s">
        <v>70</v>
      </c>
      <c r="AY390" s="233" t="s">
        <v>138</v>
      </c>
    </row>
    <row r="391" s="13" customFormat="1">
      <c r="A391" s="13"/>
      <c r="B391" s="222"/>
      <c r="C391" s="223"/>
      <c r="D391" s="224" t="s">
        <v>149</v>
      </c>
      <c r="E391" s="225" t="s">
        <v>18</v>
      </c>
      <c r="F391" s="226" t="s">
        <v>713</v>
      </c>
      <c r="G391" s="223"/>
      <c r="H391" s="227">
        <v>6</v>
      </c>
      <c r="I391" s="228"/>
      <c r="J391" s="223"/>
      <c r="K391" s="223"/>
      <c r="L391" s="229"/>
      <c r="M391" s="230"/>
      <c r="N391" s="231"/>
      <c r="O391" s="231"/>
      <c r="P391" s="231"/>
      <c r="Q391" s="231"/>
      <c r="R391" s="231"/>
      <c r="S391" s="231"/>
      <c r="T391" s="23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3" t="s">
        <v>149</v>
      </c>
      <c r="AU391" s="233" t="s">
        <v>80</v>
      </c>
      <c r="AV391" s="13" t="s">
        <v>80</v>
      </c>
      <c r="AW391" s="13" t="s">
        <v>32</v>
      </c>
      <c r="AX391" s="13" t="s">
        <v>70</v>
      </c>
      <c r="AY391" s="233" t="s">
        <v>138</v>
      </c>
    </row>
    <row r="392" s="14" customFormat="1">
      <c r="A392" s="14"/>
      <c r="B392" s="234"/>
      <c r="C392" s="235"/>
      <c r="D392" s="224" t="s">
        <v>149</v>
      </c>
      <c r="E392" s="236" t="s">
        <v>18</v>
      </c>
      <c r="F392" s="237" t="s">
        <v>157</v>
      </c>
      <c r="G392" s="235"/>
      <c r="H392" s="238">
        <v>14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4" t="s">
        <v>149</v>
      </c>
      <c r="AU392" s="244" t="s">
        <v>80</v>
      </c>
      <c r="AV392" s="14" t="s">
        <v>145</v>
      </c>
      <c r="AW392" s="14" t="s">
        <v>32</v>
      </c>
      <c r="AX392" s="14" t="s">
        <v>78</v>
      </c>
      <c r="AY392" s="244" t="s">
        <v>138</v>
      </c>
    </row>
    <row r="393" s="2" customFormat="1" ht="24.15" customHeight="1">
      <c r="A393" s="38"/>
      <c r="B393" s="39"/>
      <c r="C393" s="204" t="s">
        <v>714</v>
      </c>
      <c r="D393" s="204" t="s">
        <v>140</v>
      </c>
      <c r="E393" s="205" t="s">
        <v>715</v>
      </c>
      <c r="F393" s="206" t="s">
        <v>716</v>
      </c>
      <c r="G393" s="207" t="s">
        <v>416</v>
      </c>
      <c r="H393" s="208">
        <v>100</v>
      </c>
      <c r="I393" s="209"/>
      <c r="J393" s="210">
        <f>ROUND(I393*H393,2)</f>
        <v>0</v>
      </c>
      <c r="K393" s="206" t="s">
        <v>144</v>
      </c>
      <c r="L393" s="44"/>
      <c r="M393" s="211" t="s">
        <v>18</v>
      </c>
      <c r="N393" s="212" t="s">
        <v>41</v>
      </c>
      <c r="O393" s="84"/>
      <c r="P393" s="213">
        <f>O393*H393</f>
        <v>0</v>
      </c>
      <c r="Q393" s="213">
        <v>0</v>
      </c>
      <c r="R393" s="213">
        <f>Q393*H393</f>
        <v>0</v>
      </c>
      <c r="S393" s="213">
        <v>0</v>
      </c>
      <c r="T393" s="21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15" t="s">
        <v>238</v>
      </c>
      <c r="AT393" s="215" t="s">
        <v>140</v>
      </c>
      <c r="AU393" s="215" t="s">
        <v>80</v>
      </c>
      <c r="AY393" s="17" t="s">
        <v>138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7" t="s">
        <v>78</v>
      </c>
      <c r="BK393" s="216">
        <f>ROUND(I393*H393,2)</f>
        <v>0</v>
      </c>
      <c r="BL393" s="17" t="s">
        <v>238</v>
      </c>
      <c r="BM393" s="215" t="s">
        <v>717</v>
      </c>
    </row>
    <row r="394" s="2" customFormat="1">
      <c r="A394" s="38"/>
      <c r="B394" s="39"/>
      <c r="C394" s="40"/>
      <c r="D394" s="217" t="s">
        <v>147</v>
      </c>
      <c r="E394" s="40"/>
      <c r="F394" s="218" t="s">
        <v>718</v>
      </c>
      <c r="G394" s="40"/>
      <c r="H394" s="40"/>
      <c r="I394" s="219"/>
      <c r="J394" s="40"/>
      <c r="K394" s="40"/>
      <c r="L394" s="44"/>
      <c r="M394" s="220"/>
      <c r="N394" s="221"/>
      <c r="O394" s="84"/>
      <c r="P394" s="84"/>
      <c r="Q394" s="84"/>
      <c r="R394" s="84"/>
      <c r="S394" s="84"/>
      <c r="T394" s="85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147</v>
      </c>
      <c r="AU394" s="17" t="s">
        <v>80</v>
      </c>
    </row>
    <row r="395" s="2" customFormat="1" ht="16.5" customHeight="1">
      <c r="A395" s="38"/>
      <c r="B395" s="39"/>
      <c r="C395" s="245" t="s">
        <v>719</v>
      </c>
      <c r="D395" s="245" t="s">
        <v>253</v>
      </c>
      <c r="E395" s="246" t="s">
        <v>720</v>
      </c>
      <c r="F395" s="247" t="s">
        <v>721</v>
      </c>
      <c r="G395" s="248" t="s">
        <v>416</v>
      </c>
      <c r="H395" s="249">
        <v>105</v>
      </c>
      <c r="I395" s="250"/>
      <c r="J395" s="251">
        <f>ROUND(I395*H395,2)</f>
        <v>0</v>
      </c>
      <c r="K395" s="247" t="s">
        <v>144</v>
      </c>
      <c r="L395" s="252"/>
      <c r="M395" s="253" t="s">
        <v>18</v>
      </c>
      <c r="N395" s="254" t="s">
        <v>41</v>
      </c>
      <c r="O395" s="84"/>
      <c r="P395" s="213">
        <f>O395*H395</f>
        <v>0</v>
      </c>
      <c r="Q395" s="213">
        <v>0</v>
      </c>
      <c r="R395" s="213">
        <f>Q395*H395</f>
        <v>0</v>
      </c>
      <c r="S395" s="213">
        <v>0</v>
      </c>
      <c r="T395" s="214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15" t="s">
        <v>325</v>
      </c>
      <c r="AT395" s="215" t="s">
        <v>253</v>
      </c>
      <c r="AU395" s="215" t="s">
        <v>80</v>
      </c>
      <c r="AY395" s="17" t="s">
        <v>138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7" t="s">
        <v>78</v>
      </c>
      <c r="BK395" s="216">
        <f>ROUND(I395*H395,2)</f>
        <v>0</v>
      </c>
      <c r="BL395" s="17" t="s">
        <v>238</v>
      </c>
      <c r="BM395" s="215" t="s">
        <v>722</v>
      </c>
    </row>
    <row r="396" s="2" customFormat="1">
      <c r="A396" s="38"/>
      <c r="B396" s="39"/>
      <c r="C396" s="40"/>
      <c r="D396" s="217" t="s">
        <v>147</v>
      </c>
      <c r="E396" s="40"/>
      <c r="F396" s="218" t="s">
        <v>723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147</v>
      </c>
      <c r="AU396" s="17" t="s">
        <v>80</v>
      </c>
    </row>
    <row r="397" s="13" customFormat="1">
      <c r="A397" s="13"/>
      <c r="B397" s="222"/>
      <c r="C397" s="223"/>
      <c r="D397" s="224" t="s">
        <v>149</v>
      </c>
      <c r="E397" s="223"/>
      <c r="F397" s="226" t="s">
        <v>724</v>
      </c>
      <c r="G397" s="223"/>
      <c r="H397" s="227">
        <v>105</v>
      </c>
      <c r="I397" s="228"/>
      <c r="J397" s="223"/>
      <c r="K397" s="223"/>
      <c r="L397" s="229"/>
      <c r="M397" s="230"/>
      <c r="N397" s="231"/>
      <c r="O397" s="231"/>
      <c r="P397" s="231"/>
      <c r="Q397" s="231"/>
      <c r="R397" s="231"/>
      <c r="S397" s="231"/>
      <c r="T397" s="23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3" t="s">
        <v>149</v>
      </c>
      <c r="AU397" s="233" t="s">
        <v>80</v>
      </c>
      <c r="AV397" s="13" t="s">
        <v>80</v>
      </c>
      <c r="AW397" s="13" t="s">
        <v>4</v>
      </c>
      <c r="AX397" s="13" t="s">
        <v>78</v>
      </c>
      <c r="AY397" s="233" t="s">
        <v>138</v>
      </c>
    </row>
    <row r="398" s="2" customFormat="1" ht="16.5" customHeight="1">
      <c r="A398" s="38"/>
      <c r="B398" s="39"/>
      <c r="C398" s="204" t="s">
        <v>725</v>
      </c>
      <c r="D398" s="204" t="s">
        <v>140</v>
      </c>
      <c r="E398" s="205" t="s">
        <v>726</v>
      </c>
      <c r="F398" s="206" t="s">
        <v>727</v>
      </c>
      <c r="G398" s="207" t="s">
        <v>143</v>
      </c>
      <c r="H398" s="208">
        <v>20</v>
      </c>
      <c r="I398" s="209"/>
      <c r="J398" s="210">
        <f>ROUND(I398*H398,2)</f>
        <v>0</v>
      </c>
      <c r="K398" s="206" t="s">
        <v>144</v>
      </c>
      <c r="L398" s="44"/>
      <c r="M398" s="211" t="s">
        <v>18</v>
      </c>
      <c r="N398" s="212" t="s">
        <v>41</v>
      </c>
      <c r="O398" s="84"/>
      <c r="P398" s="213">
        <f>O398*H398</f>
        <v>0</v>
      </c>
      <c r="Q398" s="213">
        <v>0</v>
      </c>
      <c r="R398" s="213">
        <f>Q398*H398</f>
        <v>0</v>
      </c>
      <c r="S398" s="213">
        <v>0</v>
      </c>
      <c r="T398" s="214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15" t="s">
        <v>238</v>
      </c>
      <c r="AT398" s="215" t="s">
        <v>140</v>
      </c>
      <c r="AU398" s="215" t="s">
        <v>80</v>
      </c>
      <c r="AY398" s="17" t="s">
        <v>138</v>
      </c>
      <c r="BE398" s="216">
        <f>IF(N398="základní",J398,0)</f>
        <v>0</v>
      </c>
      <c r="BF398" s="216">
        <f>IF(N398="snížená",J398,0)</f>
        <v>0</v>
      </c>
      <c r="BG398" s="216">
        <f>IF(N398="zákl. přenesená",J398,0)</f>
        <v>0</v>
      </c>
      <c r="BH398" s="216">
        <f>IF(N398="sníž. přenesená",J398,0)</f>
        <v>0</v>
      </c>
      <c r="BI398" s="216">
        <f>IF(N398="nulová",J398,0)</f>
        <v>0</v>
      </c>
      <c r="BJ398" s="17" t="s">
        <v>78</v>
      </c>
      <c r="BK398" s="216">
        <f>ROUND(I398*H398,2)</f>
        <v>0</v>
      </c>
      <c r="BL398" s="17" t="s">
        <v>238</v>
      </c>
      <c r="BM398" s="215" t="s">
        <v>728</v>
      </c>
    </row>
    <row r="399" s="2" customFormat="1">
      <c r="A399" s="38"/>
      <c r="B399" s="39"/>
      <c r="C399" s="40"/>
      <c r="D399" s="217" t="s">
        <v>147</v>
      </c>
      <c r="E399" s="40"/>
      <c r="F399" s="218" t="s">
        <v>729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147</v>
      </c>
      <c r="AU399" s="17" t="s">
        <v>80</v>
      </c>
    </row>
    <row r="400" s="2" customFormat="1" ht="16.5" customHeight="1">
      <c r="A400" s="38"/>
      <c r="B400" s="39"/>
      <c r="C400" s="245" t="s">
        <v>730</v>
      </c>
      <c r="D400" s="245" t="s">
        <v>253</v>
      </c>
      <c r="E400" s="246" t="s">
        <v>731</v>
      </c>
      <c r="F400" s="247" t="s">
        <v>732</v>
      </c>
      <c r="G400" s="248" t="s">
        <v>143</v>
      </c>
      <c r="H400" s="249">
        <v>21</v>
      </c>
      <c r="I400" s="250"/>
      <c r="J400" s="251">
        <f>ROUND(I400*H400,2)</f>
        <v>0</v>
      </c>
      <c r="K400" s="247" t="s">
        <v>144</v>
      </c>
      <c r="L400" s="252"/>
      <c r="M400" s="253" t="s">
        <v>18</v>
      </c>
      <c r="N400" s="254" t="s">
        <v>41</v>
      </c>
      <c r="O400" s="84"/>
      <c r="P400" s="213">
        <f>O400*H400</f>
        <v>0</v>
      </c>
      <c r="Q400" s="213">
        <v>0</v>
      </c>
      <c r="R400" s="213">
        <f>Q400*H400</f>
        <v>0</v>
      </c>
      <c r="S400" s="213">
        <v>0</v>
      </c>
      <c r="T400" s="21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15" t="s">
        <v>325</v>
      </c>
      <c r="AT400" s="215" t="s">
        <v>253</v>
      </c>
      <c r="AU400" s="215" t="s">
        <v>80</v>
      </c>
      <c r="AY400" s="17" t="s">
        <v>138</v>
      </c>
      <c r="BE400" s="216">
        <f>IF(N400="základní",J400,0)</f>
        <v>0</v>
      </c>
      <c r="BF400" s="216">
        <f>IF(N400="snížená",J400,0)</f>
        <v>0</v>
      </c>
      <c r="BG400" s="216">
        <f>IF(N400="zákl. přenesená",J400,0)</f>
        <v>0</v>
      </c>
      <c r="BH400" s="216">
        <f>IF(N400="sníž. přenesená",J400,0)</f>
        <v>0</v>
      </c>
      <c r="BI400" s="216">
        <f>IF(N400="nulová",J400,0)</f>
        <v>0</v>
      </c>
      <c r="BJ400" s="17" t="s">
        <v>78</v>
      </c>
      <c r="BK400" s="216">
        <f>ROUND(I400*H400,2)</f>
        <v>0</v>
      </c>
      <c r="BL400" s="17" t="s">
        <v>238</v>
      </c>
      <c r="BM400" s="215" t="s">
        <v>733</v>
      </c>
    </row>
    <row r="401" s="2" customFormat="1">
      <c r="A401" s="38"/>
      <c r="B401" s="39"/>
      <c r="C401" s="40"/>
      <c r="D401" s="217" t="s">
        <v>147</v>
      </c>
      <c r="E401" s="40"/>
      <c r="F401" s="218" t="s">
        <v>734</v>
      </c>
      <c r="G401" s="40"/>
      <c r="H401" s="40"/>
      <c r="I401" s="219"/>
      <c r="J401" s="40"/>
      <c r="K401" s="40"/>
      <c r="L401" s="44"/>
      <c r="M401" s="220"/>
      <c r="N401" s="221"/>
      <c r="O401" s="84"/>
      <c r="P401" s="84"/>
      <c r="Q401" s="84"/>
      <c r="R401" s="84"/>
      <c r="S401" s="84"/>
      <c r="T401" s="85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147</v>
      </c>
      <c r="AU401" s="17" t="s">
        <v>80</v>
      </c>
    </row>
    <row r="402" s="13" customFormat="1">
      <c r="A402" s="13"/>
      <c r="B402" s="222"/>
      <c r="C402" s="223"/>
      <c r="D402" s="224" t="s">
        <v>149</v>
      </c>
      <c r="E402" s="223"/>
      <c r="F402" s="226" t="s">
        <v>735</v>
      </c>
      <c r="G402" s="223"/>
      <c r="H402" s="227">
        <v>21</v>
      </c>
      <c r="I402" s="228"/>
      <c r="J402" s="223"/>
      <c r="K402" s="223"/>
      <c r="L402" s="229"/>
      <c r="M402" s="230"/>
      <c r="N402" s="231"/>
      <c r="O402" s="231"/>
      <c r="P402" s="231"/>
      <c r="Q402" s="231"/>
      <c r="R402" s="231"/>
      <c r="S402" s="231"/>
      <c r="T402" s="23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3" t="s">
        <v>149</v>
      </c>
      <c r="AU402" s="233" t="s">
        <v>80</v>
      </c>
      <c r="AV402" s="13" t="s">
        <v>80</v>
      </c>
      <c r="AW402" s="13" t="s">
        <v>4</v>
      </c>
      <c r="AX402" s="13" t="s">
        <v>78</v>
      </c>
      <c r="AY402" s="233" t="s">
        <v>138</v>
      </c>
    </row>
    <row r="403" s="2" customFormat="1" ht="16.5" customHeight="1">
      <c r="A403" s="38"/>
      <c r="B403" s="39"/>
      <c r="C403" s="204" t="s">
        <v>736</v>
      </c>
      <c r="D403" s="204" t="s">
        <v>140</v>
      </c>
      <c r="E403" s="205" t="s">
        <v>737</v>
      </c>
      <c r="F403" s="206" t="s">
        <v>738</v>
      </c>
      <c r="G403" s="207" t="s">
        <v>143</v>
      </c>
      <c r="H403" s="208">
        <v>134.94</v>
      </c>
      <c r="I403" s="209"/>
      <c r="J403" s="210">
        <f>ROUND(I403*H403,2)</f>
        <v>0</v>
      </c>
      <c r="K403" s="206" t="s">
        <v>144</v>
      </c>
      <c r="L403" s="44"/>
      <c r="M403" s="211" t="s">
        <v>18</v>
      </c>
      <c r="N403" s="212" t="s">
        <v>41</v>
      </c>
      <c r="O403" s="84"/>
      <c r="P403" s="213">
        <f>O403*H403</f>
        <v>0</v>
      </c>
      <c r="Q403" s="213">
        <v>0.00021000000000000001</v>
      </c>
      <c r="R403" s="213">
        <f>Q403*H403</f>
        <v>0.028337400000000002</v>
      </c>
      <c r="S403" s="213">
        <v>0</v>
      </c>
      <c r="T403" s="21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15" t="s">
        <v>238</v>
      </c>
      <c r="AT403" s="215" t="s">
        <v>140</v>
      </c>
      <c r="AU403" s="215" t="s">
        <v>80</v>
      </c>
      <c r="AY403" s="17" t="s">
        <v>138</v>
      </c>
      <c r="BE403" s="216">
        <f>IF(N403="základní",J403,0)</f>
        <v>0</v>
      </c>
      <c r="BF403" s="216">
        <f>IF(N403="snížená",J403,0)</f>
        <v>0</v>
      </c>
      <c r="BG403" s="216">
        <f>IF(N403="zákl. přenesená",J403,0)</f>
        <v>0</v>
      </c>
      <c r="BH403" s="216">
        <f>IF(N403="sníž. přenesená",J403,0)</f>
        <v>0</v>
      </c>
      <c r="BI403" s="216">
        <f>IF(N403="nulová",J403,0)</f>
        <v>0</v>
      </c>
      <c r="BJ403" s="17" t="s">
        <v>78</v>
      </c>
      <c r="BK403" s="216">
        <f>ROUND(I403*H403,2)</f>
        <v>0</v>
      </c>
      <c r="BL403" s="17" t="s">
        <v>238</v>
      </c>
      <c r="BM403" s="215" t="s">
        <v>739</v>
      </c>
    </row>
    <row r="404" s="2" customFormat="1">
      <c r="A404" s="38"/>
      <c r="B404" s="39"/>
      <c r="C404" s="40"/>
      <c r="D404" s="217" t="s">
        <v>147</v>
      </c>
      <c r="E404" s="40"/>
      <c r="F404" s="218" t="s">
        <v>740</v>
      </c>
      <c r="G404" s="40"/>
      <c r="H404" s="40"/>
      <c r="I404" s="219"/>
      <c r="J404" s="40"/>
      <c r="K404" s="40"/>
      <c r="L404" s="44"/>
      <c r="M404" s="220"/>
      <c r="N404" s="221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147</v>
      </c>
      <c r="AU404" s="17" t="s">
        <v>80</v>
      </c>
    </row>
    <row r="405" s="13" customFormat="1">
      <c r="A405" s="13"/>
      <c r="B405" s="222"/>
      <c r="C405" s="223"/>
      <c r="D405" s="224" t="s">
        <v>149</v>
      </c>
      <c r="E405" s="225" t="s">
        <v>18</v>
      </c>
      <c r="F405" s="226" t="s">
        <v>741</v>
      </c>
      <c r="G405" s="223"/>
      <c r="H405" s="227">
        <v>82.379999999999995</v>
      </c>
      <c r="I405" s="228"/>
      <c r="J405" s="223"/>
      <c r="K405" s="223"/>
      <c r="L405" s="229"/>
      <c r="M405" s="230"/>
      <c r="N405" s="231"/>
      <c r="O405" s="231"/>
      <c r="P405" s="231"/>
      <c r="Q405" s="231"/>
      <c r="R405" s="231"/>
      <c r="S405" s="231"/>
      <c r="T405" s="23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3" t="s">
        <v>149</v>
      </c>
      <c r="AU405" s="233" t="s">
        <v>80</v>
      </c>
      <c r="AV405" s="13" t="s">
        <v>80</v>
      </c>
      <c r="AW405" s="13" t="s">
        <v>32</v>
      </c>
      <c r="AX405" s="13" t="s">
        <v>70</v>
      </c>
      <c r="AY405" s="233" t="s">
        <v>138</v>
      </c>
    </row>
    <row r="406" s="13" customFormat="1">
      <c r="A406" s="13"/>
      <c r="B406" s="222"/>
      <c r="C406" s="223"/>
      <c r="D406" s="224" t="s">
        <v>149</v>
      </c>
      <c r="E406" s="225" t="s">
        <v>18</v>
      </c>
      <c r="F406" s="226" t="s">
        <v>230</v>
      </c>
      <c r="G406" s="223"/>
      <c r="H406" s="227">
        <v>23.899999999999999</v>
      </c>
      <c r="I406" s="228"/>
      <c r="J406" s="223"/>
      <c r="K406" s="223"/>
      <c r="L406" s="229"/>
      <c r="M406" s="230"/>
      <c r="N406" s="231"/>
      <c r="O406" s="231"/>
      <c r="P406" s="231"/>
      <c r="Q406" s="231"/>
      <c r="R406" s="231"/>
      <c r="S406" s="231"/>
      <c r="T406" s="23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3" t="s">
        <v>149</v>
      </c>
      <c r="AU406" s="233" t="s">
        <v>80</v>
      </c>
      <c r="AV406" s="13" t="s">
        <v>80</v>
      </c>
      <c r="AW406" s="13" t="s">
        <v>32</v>
      </c>
      <c r="AX406" s="13" t="s">
        <v>70</v>
      </c>
      <c r="AY406" s="233" t="s">
        <v>138</v>
      </c>
    </row>
    <row r="407" s="13" customFormat="1">
      <c r="A407" s="13"/>
      <c r="B407" s="222"/>
      <c r="C407" s="223"/>
      <c r="D407" s="224" t="s">
        <v>149</v>
      </c>
      <c r="E407" s="225" t="s">
        <v>18</v>
      </c>
      <c r="F407" s="226" t="s">
        <v>150</v>
      </c>
      <c r="G407" s="223"/>
      <c r="H407" s="227">
        <v>12.9</v>
      </c>
      <c r="I407" s="228"/>
      <c r="J407" s="223"/>
      <c r="K407" s="223"/>
      <c r="L407" s="229"/>
      <c r="M407" s="230"/>
      <c r="N407" s="231"/>
      <c r="O407" s="231"/>
      <c r="P407" s="231"/>
      <c r="Q407" s="231"/>
      <c r="R407" s="231"/>
      <c r="S407" s="231"/>
      <c r="T407" s="23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3" t="s">
        <v>149</v>
      </c>
      <c r="AU407" s="233" t="s">
        <v>80</v>
      </c>
      <c r="AV407" s="13" t="s">
        <v>80</v>
      </c>
      <c r="AW407" s="13" t="s">
        <v>32</v>
      </c>
      <c r="AX407" s="13" t="s">
        <v>70</v>
      </c>
      <c r="AY407" s="233" t="s">
        <v>138</v>
      </c>
    </row>
    <row r="408" s="13" customFormat="1">
      <c r="A408" s="13"/>
      <c r="B408" s="222"/>
      <c r="C408" s="223"/>
      <c r="D408" s="224" t="s">
        <v>149</v>
      </c>
      <c r="E408" s="225" t="s">
        <v>18</v>
      </c>
      <c r="F408" s="226" t="s">
        <v>237</v>
      </c>
      <c r="G408" s="223"/>
      <c r="H408" s="227">
        <v>15.76</v>
      </c>
      <c r="I408" s="228"/>
      <c r="J408" s="223"/>
      <c r="K408" s="223"/>
      <c r="L408" s="229"/>
      <c r="M408" s="230"/>
      <c r="N408" s="231"/>
      <c r="O408" s="231"/>
      <c r="P408" s="231"/>
      <c r="Q408" s="231"/>
      <c r="R408" s="231"/>
      <c r="S408" s="231"/>
      <c r="T408" s="23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3" t="s">
        <v>149</v>
      </c>
      <c r="AU408" s="233" t="s">
        <v>80</v>
      </c>
      <c r="AV408" s="13" t="s">
        <v>80</v>
      </c>
      <c r="AW408" s="13" t="s">
        <v>32</v>
      </c>
      <c r="AX408" s="13" t="s">
        <v>70</v>
      </c>
      <c r="AY408" s="233" t="s">
        <v>138</v>
      </c>
    </row>
    <row r="409" s="14" customFormat="1">
      <c r="A409" s="14"/>
      <c r="B409" s="234"/>
      <c r="C409" s="235"/>
      <c r="D409" s="224" t="s">
        <v>149</v>
      </c>
      <c r="E409" s="236" t="s">
        <v>18</v>
      </c>
      <c r="F409" s="237" t="s">
        <v>157</v>
      </c>
      <c r="G409" s="235"/>
      <c r="H409" s="238">
        <v>134.94</v>
      </c>
      <c r="I409" s="239"/>
      <c r="J409" s="235"/>
      <c r="K409" s="235"/>
      <c r="L409" s="240"/>
      <c r="M409" s="241"/>
      <c r="N409" s="242"/>
      <c r="O409" s="242"/>
      <c r="P409" s="242"/>
      <c r="Q409" s="242"/>
      <c r="R409" s="242"/>
      <c r="S409" s="242"/>
      <c r="T409" s="24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4" t="s">
        <v>149</v>
      </c>
      <c r="AU409" s="244" t="s">
        <v>80</v>
      </c>
      <c r="AV409" s="14" t="s">
        <v>145</v>
      </c>
      <c r="AW409" s="14" t="s">
        <v>32</v>
      </c>
      <c r="AX409" s="14" t="s">
        <v>78</v>
      </c>
      <c r="AY409" s="244" t="s">
        <v>138</v>
      </c>
    </row>
    <row r="410" s="2" customFormat="1" ht="16.5" customHeight="1">
      <c r="A410" s="38"/>
      <c r="B410" s="39"/>
      <c r="C410" s="204" t="s">
        <v>742</v>
      </c>
      <c r="D410" s="204" t="s">
        <v>140</v>
      </c>
      <c r="E410" s="205" t="s">
        <v>743</v>
      </c>
      <c r="F410" s="206" t="s">
        <v>744</v>
      </c>
      <c r="G410" s="207" t="s">
        <v>143</v>
      </c>
      <c r="H410" s="208">
        <v>197.97999999999999</v>
      </c>
      <c r="I410" s="209"/>
      <c r="J410" s="210">
        <f>ROUND(I410*H410,2)</f>
        <v>0</v>
      </c>
      <c r="K410" s="206" t="s">
        <v>144</v>
      </c>
      <c r="L410" s="44"/>
      <c r="M410" s="211" t="s">
        <v>18</v>
      </c>
      <c r="N410" s="212" t="s">
        <v>41</v>
      </c>
      <c r="O410" s="84"/>
      <c r="P410" s="213">
        <f>O410*H410</f>
        <v>0</v>
      </c>
      <c r="Q410" s="213">
        <v>0.00073999999999999999</v>
      </c>
      <c r="R410" s="213">
        <f>Q410*H410</f>
        <v>0.1465052</v>
      </c>
      <c r="S410" s="213">
        <v>0</v>
      </c>
      <c r="T410" s="214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15" t="s">
        <v>238</v>
      </c>
      <c r="AT410" s="215" t="s">
        <v>140</v>
      </c>
      <c r="AU410" s="215" t="s">
        <v>80</v>
      </c>
      <c r="AY410" s="17" t="s">
        <v>138</v>
      </c>
      <c r="BE410" s="216">
        <f>IF(N410="základní",J410,0)</f>
        <v>0</v>
      </c>
      <c r="BF410" s="216">
        <f>IF(N410="snížená",J410,0)</f>
        <v>0</v>
      </c>
      <c r="BG410" s="216">
        <f>IF(N410="zákl. přenesená",J410,0)</f>
        <v>0</v>
      </c>
      <c r="BH410" s="216">
        <f>IF(N410="sníž. přenesená",J410,0)</f>
        <v>0</v>
      </c>
      <c r="BI410" s="216">
        <f>IF(N410="nulová",J410,0)</f>
        <v>0</v>
      </c>
      <c r="BJ410" s="17" t="s">
        <v>78</v>
      </c>
      <c r="BK410" s="216">
        <f>ROUND(I410*H410,2)</f>
        <v>0</v>
      </c>
      <c r="BL410" s="17" t="s">
        <v>238</v>
      </c>
      <c r="BM410" s="215" t="s">
        <v>745</v>
      </c>
    </row>
    <row r="411" s="2" customFormat="1">
      <c r="A411" s="38"/>
      <c r="B411" s="39"/>
      <c r="C411" s="40"/>
      <c r="D411" s="217" t="s">
        <v>147</v>
      </c>
      <c r="E411" s="40"/>
      <c r="F411" s="218" t="s">
        <v>746</v>
      </c>
      <c r="G411" s="40"/>
      <c r="H411" s="40"/>
      <c r="I411" s="219"/>
      <c r="J411" s="40"/>
      <c r="K411" s="40"/>
      <c r="L411" s="44"/>
      <c r="M411" s="220"/>
      <c r="N411" s="221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147</v>
      </c>
      <c r="AU411" s="17" t="s">
        <v>80</v>
      </c>
    </row>
    <row r="412" s="2" customFormat="1" ht="16.5" customHeight="1">
      <c r="A412" s="38"/>
      <c r="B412" s="39"/>
      <c r="C412" s="204" t="s">
        <v>747</v>
      </c>
      <c r="D412" s="204" t="s">
        <v>140</v>
      </c>
      <c r="E412" s="205" t="s">
        <v>748</v>
      </c>
      <c r="F412" s="206" t="s">
        <v>749</v>
      </c>
      <c r="G412" s="207" t="s">
        <v>143</v>
      </c>
      <c r="H412" s="208">
        <v>197.97999999999999</v>
      </c>
      <c r="I412" s="209"/>
      <c r="J412" s="210">
        <f>ROUND(I412*H412,2)</f>
        <v>0</v>
      </c>
      <c r="K412" s="206" t="s">
        <v>144</v>
      </c>
      <c r="L412" s="44"/>
      <c r="M412" s="211" t="s">
        <v>18</v>
      </c>
      <c r="N412" s="212" t="s">
        <v>41</v>
      </c>
      <c r="O412" s="84"/>
      <c r="P412" s="213">
        <f>O412*H412</f>
        <v>0</v>
      </c>
      <c r="Q412" s="213">
        <v>0.00027999999999999998</v>
      </c>
      <c r="R412" s="213">
        <f>Q412*H412</f>
        <v>0.055434399999999995</v>
      </c>
      <c r="S412" s="213">
        <v>0</v>
      </c>
      <c r="T412" s="21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5" t="s">
        <v>238</v>
      </c>
      <c r="AT412" s="215" t="s">
        <v>140</v>
      </c>
      <c r="AU412" s="215" t="s">
        <v>80</v>
      </c>
      <c r="AY412" s="17" t="s">
        <v>138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7" t="s">
        <v>78</v>
      </c>
      <c r="BK412" s="216">
        <f>ROUND(I412*H412,2)</f>
        <v>0</v>
      </c>
      <c r="BL412" s="17" t="s">
        <v>238</v>
      </c>
      <c r="BM412" s="215" t="s">
        <v>750</v>
      </c>
    </row>
    <row r="413" s="2" customFormat="1">
      <c r="A413" s="38"/>
      <c r="B413" s="39"/>
      <c r="C413" s="40"/>
      <c r="D413" s="217" t="s">
        <v>147</v>
      </c>
      <c r="E413" s="40"/>
      <c r="F413" s="218" t="s">
        <v>751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147</v>
      </c>
      <c r="AU413" s="17" t="s">
        <v>80</v>
      </c>
    </row>
    <row r="414" s="13" customFormat="1">
      <c r="A414" s="13"/>
      <c r="B414" s="222"/>
      <c r="C414" s="223"/>
      <c r="D414" s="224" t="s">
        <v>149</v>
      </c>
      <c r="E414" s="225" t="s">
        <v>18</v>
      </c>
      <c r="F414" s="226" t="s">
        <v>741</v>
      </c>
      <c r="G414" s="223"/>
      <c r="H414" s="227">
        <v>82.379999999999995</v>
      </c>
      <c r="I414" s="228"/>
      <c r="J414" s="223"/>
      <c r="K414" s="223"/>
      <c r="L414" s="229"/>
      <c r="M414" s="230"/>
      <c r="N414" s="231"/>
      <c r="O414" s="231"/>
      <c r="P414" s="231"/>
      <c r="Q414" s="231"/>
      <c r="R414" s="231"/>
      <c r="S414" s="231"/>
      <c r="T414" s="23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3" t="s">
        <v>149</v>
      </c>
      <c r="AU414" s="233" t="s">
        <v>80</v>
      </c>
      <c r="AV414" s="13" t="s">
        <v>80</v>
      </c>
      <c r="AW414" s="13" t="s">
        <v>32</v>
      </c>
      <c r="AX414" s="13" t="s">
        <v>70</v>
      </c>
      <c r="AY414" s="233" t="s">
        <v>138</v>
      </c>
    </row>
    <row r="415" s="13" customFormat="1">
      <c r="A415" s="13"/>
      <c r="B415" s="222"/>
      <c r="C415" s="223"/>
      <c r="D415" s="224" t="s">
        <v>149</v>
      </c>
      <c r="E415" s="225" t="s">
        <v>18</v>
      </c>
      <c r="F415" s="226" t="s">
        <v>230</v>
      </c>
      <c r="G415" s="223"/>
      <c r="H415" s="227">
        <v>23.899999999999999</v>
      </c>
      <c r="I415" s="228"/>
      <c r="J415" s="223"/>
      <c r="K415" s="223"/>
      <c r="L415" s="229"/>
      <c r="M415" s="230"/>
      <c r="N415" s="231"/>
      <c r="O415" s="231"/>
      <c r="P415" s="231"/>
      <c r="Q415" s="231"/>
      <c r="R415" s="231"/>
      <c r="S415" s="231"/>
      <c r="T415" s="23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3" t="s">
        <v>149</v>
      </c>
      <c r="AU415" s="233" t="s">
        <v>80</v>
      </c>
      <c r="AV415" s="13" t="s">
        <v>80</v>
      </c>
      <c r="AW415" s="13" t="s">
        <v>32</v>
      </c>
      <c r="AX415" s="13" t="s">
        <v>70</v>
      </c>
      <c r="AY415" s="233" t="s">
        <v>138</v>
      </c>
    </row>
    <row r="416" s="13" customFormat="1">
      <c r="A416" s="13"/>
      <c r="B416" s="222"/>
      <c r="C416" s="223"/>
      <c r="D416" s="224" t="s">
        <v>149</v>
      </c>
      <c r="E416" s="225" t="s">
        <v>18</v>
      </c>
      <c r="F416" s="226" t="s">
        <v>752</v>
      </c>
      <c r="G416" s="223"/>
      <c r="H416" s="227">
        <v>12.9</v>
      </c>
      <c r="I416" s="228"/>
      <c r="J416" s="223"/>
      <c r="K416" s="223"/>
      <c r="L416" s="229"/>
      <c r="M416" s="230"/>
      <c r="N416" s="231"/>
      <c r="O416" s="231"/>
      <c r="P416" s="231"/>
      <c r="Q416" s="231"/>
      <c r="R416" s="231"/>
      <c r="S416" s="231"/>
      <c r="T416" s="23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3" t="s">
        <v>149</v>
      </c>
      <c r="AU416" s="233" t="s">
        <v>80</v>
      </c>
      <c r="AV416" s="13" t="s">
        <v>80</v>
      </c>
      <c r="AW416" s="13" t="s">
        <v>32</v>
      </c>
      <c r="AX416" s="13" t="s">
        <v>70</v>
      </c>
      <c r="AY416" s="233" t="s">
        <v>138</v>
      </c>
    </row>
    <row r="417" s="13" customFormat="1">
      <c r="A417" s="13"/>
      <c r="B417" s="222"/>
      <c r="C417" s="223"/>
      <c r="D417" s="224" t="s">
        <v>149</v>
      </c>
      <c r="E417" s="225" t="s">
        <v>18</v>
      </c>
      <c r="F417" s="226" t="s">
        <v>753</v>
      </c>
      <c r="G417" s="223"/>
      <c r="H417" s="227">
        <v>78.799999999999997</v>
      </c>
      <c r="I417" s="228"/>
      <c r="J417" s="223"/>
      <c r="K417" s="223"/>
      <c r="L417" s="229"/>
      <c r="M417" s="230"/>
      <c r="N417" s="231"/>
      <c r="O417" s="231"/>
      <c r="P417" s="231"/>
      <c r="Q417" s="231"/>
      <c r="R417" s="231"/>
      <c r="S417" s="231"/>
      <c r="T417" s="23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3" t="s">
        <v>149</v>
      </c>
      <c r="AU417" s="233" t="s">
        <v>80</v>
      </c>
      <c r="AV417" s="13" t="s">
        <v>80</v>
      </c>
      <c r="AW417" s="13" t="s">
        <v>32</v>
      </c>
      <c r="AX417" s="13" t="s">
        <v>70</v>
      </c>
      <c r="AY417" s="233" t="s">
        <v>138</v>
      </c>
    </row>
    <row r="418" s="14" customFormat="1">
      <c r="A418" s="14"/>
      <c r="B418" s="234"/>
      <c r="C418" s="235"/>
      <c r="D418" s="224" t="s">
        <v>149</v>
      </c>
      <c r="E418" s="236" t="s">
        <v>18</v>
      </c>
      <c r="F418" s="237" t="s">
        <v>157</v>
      </c>
      <c r="G418" s="235"/>
      <c r="H418" s="238">
        <v>197.97999999999999</v>
      </c>
      <c r="I418" s="239"/>
      <c r="J418" s="235"/>
      <c r="K418" s="235"/>
      <c r="L418" s="240"/>
      <c r="M418" s="241"/>
      <c r="N418" s="242"/>
      <c r="O418" s="242"/>
      <c r="P418" s="242"/>
      <c r="Q418" s="242"/>
      <c r="R418" s="242"/>
      <c r="S418" s="242"/>
      <c r="T418" s="24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4" t="s">
        <v>149</v>
      </c>
      <c r="AU418" s="244" t="s">
        <v>80</v>
      </c>
      <c r="AV418" s="14" t="s">
        <v>145</v>
      </c>
      <c r="AW418" s="14" t="s">
        <v>32</v>
      </c>
      <c r="AX418" s="14" t="s">
        <v>78</v>
      </c>
      <c r="AY418" s="244" t="s">
        <v>138</v>
      </c>
    </row>
    <row r="419" s="12" customFormat="1" ht="25.92" customHeight="1">
      <c r="A419" s="12"/>
      <c r="B419" s="188"/>
      <c r="C419" s="189"/>
      <c r="D419" s="190" t="s">
        <v>69</v>
      </c>
      <c r="E419" s="191" t="s">
        <v>754</v>
      </c>
      <c r="F419" s="191" t="s">
        <v>755</v>
      </c>
      <c r="G419" s="189"/>
      <c r="H419" s="189"/>
      <c r="I419" s="192"/>
      <c r="J419" s="193">
        <f>BK419</f>
        <v>0</v>
      </c>
      <c r="K419" s="189"/>
      <c r="L419" s="194"/>
      <c r="M419" s="195"/>
      <c r="N419" s="196"/>
      <c r="O419" s="196"/>
      <c r="P419" s="197">
        <f>P420+P423+P426+P429</f>
        <v>0</v>
      </c>
      <c r="Q419" s="196"/>
      <c r="R419" s="197">
        <f>R420+R423+R426+R429</f>
        <v>0</v>
      </c>
      <c r="S419" s="196"/>
      <c r="T419" s="198">
        <f>T420+T423+T426+T429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99" t="s">
        <v>169</v>
      </c>
      <c r="AT419" s="200" t="s">
        <v>69</v>
      </c>
      <c r="AU419" s="200" t="s">
        <v>70</v>
      </c>
      <c r="AY419" s="199" t="s">
        <v>138</v>
      </c>
      <c r="BK419" s="201">
        <f>BK420+BK423+BK426+BK429</f>
        <v>0</v>
      </c>
    </row>
    <row r="420" s="12" customFormat="1" ht="22.8" customHeight="1">
      <c r="A420" s="12"/>
      <c r="B420" s="188"/>
      <c r="C420" s="189"/>
      <c r="D420" s="190" t="s">
        <v>69</v>
      </c>
      <c r="E420" s="202" t="s">
        <v>756</v>
      </c>
      <c r="F420" s="202" t="s">
        <v>757</v>
      </c>
      <c r="G420" s="189"/>
      <c r="H420" s="189"/>
      <c r="I420" s="192"/>
      <c r="J420" s="203">
        <f>BK420</f>
        <v>0</v>
      </c>
      <c r="K420" s="189"/>
      <c r="L420" s="194"/>
      <c r="M420" s="195"/>
      <c r="N420" s="196"/>
      <c r="O420" s="196"/>
      <c r="P420" s="197">
        <f>SUM(P421:P422)</f>
        <v>0</v>
      </c>
      <c r="Q420" s="196"/>
      <c r="R420" s="197">
        <f>SUM(R421:R422)</f>
        <v>0</v>
      </c>
      <c r="S420" s="196"/>
      <c r="T420" s="198">
        <f>SUM(T421:T422)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199" t="s">
        <v>169</v>
      </c>
      <c r="AT420" s="200" t="s">
        <v>69</v>
      </c>
      <c r="AU420" s="200" t="s">
        <v>78</v>
      </c>
      <c r="AY420" s="199" t="s">
        <v>138</v>
      </c>
      <c r="BK420" s="201">
        <f>SUM(BK421:BK422)</f>
        <v>0</v>
      </c>
    </row>
    <row r="421" s="2" customFormat="1" ht="16.5" customHeight="1">
      <c r="A421" s="38"/>
      <c r="B421" s="39"/>
      <c r="C421" s="204" t="s">
        <v>758</v>
      </c>
      <c r="D421" s="204" t="s">
        <v>140</v>
      </c>
      <c r="E421" s="205" t="s">
        <v>759</v>
      </c>
      <c r="F421" s="206" t="s">
        <v>757</v>
      </c>
      <c r="G421" s="207" t="s">
        <v>760</v>
      </c>
      <c r="H421" s="208">
        <v>1</v>
      </c>
      <c r="I421" s="209"/>
      <c r="J421" s="210">
        <f>ROUND(I421*H421,2)</f>
        <v>0</v>
      </c>
      <c r="K421" s="206" t="s">
        <v>144</v>
      </c>
      <c r="L421" s="44"/>
      <c r="M421" s="211" t="s">
        <v>18</v>
      </c>
      <c r="N421" s="212" t="s">
        <v>41</v>
      </c>
      <c r="O421" s="84"/>
      <c r="P421" s="213">
        <f>O421*H421</f>
        <v>0</v>
      </c>
      <c r="Q421" s="213">
        <v>0</v>
      </c>
      <c r="R421" s="213">
        <f>Q421*H421</f>
        <v>0</v>
      </c>
      <c r="S421" s="213">
        <v>0</v>
      </c>
      <c r="T421" s="214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15" t="s">
        <v>761</v>
      </c>
      <c r="AT421" s="215" t="s">
        <v>140</v>
      </c>
      <c r="AU421" s="215" t="s">
        <v>80</v>
      </c>
      <c r="AY421" s="17" t="s">
        <v>138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7" t="s">
        <v>78</v>
      </c>
      <c r="BK421" s="216">
        <f>ROUND(I421*H421,2)</f>
        <v>0</v>
      </c>
      <c r="BL421" s="17" t="s">
        <v>761</v>
      </c>
      <c r="BM421" s="215" t="s">
        <v>762</v>
      </c>
    </row>
    <row r="422" s="2" customFormat="1">
      <c r="A422" s="38"/>
      <c r="B422" s="39"/>
      <c r="C422" s="40"/>
      <c r="D422" s="217" t="s">
        <v>147</v>
      </c>
      <c r="E422" s="40"/>
      <c r="F422" s="218" t="s">
        <v>763</v>
      </c>
      <c r="G422" s="40"/>
      <c r="H422" s="40"/>
      <c r="I422" s="219"/>
      <c r="J422" s="40"/>
      <c r="K422" s="40"/>
      <c r="L422" s="44"/>
      <c r="M422" s="220"/>
      <c r="N422" s="221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147</v>
      </c>
      <c r="AU422" s="17" t="s">
        <v>80</v>
      </c>
    </row>
    <row r="423" s="12" customFormat="1" ht="22.8" customHeight="1">
      <c r="A423" s="12"/>
      <c r="B423" s="188"/>
      <c r="C423" s="189"/>
      <c r="D423" s="190" t="s">
        <v>69</v>
      </c>
      <c r="E423" s="202" t="s">
        <v>764</v>
      </c>
      <c r="F423" s="202" t="s">
        <v>765</v>
      </c>
      <c r="G423" s="189"/>
      <c r="H423" s="189"/>
      <c r="I423" s="192"/>
      <c r="J423" s="203">
        <f>BK423</f>
        <v>0</v>
      </c>
      <c r="K423" s="189"/>
      <c r="L423" s="194"/>
      <c r="M423" s="195"/>
      <c r="N423" s="196"/>
      <c r="O423" s="196"/>
      <c r="P423" s="197">
        <f>SUM(P424:P425)</f>
        <v>0</v>
      </c>
      <c r="Q423" s="196"/>
      <c r="R423" s="197">
        <f>SUM(R424:R425)</f>
        <v>0</v>
      </c>
      <c r="S423" s="196"/>
      <c r="T423" s="198">
        <f>SUM(T424:T425)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99" t="s">
        <v>169</v>
      </c>
      <c r="AT423" s="200" t="s">
        <v>69</v>
      </c>
      <c r="AU423" s="200" t="s">
        <v>78</v>
      </c>
      <c r="AY423" s="199" t="s">
        <v>138</v>
      </c>
      <c r="BK423" s="201">
        <f>SUM(BK424:BK425)</f>
        <v>0</v>
      </c>
    </row>
    <row r="424" s="2" customFormat="1" ht="16.5" customHeight="1">
      <c r="A424" s="38"/>
      <c r="B424" s="39"/>
      <c r="C424" s="204" t="s">
        <v>766</v>
      </c>
      <c r="D424" s="204" t="s">
        <v>140</v>
      </c>
      <c r="E424" s="205" t="s">
        <v>767</v>
      </c>
      <c r="F424" s="206" t="s">
        <v>765</v>
      </c>
      <c r="G424" s="207" t="s">
        <v>760</v>
      </c>
      <c r="H424" s="208">
        <v>1</v>
      </c>
      <c r="I424" s="209"/>
      <c r="J424" s="210">
        <f>ROUND(I424*H424,2)</f>
        <v>0</v>
      </c>
      <c r="K424" s="206" t="s">
        <v>144</v>
      </c>
      <c r="L424" s="44"/>
      <c r="M424" s="211" t="s">
        <v>18</v>
      </c>
      <c r="N424" s="212" t="s">
        <v>41</v>
      </c>
      <c r="O424" s="84"/>
      <c r="P424" s="213">
        <f>O424*H424</f>
        <v>0</v>
      </c>
      <c r="Q424" s="213">
        <v>0</v>
      </c>
      <c r="R424" s="213">
        <f>Q424*H424</f>
        <v>0</v>
      </c>
      <c r="S424" s="213">
        <v>0</v>
      </c>
      <c r="T424" s="214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15" t="s">
        <v>761</v>
      </c>
      <c r="AT424" s="215" t="s">
        <v>140</v>
      </c>
      <c r="AU424" s="215" t="s">
        <v>80</v>
      </c>
      <c r="AY424" s="17" t="s">
        <v>138</v>
      </c>
      <c r="BE424" s="216">
        <f>IF(N424="základní",J424,0)</f>
        <v>0</v>
      </c>
      <c r="BF424" s="216">
        <f>IF(N424="snížená",J424,0)</f>
        <v>0</v>
      </c>
      <c r="BG424" s="216">
        <f>IF(N424="zákl. přenesená",J424,0)</f>
        <v>0</v>
      </c>
      <c r="BH424" s="216">
        <f>IF(N424="sníž. přenesená",J424,0)</f>
        <v>0</v>
      </c>
      <c r="BI424" s="216">
        <f>IF(N424="nulová",J424,0)</f>
        <v>0</v>
      </c>
      <c r="BJ424" s="17" t="s">
        <v>78</v>
      </c>
      <c r="BK424" s="216">
        <f>ROUND(I424*H424,2)</f>
        <v>0</v>
      </c>
      <c r="BL424" s="17" t="s">
        <v>761</v>
      </c>
      <c r="BM424" s="215" t="s">
        <v>768</v>
      </c>
    </row>
    <row r="425" s="2" customFormat="1">
      <c r="A425" s="38"/>
      <c r="B425" s="39"/>
      <c r="C425" s="40"/>
      <c r="D425" s="217" t="s">
        <v>147</v>
      </c>
      <c r="E425" s="40"/>
      <c r="F425" s="218" t="s">
        <v>769</v>
      </c>
      <c r="G425" s="40"/>
      <c r="H425" s="40"/>
      <c r="I425" s="219"/>
      <c r="J425" s="40"/>
      <c r="K425" s="40"/>
      <c r="L425" s="44"/>
      <c r="M425" s="220"/>
      <c r="N425" s="221"/>
      <c r="O425" s="84"/>
      <c r="P425" s="84"/>
      <c r="Q425" s="84"/>
      <c r="R425" s="84"/>
      <c r="S425" s="84"/>
      <c r="T425" s="85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147</v>
      </c>
      <c r="AU425" s="17" t="s">
        <v>80</v>
      </c>
    </row>
    <row r="426" s="12" customFormat="1" ht="22.8" customHeight="1">
      <c r="A426" s="12"/>
      <c r="B426" s="188"/>
      <c r="C426" s="189"/>
      <c r="D426" s="190" t="s">
        <v>69</v>
      </c>
      <c r="E426" s="202" t="s">
        <v>770</v>
      </c>
      <c r="F426" s="202" t="s">
        <v>771</v>
      </c>
      <c r="G426" s="189"/>
      <c r="H426" s="189"/>
      <c r="I426" s="192"/>
      <c r="J426" s="203">
        <f>BK426</f>
        <v>0</v>
      </c>
      <c r="K426" s="189"/>
      <c r="L426" s="194"/>
      <c r="M426" s="195"/>
      <c r="N426" s="196"/>
      <c r="O426" s="196"/>
      <c r="P426" s="197">
        <f>SUM(P427:P428)</f>
        <v>0</v>
      </c>
      <c r="Q426" s="196"/>
      <c r="R426" s="197">
        <f>SUM(R427:R428)</f>
        <v>0</v>
      </c>
      <c r="S426" s="196"/>
      <c r="T426" s="198">
        <f>SUM(T427:T428)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199" t="s">
        <v>169</v>
      </c>
      <c r="AT426" s="200" t="s">
        <v>69</v>
      </c>
      <c r="AU426" s="200" t="s">
        <v>78</v>
      </c>
      <c r="AY426" s="199" t="s">
        <v>138</v>
      </c>
      <c r="BK426" s="201">
        <f>SUM(BK427:BK428)</f>
        <v>0</v>
      </c>
    </row>
    <row r="427" s="2" customFormat="1" ht="16.5" customHeight="1">
      <c r="A427" s="38"/>
      <c r="B427" s="39"/>
      <c r="C427" s="204" t="s">
        <v>772</v>
      </c>
      <c r="D427" s="204" t="s">
        <v>140</v>
      </c>
      <c r="E427" s="205" t="s">
        <v>773</v>
      </c>
      <c r="F427" s="206" t="s">
        <v>771</v>
      </c>
      <c r="G427" s="207" t="s">
        <v>760</v>
      </c>
      <c r="H427" s="208">
        <v>1</v>
      </c>
      <c r="I427" s="209"/>
      <c r="J427" s="210">
        <f>ROUND(I427*H427,2)</f>
        <v>0</v>
      </c>
      <c r="K427" s="206" t="s">
        <v>144</v>
      </c>
      <c r="L427" s="44"/>
      <c r="M427" s="211" t="s">
        <v>18</v>
      </c>
      <c r="N427" s="212" t="s">
        <v>41</v>
      </c>
      <c r="O427" s="84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15" t="s">
        <v>761</v>
      </c>
      <c r="AT427" s="215" t="s">
        <v>140</v>
      </c>
      <c r="AU427" s="215" t="s">
        <v>80</v>
      </c>
      <c r="AY427" s="17" t="s">
        <v>138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7" t="s">
        <v>78</v>
      </c>
      <c r="BK427" s="216">
        <f>ROUND(I427*H427,2)</f>
        <v>0</v>
      </c>
      <c r="BL427" s="17" t="s">
        <v>761</v>
      </c>
      <c r="BM427" s="215" t="s">
        <v>774</v>
      </c>
    </row>
    <row r="428" s="2" customFormat="1">
      <c r="A428" s="38"/>
      <c r="B428" s="39"/>
      <c r="C428" s="40"/>
      <c r="D428" s="217" t="s">
        <v>147</v>
      </c>
      <c r="E428" s="40"/>
      <c r="F428" s="218" t="s">
        <v>775</v>
      </c>
      <c r="G428" s="40"/>
      <c r="H428" s="40"/>
      <c r="I428" s="219"/>
      <c r="J428" s="40"/>
      <c r="K428" s="40"/>
      <c r="L428" s="44"/>
      <c r="M428" s="220"/>
      <c r="N428" s="221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147</v>
      </c>
      <c r="AU428" s="17" t="s">
        <v>80</v>
      </c>
    </row>
    <row r="429" s="12" customFormat="1" ht="22.8" customHeight="1">
      <c r="A429" s="12"/>
      <c r="B429" s="188"/>
      <c r="C429" s="189"/>
      <c r="D429" s="190" t="s">
        <v>69</v>
      </c>
      <c r="E429" s="202" t="s">
        <v>776</v>
      </c>
      <c r="F429" s="202" t="s">
        <v>777</v>
      </c>
      <c r="G429" s="189"/>
      <c r="H429" s="189"/>
      <c r="I429" s="192"/>
      <c r="J429" s="203">
        <f>BK429</f>
        <v>0</v>
      </c>
      <c r="K429" s="189"/>
      <c r="L429" s="194"/>
      <c r="M429" s="195"/>
      <c r="N429" s="196"/>
      <c r="O429" s="196"/>
      <c r="P429" s="197">
        <f>SUM(P430:P431)</f>
        <v>0</v>
      </c>
      <c r="Q429" s="196"/>
      <c r="R429" s="197">
        <f>SUM(R430:R431)</f>
        <v>0</v>
      </c>
      <c r="S429" s="196"/>
      <c r="T429" s="198">
        <f>SUM(T430:T431)</f>
        <v>0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199" t="s">
        <v>169</v>
      </c>
      <c r="AT429" s="200" t="s">
        <v>69</v>
      </c>
      <c r="AU429" s="200" t="s">
        <v>78</v>
      </c>
      <c r="AY429" s="199" t="s">
        <v>138</v>
      </c>
      <c r="BK429" s="201">
        <f>SUM(BK430:BK431)</f>
        <v>0</v>
      </c>
    </row>
    <row r="430" s="2" customFormat="1" ht="16.5" customHeight="1">
      <c r="A430" s="38"/>
      <c r="B430" s="39"/>
      <c r="C430" s="204" t="s">
        <v>778</v>
      </c>
      <c r="D430" s="204" t="s">
        <v>140</v>
      </c>
      <c r="E430" s="205" t="s">
        <v>779</v>
      </c>
      <c r="F430" s="206" t="s">
        <v>780</v>
      </c>
      <c r="G430" s="207" t="s">
        <v>760</v>
      </c>
      <c r="H430" s="208">
        <v>1</v>
      </c>
      <c r="I430" s="209"/>
      <c r="J430" s="210">
        <f>ROUND(I430*H430,2)</f>
        <v>0</v>
      </c>
      <c r="K430" s="206" t="s">
        <v>144</v>
      </c>
      <c r="L430" s="44"/>
      <c r="M430" s="211" t="s">
        <v>18</v>
      </c>
      <c r="N430" s="212" t="s">
        <v>41</v>
      </c>
      <c r="O430" s="84"/>
      <c r="P430" s="213">
        <f>O430*H430</f>
        <v>0</v>
      </c>
      <c r="Q430" s="213">
        <v>0</v>
      </c>
      <c r="R430" s="213">
        <f>Q430*H430</f>
        <v>0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761</v>
      </c>
      <c r="AT430" s="215" t="s">
        <v>140</v>
      </c>
      <c r="AU430" s="215" t="s">
        <v>80</v>
      </c>
      <c r="AY430" s="17" t="s">
        <v>138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78</v>
      </c>
      <c r="BK430" s="216">
        <f>ROUND(I430*H430,2)</f>
        <v>0</v>
      </c>
      <c r="BL430" s="17" t="s">
        <v>761</v>
      </c>
      <c r="BM430" s="215" t="s">
        <v>781</v>
      </c>
    </row>
    <row r="431" s="2" customFormat="1">
      <c r="A431" s="38"/>
      <c r="B431" s="39"/>
      <c r="C431" s="40"/>
      <c r="D431" s="217" t="s">
        <v>147</v>
      </c>
      <c r="E431" s="40"/>
      <c r="F431" s="218" t="s">
        <v>782</v>
      </c>
      <c r="G431" s="40"/>
      <c r="H431" s="40"/>
      <c r="I431" s="219"/>
      <c r="J431" s="40"/>
      <c r="K431" s="40"/>
      <c r="L431" s="44"/>
      <c r="M431" s="255"/>
      <c r="N431" s="256"/>
      <c r="O431" s="257"/>
      <c r="P431" s="257"/>
      <c r="Q431" s="257"/>
      <c r="R431" s="257"/>
      <c r="S431" s="257"/>
      <c r="T431" s="258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147</v>
      </c>
      <c r="AU431" s="17" t="s">
        <v>80</v>
      </c>
    </row>
    <row r="432" s="2" customFormat="1" ht="6.96" customHeight="1">
      <c r="A432" s="38"/>
      <c r="B432" s="59"/>
      <c r="C432" s="60"/>
      <c r="D432" s="60"/>
      <c r="E432" s="60"/>
      <c r="F432" s="60"/>
      <c r="G432" s="60"/>
      <c r="H432" s="60"/>
      <c r="I432" s="60"/>
      <c r="J432" s="60"/>
      <c r="K432" s="60"/>
      <c r="L432" s="44"/>
      <c r="M432" s="38"/>
      <c r="O432" s="38"/>
      <c r="P432" s="38"/>
      <c r="Q432" s="38"/>
      <c r="R432" s="38"/>
      <c r="S432" s="38"/>
      <c r="T432" s="38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</row>
  </sheetData>
  <sheetProtection sheet="1" autoFilter="0" formatColumns="0" formatRows="0" objects="1" scenarios="1" spinCount="100000" saltValue="dcj6VY95j4LhZHHMqZiDZQX0uYhc+KelhCfWij/UmZ0VW2yZobFpRTLdYDivH7IEMpJjvZY1oRB/2AxhZRve9Q==" hashValue="iS16LR0+Hh8f0cQgPYvkg1PAezdl+vnhzP8sj4jaUK9R8feAXv9NB5J8utf8KTbWlUZ6JgNIt4lsooxDDUNuoQ==" algorithmName="SHA-512" password="8C51"/>
  <autoFilter ref="C101:K431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06" r:id="rId1" display="https://podminky.urs.cz/item/CS_URS_2021_01/113107123"/>
    <hyperlink ref="F109" r:id="rId2" display="https://podminky.urs.cz/item/CS_URS_2021_01/113107125"/>
    <hyperlink ref="F114" r:id="rId3" display="https://podminky.urs.cz/item/CS_URS_2021_01/162211311"/>
    <hyperlink ref="F117" r:id="rId4" display="https://podminky.urs.cz/item/CS_URS_2021_01/162211319"/>
    <hyperlink ref="F119" r:id="rId5" display="https://podminky.urs.cz/item/CS_URS_2021_01/162751117"/>
    <hyperlink ref="F121" r:id="rId6" display="https://podminky.urs.cz/item/CS_URS_2021_01/171201221"/>
    <hyperlink ref="F124" r:id="rId7" display="https://podminky.urs.cz/item/CS_URS_2021_01/171251201"/>
    <hyperlink ref="F127" r:id="rId8" display="https://podminky.urs.cz/item/CS_URS_2021_01/271532212"/>
    <hyperlink ref="F132" r:id="rId9" display="https://podminky.urs.cz/item/CS_URS_2021_01/273321211"/>
    <hyperlink ref="F137" r:id="rId10" display="https://podminky.urs.cz/item/CS_URS_2021_01/273351121"/>
    <hyperlink ref="F140" r:id="rId11" display="https://podminky.urs.cz/item/CS_URS_2021_01/273351122"/>
    <hyperlink ref="F142" r:id="rId12" display="https://podminky.urs.cz/item/CS_URS_2021_01/273362021"/>
    <hyperlink ref="F148" r:id="rId13" display="https://podminky.urs.cz/item/CS_URS_2021_01/611315401"/>
    <hyperlink ref="F151" r:id="rId14" display="https://podminky.urs.cz/item/CS_URS_2021_01/611315402"/>
    <hyperlink ref="F154" r:id="rId15" display="https://podminky.urs.cz/item/CS_URS_2021_01/612821012"/>
    <hyperlink ref="F160" r:id="rId16" display="https://podminky.urs.cz/item/CS_URS_2021_01/632441213"/>
    <hyperlink ref="F166" r:id="rId17" display="https://podminky.urs.cz/item/CS_URS_2021_01/899102112"/>
    <hyperlink ref="F172" r:id="rId18" display="https://podminky.urs.cz/item/CS_URS_2021_01/952902041"/>
    <hyperlink ref="F178" r:id="rId19" display="https://podminky.urs.cz/item/CS_URS_2021_01/962031133"/>
    <hyperlink ref="F183" r:id="rId20" display="https://podminky.urs.cz/item/CS_URS_2021_01/965081213"/>
    <hyperlink ref="F186" r:id="rId21" display="https://podminky.urs.cz/item/CS_URS_2021_01/968072455"/>
    <hyperlink ref="F189" r:id="rId22" display="https://podminky.urs.cz/item/CS_URS_2021_01/971033351"/>
    <hyperlink ref="F192" r:id="rId23" display="https://podminky.urs.cz/item/CS_URS_2021_01/978013191"/>
    <hyperlink ref="F198" r:id="rId24" display="https://podminky.urs.cz/item/CS_URS_2021_01/978059541"/>
    <hyperlink ref="F202" r:id="rId25" display="https://podminky.urs.cz/item/CS_URS_2021_01/997013151"/>
    <hyperlink ref="F204" r:id="rId26" display="https://podminky.urs.cz/item/CS_URS_2021_01/997013501"/>
    <hyperlink ref="F206" r:id="rId27" display="https://podminky.urs.cz/item/CS_URS_2021_01/997013509"/>
    <hyperlink ref="F208" r:id="rId28" display="https://podminky.urs.cz/item/CS_URS_2021_01/997013609"/>
    <hyperlink ref="F211" r:id="rId29" display="https://podminky.urs.cz/item/CS_URS_2021_01/998011002"/>
    <hyperlink ref="F215" r:id="rId30" display="https://podminky.urs.cz/item/CS_URS_2021_01/711111012"/>
    <hyperlink ref="F220" r:id="rId31" display="https://podminky.urs.cz/item/CS_URS_2021_01/24551050"/>
    <hyperlink ref="F223" r:id="rId32" display="https://podminky.urs.cz/item/CS_URS_2021_01/998711101"/>
    <hyperlink ref="F226" r:id="rId33" display="https://podminky.urs.cz/item/CS_URS_2021_01/713121121"/>
    <hyperlink ref="F229" r:id="rId34" display="https://podminky.urs.cz/item/CS_URS_2021_01/28375007"/>
    <hyperlink ref="F232" r:id="rId35" display="https://podminky.urs.cz/item/CS_URS_2021_01/998713101"/>
    <hyperlink ref="F235" r:id="rId36" display="https://podminky.urs.cz/item/CS_URS_2021_01/725110811"/>
    <hyperlink ref="F237" r:id="rId37" display="https://podminky.urs.cz/item/CS_URS_2021_01/725122813"/>
    <hyperlink ref="F239" r:id="rId38" display="https://podminky.urs.cz/item/CS_URS_2021_01/725210821"/>
    <hyperlink ref="F241" r:id="rId39" display="https://podminky.urs.cz/item/CS_URS_2021_01/725330820"/>
    <hyperlink ref="F244" r:id="rId40" display="https://podminky.urs.cz/item/CS_URS_2021_01/763164521"/>
    <hyperlink ref="F247" r:id="rId41" display="https://podminky.urs.cz/item/CS_URS_2021_01/763172321"/>
    <hyperlink ref="F249" r:id="rId42" display="https://podminky.urs.cz/item/CS_URS_2021_01/59030710"/>
    <hyperlink ref="F251" r:id="rId43" display="https://podminky.urs.cz/item/CS_URS_2021_01/763412114"/>
    <hyperlink ref="F256" r:id="rId44" display="https://podminky.urs.cz/item/CS_URS_2021_01/763412124"/>
    <hyperlink ref="F258" r:id="rId45" display="https://podminky.urs.cz/item/CS_URS_2021_01/998763100"/>
    <hyperlink ref="F261" r:id="rId46" display="https://podminky.urs.cz/item/CS_URS_2021_01/766622862"/>
    <hyperlink ref="F263" r:id="rId47" display="https://podminky.urs.cz/item/CS_URS_2021_01/766660171"/>
    <hyperlink ref="F265" r:id="rId48" display="https://podminky.urs.cz/item/CS_URS_2021_01/61162073"/>
    <hyperlink ref="F267" r:id="rId49" display="https://podminky.urs.cz/item/CS_URS_2021_01/766660717"/>
    <hyperlink ref="F269" r:id="rId50" display="https://podminky.urs.cz/item/CS_URS_2021_01/54917250"/>
    <hyperlink ref="F271" r:id="rId51" display="https://podminky.urs.cz/item/CS_URS_2021_01/766660718"/>
    <hyperlink ref="F273" r:id="rId52" display="https://podminky.urs.cz/item/CS_URS_2021_01/54934112"/>
    <hyperlink ref="F275" r:id="rId53" display="https://podminky.urs.cz/item/CS_URS_2021_01/766660728"/>
    <hyperlink ref="F277" r:id="rId54" display="https://podminky.urs.cz/item/CS_URS_2021_01/54964110"/>
    <hyperlink ref="F279" r:id="rId55" display="https://podminky.urs.cz/item/CS_URS_2021_01/766660729"/>
    <hyperlink ref="F281" r:id="rId56" display="https://podminky.urs.cz/item/CS_URS_2021_01/54914620"/>
    <hyperlink ref="F283" r:id="rId57" display="https://podminky.urs.cz/item/CS_URS_2021_01/766682111"/>
    <hyperlink ref="F285" r:id="rId58" display="https://podminky.urs.cz/item/CS_URS_2021_01/61182307"/>
    <hyperlink ref="F287" r:id="rId59" display="https://podminky.urs.cz/item/CS_URS_2021_01/766691610"/>
    <hyperlink ref="F289" r:id="rId60" display="https://podminky.urs.cz/item/CS_URS_2021_01/5904000R"/>
    <hyperlink ref="F294" r:id="rId61" display="https://podminky.urs.cz/item/CS_URS_2021_01/998766101"/>
    <hyperlink ref="F297" r:id="rId62" display="https://podminky.urs.cz/item/CS_URS_2021_01/771111011"/>
    <hyperlink ref="F299" r:id="rId63" display="https://podminky.urs.cz/item/CS_URS_2021_01/771121011"/>
    <hyperlink ref="F301" r:id="rId64" display="https://podminky.urs.cz/item/CS_URS_2021_01/771151011"/>
    <hyperlink ref="F306" r:id="rId65" display="https://podminky.urs.cz/item/CS_URS_2021_01/771161021"/>
    <hyperlink ref="F311" r:id="rId66" display="https://podminky.urs.cz/item/CS_URS_2021_01/59054101"/>
    <hyperlink ref="F315" r:id="rId67" display="https://podminky.urs.cz/item/CS_URS_2021_01/771473113"/>
    <hyperlink ref="F320" r:id="rId68" display="https://podminky.urs.cz/item/CS_URS_2021_01/59761009"/>
    <hyperlink ref="F327" r:id="rId69" display="https://podminky.urs.cz/item/CS_URS_2021_01/771573218"/>
    <hyperlink ref="F333" r:id="rId70" display="https://podminky.urs.cz/item/CS_URS_2021_01/59761406"/>
    <hyperlink ref="F336" r:id="rId71" display="https://podminky.urs.cz/item/CS_URS_2021_01/771591112"/>
    <hyperlink ref="F341" r:id="rId72" display="https://podminky.urs.cz/item/CS_URS_2021_01/771591232"/>
    <hyperlink ref="F344" r:id="rId73" display="https://podminky.urs.cz/item/CS_URS_2021_01/771591241"/>
    <hyperlink ref="F347" r:id="rId74" display="https://podminky.urs.cz/item/CS_URS_2021_01/998771101"/>
    <hyperlink ref="F350" r:id="rId75" display="https://podminky.urs.cz/item/CS_URS_2021_01/772521150"/>
    <hyperlink ref="F353" r:id="rId76" display="https://podminky.urs.cz/item/CS_URS_2021_01/772523811"/>
    <hyperlink ref="F356" r:id="rId77" display="https://podminky.urs.cz/item/CS_URS_2021_01/772991441"/>
    <hyperlink ref="F358" r:id="rId78" display="https://podminky.urs.cz/item/CS_URS_2021_01/998772101"/>
    <hyperlink ref="F361" r:id="rId79" display="https://podminky.urs.cz/item/CS_URS_2021_01/781111011"/>
    <hyperlink ref="F364" r:id="rId80" display="https://podminky.urs.cz/item/CS_URS_2021_01/781121011"/>
    <hyperlink ref="F367" r:id="rId81" display="https://podminky.urs.cz/item/CS_URS_2021_01/781131112"/>
    <hyperlink ref="F370" r:id="rId82" display="https://podminky.urs.cz/item/CS_URS_2021_01/781151031"/>
    <hyperlink ref="F373" r:id="rId83" display="https://podminky.urs.cz/item/CS_URS_2021_01/781474115"/>
    <hyperlink ref="F376" r:id="rId84" display="https://podminky.urs.cz/item/CS_URS_2021_01/59761039"/>
    <hyperlink ref="F379" r:id="rId85" display="https://podminky.urs.cz/item/CS_URS_2021_01/781493111"/>
    <hyperlink ref="F382" r:id="rId86" display="https://podminky.urs.cz/item/CS_URS_2021_01/998781101"/>
    <hyperlink ref="F385" r:id="rId87" display="https://podminky.urs.cz/item/CS_URS_2021_01/784111001"/>
    <hyperlink ref="F387" r:id="rId88" display="https://podminky.urs.cz/item/CS_URS_2021_01/784141001"/>
    <hyperlink ref="F389" r:id="rId89" display="https://podminky.urs.cz/item/CS_URS_2021_01/784161201"/>
    <hyperlink ref="F394" r:id="rId90" display="https://podminky.urs.cz/item/CS_URS_2021_01/784171001"/>
    <hyperlink ref="F396" r:id="rId91" display="https://podminky.urs.cz/item/CS_URS_2021_01/58124833"/>
    <hyperlink ref="F399" r:id="rId92" display="https://podminky.urs.cz/item/CS_URS_2021_01/784171101"/>
    <hyperlink ref="F401" r:id="rId93" display="https://podminky.urs.cz/item/CS_URS_2021_01/58124844"/>
    <hyperlink ref="F404" r:id="rId94" display="https://podminky.urs.cz/item/CS_URS_2021_01/784181001"/>
    <hyperlink ref="F411" r:id="rId95" display="https://podminky.urs.cz/item/CS_URS_2021_01/784181131"/>
    <hyperlink ref="F413" r:id="rId96" display="https://podminky.urs.cz/item/CS_URS_2021_01/784331001"/>
    <hyperlink ref="F422" r:id="rId97" display="https://podminky.urs.cz/item/CS_URS_2021_01/030001000"/>
    <hyperlink ref="F425" r:id="rId98" display="https://podminky.urs.cz/item/CS_URS_2021_01/040001000"/>
    <hyperlink ref="F428" r:id="rId99" display="https://podminky.urs.cz/item/CS_URS_2021_01/070001000"/>
    <hyperlink ref="F431" r:id="rId100" display="https://podminky.urs.cz/item/CS_URS_2021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15</v>
      </c>
      <c r="L6" s="20"/>
    </row>
    <row r="7" s="1" customFormat="1" ht="16.5" customHeight="1">
      <c r="B7" s="20"/>
      <c r="E7" s="133" t="str">
        <f>'Rekapitulace stavby'!K6</f>
        <v>STAVEBNÍ ÚPRAVY WC - 1.NP, Milevsko čp. 1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783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17</v>
      </c>
      <c r="E11" s="38"/>
      <c r="F11" s="136" t="s">
        <v>18</v>
      </c>
      <c r="G11" s="38"/>
      <c r="H11" s="38"/>
      <c r="I11" s="132" t="s">
        <v>19</v>
      </c>
      <c r="J11" s="136" t="s">
        <v>18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20</v>
      </c>
      <c r="E12" s="38"/>
      <c r="F12" s="136" t="s">
        <v>21</v>
      </c>
      <c r="G12" s="38"/>
      <c r="H12" s="38"/>
      <c r="I12" s="132" t="s">
        <v>22</v>
      </c>
      <c r="J12" s="137" t="str">
        <f>'Rekapitulace stavby'!AN8</f>
        <v>30. 6. 2021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24</v>
      </c>
      <c r="E14" s="38"/>
      <c r="F14" s="38"/>
      <c r="G14" s="38"/>
      <c r="H14" s="38"/>
      <c r="I14" s="132" t="s">
        <v>25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Město Milevsko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25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25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VL projekt - Ing. Luboš VANIŠ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25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ROUND((SUM(BE80:BE102)),  2)</f>
        <v>0</v>
      </c>
      <c r="G33" s="38"/>
      <c r="H33" s="38"/>
      <c r="I33" s="148">
        <v>0.20999999999999999</v>
      </c>
      <c r="J33" s="147">
        <f>ROUND(((SUM(BE80:BE102))*I33),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ROUND((SUM(BF80:BF102)),  2)</f>
        <v>0</v>
      </c>
      <c r="G34" s="38"/>
      <c r="H34" s="38"/>
      <c r="I34" s="148">
        <v>0.14999999999999999</v>
      </c>
      <c r="J34" s="147">
        <f>ROUND(((SUM(BF80:BF102))*I34),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ROUND((SUM(BG80:BG102)),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ROUND((SUM(BH80:BH102)),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ROUND((SUM(BI80:BI102)),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15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WC - 1.NP, Milevsko čp. 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02 - Elektroinstalace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20</v>
      </c>
      <c r="D52" s="40"/>
      <c r="E52" s="40"/>
      <c r="F52" s="27" t="str">
        <f>F12</f>
        <v xml:space="preserve"> </v>
      </c>
      <c r="G52" s="40"/>
      <c r="H52" s="40"/>
      <c r="I52" s="32" t="s">
        <v>22</v>
      </c>
      <c r="J52" s="72" t="str">
        <f>IF(J12="","",J12)</f>
        <v>30. 6. 2021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24</v>
      </c>
      <c r="D54" s="40"/>
      <c r="E54" s="40"/>
      <c r="F54" s="27" t="str">
        <f>E15</f>
        <v>Město Milevsko</v>
      </c>
      <c r="G54" s="40"/>
      <c r="H54" s="40"/>
      <c r="I54" s="32" t="s">
        <v>30</v>
      </c>
      <c r="J54" s="36" t="str">
        <f>E21</f>
        <v>VL projekt - Ing. Luboš VANIŠ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784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123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15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STAVEBNÍ ÚPRAVY WC - 1.NP, Milevsko čp. 1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 02 - Elektroinstalace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20</v>
      </c>
      <c r="D74" s="40"/>
      <c r="E74" s="40"/>
      <c r="F74" s="27" t="str">
        <f>F12</f>
        <v xml:space="preserve"> </v>
      </c>
      <c r="G74" s="40"/>
      <c r="H74" s="40"/>
      <c r="I74" s="32" t="s">
        <v>22</v>
      </c>
      <c r="J74" s="72" t="str">
        <f>IF(J12="","",J12)</f>
        <v>30. 6. 2021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24</v>
      </c>
      <c r="D76" s="40"/>
      <c r="E76" s="40"/>
      <c r="F76" s="27" t="str">
        <f>E15</f>
        <v>Město Milevsko</v>
      </c>
      <c r="G76" s="40"/>
      <c r="H76" s="40"/>
      <c r="I76" s="32" t="s">
        <v>30</v>
      </c>
      <c r="J76" s="36" t="str">
        <f>E21</f>
        <v>VL projekt - Ing. Luboš VANIŠ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28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124</v>
      </c>
      <c r="D79" s="180" t="s">
        <v>55</v>
      </c>
      <c r="E79" s="180" t="s">
        <v>51</v>
      </c>
      <c r="F79" s="180" t="s">
        <v>52</v>
      </c>
      <c r="G79" s="180" t="s">
        <v>125</v>
      </c>
      <c r="H79" s="180" t="s">
        <v>126</v>
      </c>
      <c r="I79" s="180" t="s">
        <v>127</v>
      </c>
      <c r="J79" s="180" t="s">
        <v>98</v>
      </c>
      <c r="K79" s="181" t="s">
        <v>128</v>
      </c>
      <c r="L79" s="182"/>
      <c r="M79" s="92" t="s">
        <v>18</v>
      </c>
      <c r="N79" s="93" t="s">
        <v>40</v>
      </c>
      <c r="O79" s="93" t="s">
        <v>129</v>
      </c>
      <c r="P79" s="93" t="s">
        <v>130</v>
      </c>
      <c r="Q79" s="93" t="s">
        <v>131</v>
      </c>
      <c r="R79" s="93" t="s">
        <v>132</v>
      </c>
      <c r="S79" s="93" t="s">
        <v>133</v>
      </c>
      <c r="T79" s="94" t="s">
        <v>134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135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99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69</v>
      </c>
      <c r="E81" s="191" t="s">
        <v>785</v>
      </c>
      <c r="F81" s="191" t="s">
        <v>786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SUM(P82:P102)</f>
        <v>0</v>
      </c>
      <c r="Q81" s="196"/>
      <c r="R81" s="197">
        <f>SUM(R82:R102)</f>
        <v>0</v>
      </c>
      <c r="S81" s="196"/>
      <c r="T81" s="198">
        <f>SUM(T82:T102)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78</v>
      </c>
      <c r="AT81" s="200" t="s">
        <v>69</v>
      </c>
      <c r="AU81" s="200" t="s">
        <v>70</v>
      </c>
      <c r="AY81" s="199" t="s">
        <v>138</v>
      </c>
      <c r="BK81" s="201">
        <f>SUM(BK82:BK102)</f>
        <v>0</v>
      </c>
    </row>
    <row r="82" s="2" customFormat="1" ht="16.5" customHeight="1">
      <c r="A82" s="38"/>
      <c r="B82" s="39"/>
      <c r="C82" s="204" t="s">
        <v>78</v>
      </c>
      <c r="D82" s="204" t="s">
        <v>140</v>
      </c>
      <c r="E82" s="205" t="s">
        <v>787</v>
      </c>
      <c r="F82" s="206" t="s">
        <v>788</v>
      </c>
      <c r="G82" s="207" t="s">
        <v>249</v>
      </c>
      <c r="H82" s="208">
        <v>6</v>
      </c>
      <c r="I82" s="209"/>
      <c r="J82" s="210">
        <f>ROUND(I82*H82,2)</f>
        <v>0</v>
      </c>
      <c r="K82" s="206" t="s">
        <v>18</v>
      </c>
      <c r="L82" s="44"/>
      <c r="M82" s="211" t="s">
        <v>18</v>
      </c>
      <c r="N82" s="212" t="s">
        <v>41</v>
      </c>
      <c r="O82" s="84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5" t="s">
        <v>145</v>
      </c>
      <c r="AT82" s="215" t="s">
        <v>140</v>
      </c>
      <c r="AU82" s="215" t="s">
        <v>78</v>
      </c>
      <c r="AY82" s="17" t="s">
        <v>138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17" t="s">
        <v>78</v>
      </c>
      <c r="BK82" s="216">
        <f>ROUND(I82*H82,2)</f>
        <v>0</v>
      </c>
      <c r="BL82" s="17" t="s">
        <v>145</v>
      </c>
      <c r="BM82" s="215" t="s">
        <v>80</v>
      </c>
    </row>
    <row r="83" s="2" customFormat="1" ht="16.5" customHeight="1">
      <c r="A83" s="38"/>
      <c r="B83" s="39"/>
      <c r="C83" s="204" t="s">
        <v>80</v>
      </c>
      <c r="D83" s="204" t="s">
        <v>140</v>
      </c>
      <c r="E83" s="205" t="s">
        <v>789</v>
      </c>
      <c r="F83" s="206" t="s">
        <v>790</v>
      </c>
      <c r="G83" s="207" t="s">
        <v>249</v>
      </c>
      <c r="H83" s="208">
        <v>12</v>
      </c>
      <c r="I83" s="209"/>
      <c r="J83" s="210">
        <f>ROUND(I83*H83,2)</f>
        <v>0</v>
      </c>
      <c r="K83" s="206" t="s">
        <v>18</v>
      </c>
      <c r="L83" s="44"/>
      <c r="M83" s="211" t="s">
        <v>18</v>
      </c>
      <c r="N83" s="212" t="s">
        <v>41</v>
      </c>
      <c r="O83" s="84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5" t="s">
        <v>145</v>
      </c>
      <c r="AT83" s="215" t="s">
        <v>140</v>
      </c>
      <c r="AU83" s="215" t="s">
        <v>78</v>
      </c>
      <c r="AY83" s="17" t="s">
        <v>138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7" t="s">
        <v>78</v>
      </c>
      <c r="BK83" s="216">
        <f>ROUND(I83*H83,2)</f>
        <v>0</v>
      </c>
      <c r="BL83" s="17" t="s">
        <v>145</v>
      </c>
      <c r="BM83" s="215" t="s">
        <v>145</v>
      </c>
    </row>
    <row r="84" s="2" customFormat="1" ht="16.5" customHeight="1">
      <c r="A84" s="38"/>
      <c r="B84" s="39"/>
      <c r="C84" s="204" t="s">
        <v>158</v>
      </c>
      <c r="D84" s="204" t="s">
        <v>140</v>
      </c>
      <c r="E84" s="205" t="s">
        <v>791</v>
      </c>
      <c r="F84" s="206" t="s">
        <v>792</v>
      </c>
      <c r="G84" s="207" t="s">
        <v>249</v>
      </c>
      <c r="H84" s="208">
        <v>3</v>
      </c>
      <c r="I84" s="209"/>
      <c r="J84" s="210">
        <f>ROUND(I84*H84,2)</f>
        <v>0</v>
      </c>
      <c r="K84" s="206" t="s">
        <v>18</v>
      </c>
      <c r="L84" s="44"/>
      <c r="M84" s="211" t="s">
        <v>18</v>
      </c>
      <c r="N84" s="212" t="s">
        <v>41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145</v>
      </c>
      <c r="AT84" s="215" t="s">
        <v>140</v>
      </c>
      <c r="AU84" s="215" t="s">
        <v>78</v>
      </c>
      <c r="AY84" s="17" t="s">
        <v>138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78</v>
      </c>
      <c r="BK84" s="216">
        <f>ROUND(I84*H84,2)</f>
        <v>0</v>
      </c>
      <c r="BL84" s="17" t="s">
        <v>145</v>
      </c>
      <c r="BM84" s="215" t="s">
        <v>174</v>
      </c>
    </row>
    <row r="85" s="2" customFormat="1" ht="16.5" customHeight="1">
      <c r="A85" s="38"/>
      <c r="B85" s="39"/>
      <c r="C85" s="204" t="s">
        <v>145</v>
      </c>
      <c r="D85" s="204" t="s">
        <v>140</v>
      </c>
      <c r="E85" s="205" t="s">
        <v>793</v>
      </c>
      <c r="F85" s="206" t="s">
        <v>794</v>
      </c>
      <c r="G85" s="207" t="s">
        <v>249</v>
      </c>
      <c r="H85" s="208">
        <v>3</v>
      </c>
      <c r="I85" s="209"/>
      <c r="J85" s="210">
        <f>ROUND(I85*H85,2)</f>
        <v>0</v>
      </c>
      <c r="K85" s="206" t="s">
        <v>18</v>
      </c>
      <c r="L85" s="44"/>
      <c r="M85" s="211" t="s">
        <v>18</v>
      </c>
      <c r="N85" s="212" t="s">
        <v>41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145</v>
      </c>
      <c r="AT85" s="215" t="s">
        <v>140</v>
      </c>
      <c r="AU85" s="215" t="s">
        <v>78</v>
      </c>
      <c r="AY85" s="17" t="s">
        <v>138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78</v>
      </c>
      <c r="BK85" s="216">
        <f>ROUND(I85*H85,2)</f>
        <v>0</v>
      </c>
      <c r="BL85" s="17" t="s">
        <v>145</v>
      </c>
      <c r="BM85" s="215" t="s">
        <v>187</v>
      </c>
    </row>
    <row r="86" s="2" customFormat="1" ht="16.5" customHeight="1">
      <c r="A86" s="38"/>
      <c r="B86" s="39"/>
      <c r="C86" s="204" t="s">
        <v>169</v>
      </c>
      <c r="D86" s="204" t="s">
        <v>140</v>
      </c>
      <c r="E86" s="205" t="s">
        <v>795</v>
      </c>
      <c r="F86" s="206" t="s">
        <v>796</v>
      </c>
      <c r="G86" s="207" t="s">
        <v>416</v>
      </c>
      <c r="H86" s="208">
        <v>130</v>
      </c>
      <c r="I86" s="209"/>
      <c r="J86" s="210">
        <f>ROUND(I86*H86,2)</f>
        <v>0</v>
      </c>
      <c r="K86" s="206" t="s">
        <v>18</v>
      </c>
      <c r="L86" s="44"/>
      <c r="M86" s="211" t="s">
        <v>18</v>
      </c>
      <c r="N86" s="212" t="s">
        <v>41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145</v>
      </c>
      <c r="AT86" s="215" t="s">
        <v>140</v>
      </c>
      <c r="AU86" s="215" t="s">
        <v>78</v>
      </c>
      <c r="AY86" s="17" t="s">
        <v>138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78</v>
      </c>
      <c r="BK86" s="216">
        <f>ROUND(I86*H86,2)</f>
        <v>0</v>
      </c>
      <c r="BL86" s="17" t="s">
        <v>145</v>
      </c>
      <c r="BM86" s="215" t="s">
        <v>201</v>
      </c>
    </row>
    <row r="87" s="2" customFormat="1" ht="16.5" customHeight="1">
      <c r="A87" s="38"/>
      <c r="B87" s="39"/>
      <c r="C87" s="204" t="s">
        <v>174</v>
      </c>
      <c r="D87" s="204" t="s">
        <v>140</v>
      </c>
      <c r="E87" s="205" t="s">
        <v>797</v>
      </c>
      <c r="F87" s="206" t="s">
        <v>798</v>
      </c>
      <c r="G87" s="207" t="s">
        <v>416</v>
      </c>
      <c r="H87" s="208">
        <v>150</v>
      </c>
      <c r="I87" s="209"/>
      <c r="J87" s="210">
        <f>ROUND(I87*H87,2)</f>
        <v>0</v>
      </c>
      <c r="K87" s="206" t="s">
        <v>18</v>
      </c>
      <c r="L87" s="44"/>
      <c r="M87" s="211" t="s">
        <v>18</v>
      </c>
      <c r="N87" s="212" t="s">
        <v>41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145</v>
      </c>
      <c r="AT87" s="215" t="s">
        <v>140</v>
      </c>
      <c r="AU87" s="215" t="s">
        <v>78</v>
      </c>
      <c r="AY87" s="17" t="s">
        <v>138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78</v>
      </c>
      <c r="BK87" s="216">
        <f>ROUND(I87*H87,2)</f>
        <v>0</v>
      </c>
      <c r="BL87" s="17" t="s">
        <v>145</v>
      </c>
      <c r="BM87" s="215" t="s">
        <v>212</v>
      </c>
    </row>
    <row r="88" s="2" customFormat="1" ht="16.5" customHeight="1">
      <c r="A88" s="38"/>
      <c r="B88" s="39"/>
      <c r="C88" s="204" t="s">
        <v>181</v>
      </c>
      <c r="D88" s="204" t="s">
        <v>140</v>
      </c>
      <c r="E88" s="205" t="s">
        <v>799</v>
      </c>
      <c r="F88" s="206" t="s">
        <v>800</v>
      </c>
      <c r="G88" s="207" t="s">
        <v>416</v>
      </c>
      <c r="H88" s="208">
        <v>30</v>
      </c>
      <c r="I88" s="209"/>
      <c r="J88" s="210">
        <f>ROUND(I88*H88,2)</f>
        <v>0</v>
      </c>
      <c r="K88" s="206" t="s">
        <v>18</v>
      </c>
      <c r="L88" s="44"/>
      <c r="M88" s="211" t="s">
        <v>18</v>
      </c>
      <c r="N88" s="212" t="s">
        <v>41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145</v>
      </c>
      <c r="AT88" s="215" t="s">
        <v>140</v>
      </c>
      <c r="AU88" s="215" t="s">
        <v>78</v>
      </c>
      <c r="AY88" s="17" t="s">
        <v>138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78</v>
      </c>
      <c r="BK88" s="216">
        <f>ROUND(I88*H88,2)</f>
        <v>0</v>
      </c>
      <c r="BL88" s="17" t="s">
        <v>145</v>
      </c>
      <c r="BM88" s="215" t="s">
        <v>225</v>
      </c>
    </row>
    <row r="89" s="2" customFormat="1" ht="16.5" customHeight="1">
      <c r="A89" s="38"/>
      <c r="B89" s="39"/>
      <c r="C89" s="204" t="s">
        <v>187</v>
      </c>
      <c r="D89" s="204" t="s">
        <v>140</v>
      </c>
      <c r="E89" s="205" t="s">
        <v>801</v>
      </c>
      <c r="F89" s="206" t="s">
        <v>802</v>
      </c>
      <c r="G89" s="207" t="s">
        <v>393</v>
      </c>
      <c r="H89" s="208">
        <v>1</v>
      </c>
      <c r="I89" s="209"/>
      <c r="J89" s="210">
        <f>ROUND(I89*H89,2)</f>
        <v>0</v>
      </c>
      <c r="K89" s="206" t="s">
        <v>18</v>
      </c>
      <c r="L89" s="44"/>
      <c r="M89" s="211" t="s">
        <v>18</v>
      </c>
      <c r="N89" s="212" t="s">
        <v>41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145</v>
      </c>
      <c r="AT89" s="215" t="s">
        <v>140</v>
      </c>
      <c r="AU89" s="215" t="s">
        <v>78</v>
      </c>
      <c r="AY89" s="17" t="s">
        <v>138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78</v>
      </c>
      <c r="BK89" s="216">
        <f>ROUND(I89*H89,2)</f>
        <v>0</v>
      </c>
      <c r="BL89" s="17" t="s">
        <v>145</v>
      </c>
      <c r="BM89" s="215" t="s">
        <v>238</v>
      </c>
    </row>
    <row r="90" s="2" customFormat="1" ht="16.5" customHeight="1">
      <c r="A90" s="38"/>
      <c r="B90" s="39"/>
      <c r="C90" s="204" t="s">
        <v>194</v>
      </c>
      <c r="D90" s="204" t="s">
        <v>140</v>
      </c>
      <c r="E90" s="205" t="s">
        <v>803</v>
      </c>
      <c r="F90" s="206" t="s">
        <v>804</v>
      </c>
      <c r="G90" s="207" t="s">
        <v>805</v>
      </c>
      <c r="H90" s="208">
        <v>1</v>
      </c>
      <c r="I90" s="209"/>
      <c r="J90" s="210">
        <f>ROUND(I90*H90,2)</f>
        <v>0</v>
      </c>
      <c r="K90" s="206" t="s">
        <v>18</v>
      </c>
      <c r="L90" s="44"/>
      <c r="M90" s="211" t="s">
        <v>18</v>
      </c>
      <c r="N90" s="212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145</v>
      </c>
      <c r="AT90" s="215" t="s">
        <v>140</v>
      </c>
      <c r="AU90" s="215" t="s">
        <v>78</v>
      </c>
      <c r="AY90" s="17" t="s">
        <v>138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145</v>
      </c>
      <c r="BM90" s="215" t="s">
        <v>252</v>
      </c>
    </row>
    <row r="91" s="2" customFormat="1" ht="16.5" customHeight="1">
      <c r="A91" s="38"/>
      <c r="B91" s="39"/>
      <c r="C91" s="204" t="s">
        <v>201</v>
      </c>
      <c r="D91" s="204" t="s">
        <v>140</v>
      </c>
      <c r="E91" s="205" t="s">
        <v>806</v>
      </c>
      <c r="F91" s="206" t="s">
        <v>807</v>
      </c>
      <c r="G91" s="207" t="s">
        <v>805</v>
      </c>
      <c r="H91" s="208">
        <v>1</v>
      </c>
      <c r="I91" s="209"/>
      <c r="J91" s="210">
        <f>ROUND(I91*H91,2)</f>
        <v>0</v>
      </c>
      <c r="K91" s="206" t="s">
        <v>18</v>
      </c>
      <c r="L91" s="44"/>
      <c r="M91" s="211" t="s">
        <v>18</v>
      </c>
      <c r="N91" s="212" t="s">
        <v>41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145</v>
      </c>
      <c r="AT91" s="215" t="s">
        <v>140</v>
      </c>
      <c r="AU91" s="215" t="s">
        <v>78</v>
      </c>
      <c r="AY91" s="17" t="s">
        <v>138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78</v>
      </c>
      <c r="BK91" s="216">
        <f>ROUND(I91*H91,2)</f>
        <v>0</v>
      </c>
      <c r="BL91" s="17" t="s">
        <v>145</v>
      </c>
      <c r="BM91" s="215" t="s">
        <v>261</v>
      </c>
    </row>
    <row r="92" s="2" customFormat="1" ht="16.5" customHeight="1">
      <c r="A92" s="38"/>
      <c r="B92" s="39"/>
      <c r="C92" s="204" t="s">
        <v>207</v>
      </c>
      <c r="D92" s="204" t="s">
        <v>140</v>
      </c>
      <c r="E92" s="205" t="s">
        <v>808</v>
      </c>
      <c r="F92" s="206" t="s">
        <v>809</v>
      </c>
      <c r="G92" s="207" t="s">
        <v>805</v>
      </c>
      <c r="H92" s="208">
        <v>1</v>
      </c>
      <c r="I92" s="209"/>
      <c r="J92" s="210">
        <f>ROUND(I92*H92,2)</f>
        <v>0</v>
      </c>
      <c r="K92" s="206" t="s">
        <v>18</v>
      </c>
      <c r="L92" s="44"/>
      <c r="M92" s="211" t="s">
        <v>18</v>
      </c>
      <c r="N92" s="212" t="s">
        <v>41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145</v>
      </c>
      <c r="AT92" s="215" t="s">
        <v>140</v>
      </c>
      <c r="AU92" s="215" t="s">
        <v>78</v>
      </c>
      <c r="AY92" s="17" t="s">
        <v>138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78</v>
      </c>
      <c r="BK92" s="216">
        <f>ROUND(I92*H92,2)</f>
        <v>0</v>
      </c>
      <c r="BL92" s="17" t="s">
        <v>145</v>
      </c>
      <c r="BM92" s="215" t="s">
        <v>270</v>
      </c>
    </row>
    <row r="93" s="2" customFormat="1" ht="16.5" customHeight="1">
      <c r="A93" s="38"/>
      <c r="B93" s="39"/>
      <c r="C93" s="204" t="s">
        <v>212</v>
      </c>
      <c r="D93" s="204" t="s">
        <v>140</v>
      </c>
      <c r="E93" s="205" t="s">
        <v>810</v>
      </c>
      <c r="F93" s="206" t="s">
        <v>811</v>
      </c>
      <c r="G93" s="207" t="s">
        <v>805</v>
      </c>
      <c r="H93" s="208">
        <v>6</v>
      </c>
      <c r="I93" s="209"/>
      <c r="J93" s="210">
        <f>ROUND(I93*H93,2)</f>
        <v>0</v>
      </c>
      <c r="K93" s="206" t="s">
        <v>18</v>
      </c>
      <c r="L93" s="44"/>
      <c r="M93" s="211" t="s">
        <v>18</v>
      </c>
      <c r="N93" s="212" t="s">
        <v>41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145</v>
      </c>
      <c r="AT93" s="215" t="s">
        <v>140</v>
      </c>
      <c r="AU93" s="215" t="s">
        <v>78</v>
      </c>
      <c r="AY93" s="17" t="s">
        <v>138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78</v>
      </c>
      <c r="BK93" s="216">
        <f>ROUND(I93*H93,2)</f>
        <v>0</v>
      </c>
      <c r="BL93" s="17" t="s">
        <v>145</v>
      </c>
      <c r="BM93" s="215" t="s">
        <v>279</v>
      </c>
    </row>
    <row r="94" s="2" customFormat="1" ht="16.5" customHeight="1">
      <c r="A94" s="38"/>
      <c r="B94" s="39"/>
      <c r="C94" s="204" t="s">
        <v>220</v>
      </c>
      <c r="D94" s="204" t="s">
        <v>140</v>
      </c>
      <c r="E94" s="205" t="s">
        <v>812</v>
      </c>
      <c r="F94" s="206" t="s">
        <v>813</v>
      </c>
      <c r="G94" s="207" t="s">
        <v>805</v>
      </c>
      <c r="H94" s="208">
        <v>3</v>
      </c>
      <c r="I94" s="209"/>
      <c r="J94" s="210">
        <f>ROUND(I94*H94,2)</f>
        <v>0</v>
      </c>
      <c r="K94" s="206" t="s">
        <v>18</v>
      </c>
      <c r="L94" s="44"/>
      <c r="M94" s="211" t="s">
        <v>18</v>
      </c>
      <c r="N94" s="212" t="s">
        <v>41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145</v>
      </c>
      <c r="AT94" s="215" t="s">
        <v>140</v>
      </c>
      <c r="AU94" s="215" t="s">
        <v>78</v>
      </c>
      <c r="AY94" s="17" t="s">
        <v>138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78</v>
      </c>
      <c r="BK94" s="216">
        <f>ROUND(I94*H94,2)</f>
        <v>0</v>
      </c>
      <c r="BL94" s="17" t="s">
        <v>145</v>
      </c>
      <c r="BM94" s="215" t="s">
        <v>290</v>
      </c>
    </row>
    <row r="95" s="2" customFormat="1" ht="16.5" customHeight="1">
      <c r="A95" s="38"/>
      <c r="B95" s="39"/>
      <c r="C95" s="204" t="s">
        <v>225</v>
      </c>
      <c r="D95" s="204" t="s">
        <v>140</v>
      </c>
      <c r="E95" s="205" t="s">
        <v>814</v>
      </c>
      <c r="F95" s="206" t="s">
        <v>815</v>
      </c>
      <c r="G95" s="207" t="s">
        <v>805</v>
      </c>
      <c r="H95" s="208">
        <v>3</v>
      </c>
      <c r="I95" s="209"/>
      <c r="J95" s="210">
        <f>ROUND(I95*H95,2)</f>
        <v>0</v>
      </c>
      <c r="K95" s="206" t="s">
        <v>18</v>
      </c>
      <c r="L95" s="44"/>
      <c r="M95" s="211" t="s">
        <v>18</v>
      </c>
      <c r="N95" s="212" t="s">
        <v>41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145</v>
      </c>
      <c r="AT95" s="215" t="s">
        <v>140</v>
      </c>
      <c r="AU95" s="215" t="s">
        <v>78</v>
      </c>
      <c r="AY95" s="17" t="s">
        <v>138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78</v>
      </c>
      <c r="BK95" s="216">
        <f>ROUND(I95*H95,2)</f>
        <v>0</v>
      </c>
      <c r="BL95" s="17" t="s">
        <v>145</v>
      </c>
      <c r="BM95" s="215" t="s">
        <v>301</v>
      </c>
    </row>
    <row r="96" s="2" customFormat="1" ht="16.5" customHeight="1">
      <c r="A96" s="38"/>
      <c r="B96" s="39"/>
      <c r="C96" s="204" t="s">
        <v>8</v>
      </c>
      <c r="D96" s="204" t="s">
        <v>140</v>
      </c>
      <c r="E96" s="205" t="s">
        <v>816</v>
      </c>
      <c r="F96" s="206" t="s">
        <v>817</v>
      </c>
      <c r="G96" s="207" t="s">
        <v>805</v>
      </c>
      <c r="H96" s="208">
        <v>3</v>
      </c>
      <c r="I96" s="209"/>
      <c r="J96" s="210">
        <f>ROUND(I96*H96,2)</f>
        <v>0</v>
      </c>
      <c r="K96" s="206" t="s">
        <v>18</v>
      </c>
      <c r="L96" s="44"/>
      <c r="M96" s="211" t="s">
        <v>18</v>
      </c>
      <c r="N96" s="212" t="s">
        <v>41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145</v>
      </c>
      <c r="AT96" s="215" t="s">
        <v>140</v>
      </c>
      <c r="AU96" s="215" t="s">
        <v>78</v>
      </c>
      <c r="AY96" s="17" t="s">
        <v>138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78</v>
      </c>
      <c r="BK96" s="216">
        <f>ROUND(I96*H96,2)</f>
        <v>0</v>
      </c>
      <c r="BL96" s="17" t="s">
        <v>145</v>
      </c>
      <c r="BM96" s="215" t="s">
        <v>312</v>
      </c>
    </row>
    <row r="97" s="2" customFormat="1" ht="16.5" customHeight="1">
      <c r="A97" s="38"/>
      <c r="B97" s="39"/>
      <c r="C97" s="204" t="s">
        <v>238</v>
      </c>
      <c r="D97" s="204" t="s">
        <v>140</v>
      </c>
      <c r="E97" s="205" t="s">
        <v>818</v>
      </c>
      <c r="F97" s="206" t="s">
        <v>819</v>
      </c>
      <c r="G97" s="207" t="s">
        <v>805</v>
      </c>
      <c r="H97" s="208">
        <v>3</v>
      </c>
      <c r="I97" s="209"/>
      <c r="J97" s="210">
        <f>ROUND(I97*H97,2)</f>
        <v>0</v>
      </c>
      <c r="K97" s="206" t="s">
        <v>18</v>
      </c>
      <c r="L97" s="44"/>
      <c r="M97" s="211" t="s">
        <v>18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145</v>
      </c>
      <c r="AT97" s="215" t="s">
        <v>140</v>
      </c>
      <c r="AU97" s="215" t="s">
        <v>78</v>
      </c>
      <c r="AY97" s="17" t="s">
        <v>138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145</v>
      </c>
      <c r="BM97" s="215" t="s">
        <v>325</v>
      </c>
    </row>
    <row r="98" s="2" customFormat="1" ht="16.5" customHeight="1">
      <c r="A98" s="38"/>
      <c r="B98" s="39"/>
      <c r="C98" s="204" t="s">
        <v>246</v>
      </c>
      <c r="D98" s="204" t="s">
        <v>140</v>
      </c>
      <c r="E98" s="205" t="s">
        <v>820</v>
      </c>
      <c r="F98" s="206" t="s">
        <v>821</v>
      </c>
      <c r="G98" s="207" t="s">
        <v>249</v>
      </c>
      <c r="H98" s="208">
        <v>9</v>
      </c>
      <c r="I98" s="209"/>
      <c r="J98" s="210">
        <f>ROUND(I98*H98,2)</f>
        <v>0</v>
      </c>
      <c r="K98" s="206" t="s">
        <v>18</v>
      </c>
      <c r="L98" s="44"/>
      <c r="M98" s="211" t="s">
        <v>18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145</v>
      </c>
      <c r="AT98" s="215" t="s">
        <v>140</v>
      </c>
      <c r="AU98" s="215" t="s">
        <v>78</v>
      </c>
      <c r="AY98" s="17" t="s">
        <v>138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145</v>
      </c>
      <c r="BM98" s="215" t="s">
        <v>351</v>
      </c>
    </row>
    <row r="99" s="2" customFormat="1" ht="16.5" customHeight="1">
      <c r="A99" s="38"/>
      <c r="B99" s="39"/>
      <c r="C99" s="204" t="s">
        <v>252</v>
      </c>
      <c r="D99" s="204" t="s">
        <v>140</v>
      </c>
      <c r="E99" s="205" t="s">
        <v>822</v>
      </c>
      <c r="F99" s="206" t="s">
        <v>823</v>
      </c>
      <c r="G99" s="207" t="s">
        <v>393</v>
      </c>
      <c r="H99" s="208">
        <v>1</v>
      </c>
      <c r="I99" s="209"/>
      <c r="J99" s="210">
        <f>ROUND(I99*H99,2)</f>
        <v>0</v>
      </c>
      <c r="K99" s="206" t="s">
        <v>18</v>
      </c>
      <c r="L99" s="44"/>
      <c r="M99" s="211" t="s">
        <v>18</v>
      </c>
      <c r="N99" s="212" t="s">
        <v>41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145</v>
      </c>
      <c r="AT99" s="215" t="s">
        <v>140</v>
      </c>
      <c r="AU99" s="215" t="s">
        <v>78</v>
      </c>
      <c r="AY99" s="17" t="s">
        <v>138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78</v>
      </c>
      <c r="BK99" s="216">
        <f>ROUND(I99*H99,2)</f>
        <v>0</v>
      </c>
      <c r="BL99" s="17" t="s">
        <v>145</v>
      </c>
      <c r="BM99" s="215" t="s">
        <v>364</v>
      </c>
    </row>
    <row r="100" s="2" customFormat="1" ht="16.5" customHeight="1">
      <c r="A100" s="38"/>
      <c r="B100" s="39"/>
      <c r="C100" s="204" t="s">
        <v>257</v>
      </c>
      <c r="D100" s="204" t="s">
        <v>140</v>
      </c>
      <c r="E100" s="205" t="s">
        <v>824</v>
      </c>
      <c r="F100" s="206" t="s">
        <v>825</v>
      </c>
      <c r="G100" s="207" t="s">
        <v>393</v>
      </c>
      <c r="H100" s="208">
        <v>1</v>
      </c>
      <c r="I100" s="209"/>
      <c r="J100" s="210">
        <f>ROUND(I100*H100,2)</f>
        <v>0</v>
      </c>
      <c r="K100" s="206" t="s">
        <v>18</v>
      </c>
      <c r="L100" s="44"/>
      <c r="M100" s="211" t="s">
        <v>18</v>
      </c>
      <c r="N100" s="212" t="s">
        <v>41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145</v>
      </c>
      <c r="AT100" s="215" t="s">
        <v>140</v>
      </c>
      <c r="AU100" s="215" t="s">
        <v>78</v>
      </c>
      <c r="AY100" s="17" t="s">
        <v>138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78</v>
      </c>
      <c r="BK100" s="216">
        <f>ROUND(I100*H100,2)</f>
        <v>0</v>
      </c>
      <c r="BL100" s="17" t="s">
        <v>145</v>
      </c>
      <c r="BM100" s="215" t="s">
        <v>377</v>
      </c>
    </row>
    <row r="101" s="2" customFormat="1" ht="16.5" customHeight="1">
      <c r="A101" s="38"/>
      <c r="B101" s="39"/>
      <c r="C101" s="204" t="s">
        <v>261</v>
      </c>
      <c r="D101" s="204" t="s">
        <v>140</v>
      </c>
      <c r="E101" s="205" t="s">
        <v>826</v>
      </c>
      <c r="F101" s="206" t="s">
        <v>827</v>
      </c>
      <c r="G101" s="207" t="s">
        <v>393</v>
      </c>
      <c r="H101" s="208">
        <v>1</v>
      </c>
      <c r="I101" s="209"/>
      <c r="J101" s="210">
        <f>ROUND(I101*H101,2)</f>
        <v>0</v>
      </c>
      <c r="K101" s="206" t="s">
        <v>18</v>
      </c>
      <c r="L101" s="44"/>
      <c r="M101" s="211" t="s">
        <v>18</v>
      </c>
      <c r="N101" s="212" t="s">
        <v>41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145</v>
      </c>
      <c r="AT101" s="215" t="s">
        <v>140</v>
      </c>
      <c r="AU101" s="215" t="s">
        <v>78</v>
      </c>
      <c r="AY101" s="17" t="s">
        <v>138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78</v>
      </c>
      <c r="BK101" s="216">
        <f>ROUND(I101*H101,2)</f>
        <v>0</v>
      </c>
      <c r="BL101" s="17" t="s">
        <v>145</v>
      </c>
      <c r="BM101" s="215" t="s">
        <v>390</v>
      </c>
    </row>
    <row r="102" s="2" customFormat="1" ht="16.5" customHeight="1">
      <c r="A102" s="38"/>
      <c r="B102" s="39"/>
      <c r="C102" s="204" t="s">
        <v>7</v>
      </c>
      <c r="D102" s="204" t="s">
        <v>140</v>
      </c>
      <c r="E102" s="205" t="s">
        <v>828</v>
      </c>
      <c r="F102" s="206" t="s">
        <v>829</v>
      </c>
      <c r="G102" s="207" t="s">
        <v>393</v>
      </c>
      <c r="H102" s="208">
        <v>1</v>
      </c>
      <c r="I102" s="209"/>
      <c r="J102" s="210">
        <f>ROUND(I102*H102,2)</f>
        <v>0</v>
      </c>
      <c r="K102" s="206" t="s">
        <v>18</v>
      </c>
      <c r="L102" s="44"/>
      <c r="M102" s="259" t="s">
        <v>18</v>
      </c>
      <c r="N102" s="260" t="s">
        <v>41</v>
      </c>
      <c r="O102" s="257"/>
      <c r="P102" s="261">
        <f>O102*H102</f>
        <v>0</v>
      </c>
      <c r="Q102" s="261">
        <v>0</v>
      </c>
      <c r="R102" s="261">
        <f>Q102*H102</f>
        <v>0</v>
      </c>
      <c r="S102" s="261">
        <v>0</v>
      </c>
      <c r="T102" s="26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145</v>
      </c>
      <c r="AT102" s="215" t="s">
        <v>140</v>
      </c>
      <c r="AU102" s="215" t="s">
        <v>78</v>
      </c>
      <c r="AY102" s="17" t="s">
        <v>138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78</v>
      </c>
      <c r="BK102" s="216">
        <f>ROUND(I102*H102,2)</f>
        <v>0</v>
      </c>
      <c r="BL102" s="17" t="s">
        <v>145</v>
      </c>
      <c r="BM102" s="215" t="s">
        <v>401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Sami82ryqx4TfotsW3mKTnF4Ds8oOpMwwnhNHgbBoih7BF2gjVR9wXn7hmIMen1u6dIuma+QnRwYt0xcuLcxVQ==" hashValue="6KEedFyWmKF/K+1Wm6nNpqZRjsz8lCmDXlu7PJqOVoGXYKNpsJUPYxeDAOcXGLGXArOmtwFA9Ioi0RIyivPJ8A==" algorithmName="SHA-512" password="8C51"/>
  <autoFilter ref="C79:K102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15</v>
      </c>
      <c r="L6" s="20"/>
    </row>
    <row r="7" s="1" customFormat="1" ht="16.5" customHeight="1">
      <c r="B7" s="20"/>
      <c r="E7" s="133" t="str">
        <f>'Rekapitulace stavby'!K6</f>
        <v>STAVEBNÍ ÚPRAVY WC - 1.NP, Milevsko čp. 1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830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17</v>
      </c>
      <c r="E11" s="38"/>
      <c r="F11" s="136" t="s">
        <v>18</v>
      </c>
      <c r="G11" s="38"/>
      <c r="H11" s="38"/>
      <c r="I11" s="132" t="s">
        <v>19</v>
      </c>
      <c r="J11" s="136" t="s">
        <v>18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20</v>
      </c>
      <c r="E12" s="38"/>
      <c r="F12" s="136" t="s">
        <v>21</v>
      </c>
      <c r="G12" s="38"/>
      <c r="H12" s="38"/>
      <c r="I12" s="132" t="s">
        <v>22</v>
      </c>
      <c r="J12" s="137" t="str">
        <f>'Rekapitulace stavby'!AN8</f>
        <v>30. 6. 2021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24</v>
      </c>
      <c r="E14" s="38"/>
      <c r="F14" s="38"/>
      <c r="G14" s="38"/>
      <c r="H14" s="38"/>
      <c r="I14" s="132" t="s">
        <v>25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Město Milevsko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25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25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VL projekt - Ing. Luboš VANIŠ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25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ROUND((SUM(BE80:BE93)),  2)</f>
        <v>0</v>
      </c>
      <c r="G33" s="38"/>
      <c r="H33" s="38"/>
      <c r="I33" s="148">
        <v>0.20999999999999999</v>
      </c>
      <c r="J33" s="147">
        <f>ROUND(((SUM(BE80:BE93))*I33),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ROUND((SUM(BF80:BF93)),  2)</f>
        <v>0</v>
      </c>
      <c r="G34" s="38"/>
      <c r="H34" s="38"/>
      <c r="I34" s="148">
        <v>0.14999999999999999</v>
      </c>
      <c r="J34" s="147">
        <f>ROUND(((SUM(BF80:BF93))*I34),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ROUND((SUM(BG80:BG93)),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ROUND((SUM(BH80:BH93)),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ROUND((SUM(BI80:BI93)),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15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WC - 1.NP, Milevsko čp. 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03 - Vzduchotechnika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20</v>
      </c>
      <c r="D52" s="40"/>
      <c r="E52" s="40"/>
      <c r="F52" s="27" t="str">
        <f>F12</f>
        <v xml:space="preserve"> </v>
      </c>
      <c r="G52" s="40"/>
      <c r="H52" s="40"/>
      <c r="I52" s="32" t="s">
        <v>22</v>
      </c>
      <c r="J52" s="72" t="str">
        <f>IF(J12="","",J12)</f>
        <v>30. 6. 2021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24</v>
      </c>
      <c r="D54" s="40"/>
      <c r="E54" s="40"/>
      <c r="F54" s="27" t="str">
        <f>E15</f>
        <v>Město Milevsko</v>
      </c>
      <c r="G54" s="40"/>
      <c r="H54" s="40"/>
      <c r="I54" s="32" t="s">
        <v>30</v>
      </c>
      <c r="J54" s="36" t="str">
        <f>E21</f>
        <v>VL projekt - Ing. Luboš VANIŠ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831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123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15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60" t="str">
        <f>E7</f>
        <v>STAVEBNÍ ÚPRAVY WC - 1.NP, Milevsko čp. 1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94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 03 - Vzduchotechnika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20</v>
      </c>
      <c r="D74" s="40"/>
      <c r="E74" s="40"/>
      <c r="F74" s="27" t="str">
        <f>F12</f>
        <v xml:space="preserve"> </v>
      </c>
      <c r="G74" s="40"/>
      <c r="H74" s="40"/>
      <c r="I74" s="32" t="s">
        <v>22</v>
      </c>
      <c r="J74" s="72" t="str">
        <f>IF(J12="","",J12)</f>
        <v>30. 6. 2021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5.65" customHeight="1">
      <c r="A76" s="38"/>
      <c r="B76" s="39"/>
      <c r="C76" s="32" t="s">
        <v>24</v>
      </c>
      <c r="D76" s="40"/>
      <c r="E76" s="40"/>
      <c r="F76" s="27" t="str">
        <f>E15</f>
        <v>Město Milevsko</v>
      </c>
      <c r="G76" s="40"/>
      <c r="H76" s="40"/>
      <c r="I76" s="32" t="s">
        <v>30</v>
      </c>
      <c r="J76" s="36" t="str">
        <f>E21</f>
        <v>VL projekt - Ing. Luboš VANIŠ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28</v>
      </c>
      <c r="D77" s="40"/>
      <c r="E77" s="40"/>
      <c r="F77" s="27" t="str">
        <f>IF(E18="","",E18)</f>
        <v>Vyplň údaj</v>
      </c>
      <c r="G77" s="40"/>
      <c r="H77" s="40"/>
      <c r="I77" s="32" t="s">
        <v>33</v>
      </c>
      <c r="J77" s="36" t="str">
        <f>E24</f>
        <v xml:space="preserve"> 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1" customFormat="1" ht="29.28" customHeight="1">
      <c r="A79" s="177"/>
      <c r="B79" s="178"/>
      <c r="C79" s="179" t="s">
        <v>124</v>
      </c>
      <c r="D79" s="180" t="s">
        <v>55</v>
      </c>
      <c r="E79" s="180" t="s">
        <v>51</v>
      </c>
      <c r="F79" s="180" t="s">
        <v>52</v>
      </c>
      <c r="G79" s="180" t="s">
        <v>125</v>
      </c>
      <c r="H79" s="180" t="s">
        <v>126</v>
      </c>
      <c r="I79" s="180" t="s">
        <v>127</v>
      </c>
      <c r="J79" s="180" t="s">
        <v>98</v>
      </c>
      <c r="K79" s="181" t="s">
        <v>128</v>
      </c>
      <c r="L79" s="182"/>
      <c r="M79" s="92" t="s">
        <v>18</v>
      </c>
      <c r="N79" s="93" t="s">
        <v>40</v>
      </c>
      <c r="O79" s="93" t="s">
        <v>129</v>
      </c>
      <c r="P79" s="93" t="s">
        <v>130</v>
      </c>
      <c r="Q79" s="93" t="s">
        <v>131</v>
      </c>
      <c r="R79" s="93" t="s">
        <v>132</v>
      </c>
      <c r="S79" s="93" t="s">
        <v>133</v>
      </c>
      <c r="T79" s="94" t="s">
        <v>134</v>
      </c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</row>
    <row r="80" s="2" customFormat="1" ht="22.8" customHeight="1">
      <c r="A80" s="38"/>
      <c r="B80" s="39"/>
      <c r="C80" s="99" t="s">
        <v>135</v>
      </c>
      <c r="D80" s="40"/>
      <c r="E80" s="40"/>
      <c r="F80" s="40"/>
      <c r="G80" s="40"/>
      <c r="H80" s="40"/>
      <c r="I80" s="40"/>
      <c r="J80" s="183">
        <f>BK80</f>
        <v>0</v>
      </c>
      <c r="K80" s="40"/>
      <c r="L80" s="44"/>
      <c r="M80" s="95"/>
      <c r="N80" s="184"/>
      <c r="O80" s="96"/>
      <c r="P80" s="185">
        <f>P81</f>
        <v>0</v>
      </c>
      <c r="Q80" s="96"/>
      <c r="R80" s="185">
        <f>R81</f>
        <v>0</v>
      </c>
      <c r="S80" s="96"/>
      <c r="T80" s="186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99</v>
      </c>
      <c r="BK80" s="187">
        <f>BK81</f>
        <v>0</v>
      </c>
    </row>
    <row r="81" s="12" customFormat="1" ht="25.92" customHeight="1">
      <c r="A81" s="12"/>
      <c r="B81" s="188"/>
      <c r="C81" s="189"/>
      <c r="D81" s="190" t="s">
        <v>69</v>
      </c>
      <c r="E81" s="191" t="s">
        <v>832</v>
      </c>
      <c r="F81" s="191" t="s">
        <v>833</v>
      </c>
      <c r="G81" s="189"/>
      <c r="H81" s="189"/>
      <c r="I81" s="192"/>
      <c r="J81" s="193">
        <f>BK81</f>
        <v>0</v>
      </c>
      <c r="K81" s="189"/>
      <c r="L81" s="194"/>
      <c r="M81" s="195"/>
      <c r="N81" s="196"/>
      <c r="O81" s="196"/>
      <c r="P81" s="197">
        <f>SUM(P82:P93)</f>
        <v>0</v>
      </c>
      <c r="Q81" s="196"/>
      <c r="R81" s="197">
        <f>SUM(R82:R93)</f>
        <v>0</v>
      </c>
      <c r="S81" s="196"/>
      <c r="T81" s="198">
        <f>SUM(T82:T93)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9" t="s">
        <v>78</v>
      </c>
      <c r="AT81" s="200" t="s">
        <v>69</v>
      </c>
      <c r="AU81" s="200" t="s">
        <v>70</v>
      </c>
      <c r="AY81" s="199" t="s">
        <v>138</v>
      </c>
      <c r="BK81" s="201">
        <f>SUM(BK82:BK93)</f>
        <v>0</v>
      </c>
    </row>
    <row r="82" s="2" customFormat="1" ht="16.5" customHeight="1">
      <c r="A82" s="38"/>
      <c r="B82" s="39"/>
      <c r="C82" s="204" t="s">
        <v>78</v>
      </c>
      <c r="D82" s="204" t="s">
        <v>140</v>
      </c>
      <c r="E82" s="205" t="s">
        <v>834</v>
      </c>
      <c r="F82" s="206" t="s">
        <v>835</v>
      </c>
      <c r="G82" s="207" t="s">
        <v>805</v>
      </c>
      <c r="H82" s="208">
        <v>3</v>
      </c>
      <c r="I82" s="209"/>
      <c r="J82" s="210">
        <f>ROUND(I82*H82,2)</f>
        <v>0</v>
      </c>
      <c r="K82" s="206" t="s">
        <v>18</v>
      </c>
      <c r="L82" s="44"/>
      <c r="M82" s="211" t="s">
        <v>18</v>
      </c>
      <c r="N82" s="212" t="s">
        <v>41</v>
      </c>
      <c r="O82" s="84"/>
      <c r="P82" s="213">
        <f>O82*H82</f>
        <v>0</v>
      </c>
      <c r="Q82" s="213">
        <v>0</v>
      </c>
      <c r="R82" s="213">
        <f>Q82*H82</f>
        <v>0</v>
      </c>
      <c r="S82" s="213">
        <v>0</v>
      </c>
      <c r="T82" s="214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15" t="s">
        <v>145</v>
      </c>
      <c r="AT82" s="215" t="s">
        <v>140</v>
      </c>
      <c r="AU82" s="215" t="s">
        <v>78</v>
      </c>
      <c r="AY82" s="17" t="s">
        <v>138</v>
      </c>
      <c r="BE82" s="216">
        <f>IF(N82="základní",J82,0)</f>
        <v>0</v>
      </c>
      <c r="BF82" s="216">
        <f>IF(N82="snížená",J82,0)</f>
        <v>0</v>
      </c>
      <c r="BG82" s="216">
        <f>IF(N82="zákl. přenesená",J82,0)</f>
        <v>0</v>
      </c>
      <c r="BH82" s="216">
        <f>IF(N82="sníž. přenesená",J82,0)</f>
        <v>0</v>
      </c>
      <c r="BI82" s="216">
        <f>IF(N82="nulová",J82,0)</f>
        <v>0</v>
      </c>
      <c r="BJ82" s="17" t="s">
        <v>78</v>
      </c>
      <c r="BK82" s="216">
        <f>ROUND(I82*H82,2)</f>
        <v>0</v>
      </c>
      <c r="BL82" s="17" t="s">
        <v>145</v>
      </c>
      <c r="BM82" s="215" t="s">
        <v>80</v>
      </c>
    </row>
    <row r="83" s="2" customFormat="1" ht="16.5" customHeight="1">
      <c r="A83" s="38"/>
      <c r="B83" s="39"/>
      <c r="C83" s="204" t="s">
        <v>80</v>
      </c>
      <c r="D83" s="204" t="s">
        <v>140</v>
      </c>
      <c r="E83" s="205" t="s">
        <v>836</v>
      </c>
      <c r="F83" s="206" t="s">
        <v>837</v>
      </c>
      <c r="G83" s="207" t="s">
        <v>416</v>
      </c>
      <c r="H83" s="208">
        <v>24</v>
      </c>
      <c r="I83" s="209"/>
      <c r="J83" s="210">
        <f>ROUND(I83*H83,2)</f>
        <v>0</v>
      </c>
      <c r="K83" s="206" t="s">
        <v>18</v>
      </c>
      <c r="L83" s="44"/>
      <c r="M83" s="211" t="s">
        <v>18</v>
      </c>
      <c r="N83" s="212" t="s">
        <v>41</v>
      </c>
      <c r="O83" s="84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15" t="s">
        <v>145</v>
      </c>
      <c r="AT83" s="215" t="s">
        <v>140</v>
      </c>
      <c r="AU83" s="215" t="s">
        <v>78</v>
      </c>
      <c r="AY83" s="17" t="s">
        <v>138</v>
      </c>
      <c r="BE83" s="216">
        <f>IF(N83="základní",J83,0)</f>
        <v>0</v>
      </c>
      <c r="BF83" s="216">
        <f>IF(N83="snížená",J83,0)</f>
        <v>0</v>
      </c>
      <c r="BG83" s="216">
        <f>IF(N83="zákl. přenesená",J83,0)</f>
        <v>0</v>
      </c>
      <c r="BH83" s="216">
        <f>IF(N83="sníž. přenesená",J83,0)</f>
        <v>0</v>
      </c>
      <c r="BI83" s="216">
        <f>IF(N83="nulová",J83,0)</f>
        <v>0</v>
      </c>
      <c r="BJ83" s="17" t="s">
        <v>78</v>
      </c>
      <c r="BK83" s="216">
        <f>ROUND(I83*H83,2)</f>
        <v>0</v>
      </c>
      <c r="BL83" s="17" t="s">
        <v>145</v>
      </c>
      <c r="BM83" s="215" t="s">
        <v>145</v>
      </c>
    </row>
    <row r="84" s="2" customFormat="1" ht="16.5" customHeight="1">
      <c r="A84" s="38"/>
      <c r="B84" s="39"/>
      <c r="C84" s="204" t="s">
        <v>158</v>
      </c>
      <c r="D84" s="204" t="s">
        <v>140</v>
      </c>
      <c r="E84" s="205" t="s">
        <v>838</v>
      </c>
      <c r="F84" s="206" t="s">
        <v>839</v>
      </c>
      <c r="G84" s="207" t="s">
        <v>416</v>
      </c>
      <c r="H84" s="208">
        <v>24</v>
      </c>
      <c r="I84" s="209"/>
      <c r="J84" s="210">
        <f>ROUND(I84*H84,2)</f>
        <v>0</v>
      </c>
      <c r="K84" s="206" t="s">
        <v>18</v>
      </c>
      <c r="L84" s="44"/>
      <c r="M84" s="211" t="s">
        <v>18</v>
      </c>
      <c r="N84" s="212" t="s">
        <v>41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145</v>
      </c>
      <c r="AT84" s="215" t="s">
        <v>140</v>
      </c>
      <c r="AU84" s="215" t="s">
        <v>78</v>
      </c>
      <c r="AY84" s="17" t="s">
        <v>138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78</v>
      </c>
      <c r="BK84" s="216">
        <f>ROUND(I84*H84,2)</f>
        <v>0</v>
      </c>
      <c r="BL84" s="17" t="s">
        <v>145</v>
      </c>
      <c r="BM84" s="215" t="s">
        <v>174</v>
      </c>
    </row>
    <row r="85" s="2" customFormat="1" ht="16.5" customHeight="1">
      <c r="A85" s="38"/>
      <c r="B85" s="39"/>
      <c r="C85" s="204" t="s">
        <v>145</v>
      </c>
      <c r="D85" s="204" t="s">
        <v>140</v>
      </c>
      <c r="E85" s="205" t="s">
        <v>840</v>
      </c>
      <c r="F85" s="206" t="s">
        <v>841</v>
      </c>
      <c r="G85" s="207" t="s">
        <v>416</v>
      </c>
      <c r="H85" s="208">
        <v>85</v>
      </c>
      <c r="I85" s="209"/>
      <c r="J85" s="210">
        <f>ROUND(I85*H85,2)</f>
        <v>0</v>
      </c>
      <c r="K85" s="206" t="s">
        <v>18</v>
      </c>
      <c r="L85" s="44"/>
      <c r="M85" s="211" t="s">
        <v>18</v>
      </c>
      <c r="N85" s="212" t="s">
        <v>41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145</v>
      </c>
      <c r="AT85" s="215" t="s">
        <v>140</v>
      </c>
      <c r="AU85" s="215" t="s">
        <v>78</v>
      </c>
      <c r="AY85" s="17" t="s">
        <v>138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78</v>
      </c>
      <c r="BK85" s="216">
        <f>ROUND(I85*H85,2)</f>
        <v>0</v>
      </c>
      <c r="BL85" s="17" t="s">
        <v>145</v>
      </c>
      <c r="BM85" s="215" t="s">
        <v>187</v>
      </c>
    </row>
    <row r="86" s="2" customFormat="1" ht="16.5" customHeight="1">
      <c r="A86" s="38"/>
      <c r="B86" s="39"/>
      <c r="C86" s="204" t="s">
        <v>169</v>
      </c>
      <c r="D86" s="204" t="s">
        <v>140</v>
      </c>
      <c r="E86" s="205" t="s">
        <v>842</v>
      </c>
      <c r="F86" s="206" t="s">
        <v>843</v>
      </c>
      <c r="G86" s="207" t="s">
        <v>805</v>
      </c>
      <c r="H86" s="208">
        <v>2</v>
      </c>
      <c r="I86" s="209"/>
      <c r="J86" s="210">
        <f>ROUND(I86*H86,2)</f>
        <v>0</v>
      </c>
      <c r="K86" s="206" t="s">
        <v>18</v>
      </c>
      <c r="L86" s="44"/>
      <c r="M86" s="211" t="s">
        <v>18</v>
      </c>
      <c r="N86" s="212" t="s">
        <v>41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145</v>
      </c>
      <c r="AT86" s="215" t="s">
        <v>140</v>
      </c>
      <c r="AU86" s="215" t="s">
        <v>78</v>
      </c>
      <c r="AY86" s="17" t="s">
        <v>138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78</v>
      </c>
      <c r="BK86" s="216">
        <f>ROUND(I86*H86,2)</f>
        <v>0</v>
      </c>
      <c r="BL86" s="17" t="s">
        <v>145</v>
      </c>
      <c r="BM86" s="215" t="s">
        <v>201</v>
      </c>
    </row>
    <row r="87" s="2" customFormat="1" ht="16.5" customHeight="1">
      <c r="A87" s="38"/>
      <c r="B87" s="39"/>
      <c r="C87" s="204" t="s">
        <v>174</v>
      </c>
      <c r="D87" s="204" t="s">
        <v>140</v>
      </c>
      <c r="E87" s="205" t="s">
        <v>844</v>
      </c>
      <c r="F87" s="206" t="s">
        <v>845</v>
      </c>
      <c r="G87" s="207" t="s">
        <v>805</v>
      </c>
      <c r="H87" s="208">
        <v>4</v>
      </c>
      <c r="I87" s="209"/>
      <c r="J87" s="210">
        <f>ROUND(I87*H87,2)</f>
        <v>0</v>
      </c>
      <c r="K87" s="206" t="s">
        <v>18</v>
      </c>
      <c r="L87" s="44"/>
      <c r="M87" s="211" t="s">
        <v>18</v>
      </c>
      <c r="N87" s="212" t="s">
        <v>41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145</v>
      </c>
      <c r="AT87" s="215" t="s">
        <v>140</v>
      </c>
      <c r="AU87" s="215" t="s">
        <v>78</v>
      </c>
      <c r="AY87" s="17" t="s">
        <v>138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78</v>
      </c>
      <c r="BK87" s="216">
        <f>ROUND(I87*H87,2)</f>
        <v>0</v>
      </c>
      <c r="BL87" s="17" t="s">
        <v>145</v>
      </c>
      <c r="BM87" s="215" t="s">
        <v>212</v>
      </c>
    </row>
    <row r="88" s="2" customFormat="1" ht="16.5" customHeight="1">
      <c r="A88" s="38"/>
      <c r="B88" s="39"/>
      <c r="C88" s="204" t="s">
        <v>181</v>
      </c>
      <c r="D88" s="204" t="s">
        <v>140</v>
      </c>
      <c r="E88" s="205" t="s">
        <v>846</v>
      </c>
      <c r="F88" s="206" t="s">
        <v>847</v>
      </c>
      <c r="G88" s="207" t="s">
        <v>805</v>
      </c>
      <c r="H88" s="208">
        <v>1</v>
      </c>
      <c r="I88" s="209"/>
      <c r="J88" s="210">
        <f>ROUND(I88*H88,2)</f>
        <v>0</v>
      </c>
      <c r="K88" s="206" t="s">
        <v>18</v>
      </c>
      <c r="L88" s="44"/>
      <c r="M88" s="211" t="s">
        <v>18</v>
      </c>
      <c r="N88" s="212" t="s">
        <v>41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145</v>
      </c>
      <c r="AT88" s="215" t="s">
        <v>140</v>
      </c>
      <c r="AU88" s="215" t="s">
        <v>78</v>
      </c>
      <c r="AY88" s="17" t="s">
        <v>138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78</v>
      </c>
      <c r="BK88" s="216">
        <f>ROUND(I88*H88,2)</f>
        <v>0</v>
      </c>
      <c r="BL88" s="17" t="s">
        <v>145</v>
      </c>
      <c r="BM88" s="215" t="s">
        <v>225</v>
      </c>
    </row>
    <row r="89" s="2" customFormat="1" ht="16.5" customHeight="1">
      <c r="A89" s="38"/>
      <c r="B89" s="39"/>
      <c r="C89" s="204" t="s">
        <v>187</v>
      </c>
      <c r="D89" s="204" t="s">
        <v>140</v>
      </c>
      <c r="E89" s="205" t="s">
        <v>848</v>
      </c>
      <c r="F89" s="206" t="s">
        <v>849</v>
      </c>
      <c r="G89" s="207" t="s">
        <v>805</v>
      </c>
      <c r="H89" s="208">
        <v>2</v>
      </c>
      <c r="I89" s="209"/>
      <c r="J89" s="210">
        <f>ROUND(I89*H89,2)</f>
        <v>0</v>
      </c>
      <c r="K89" s="206" t="s">
        <v>18</v>
      </c>
      <c r="L89" s="44"/>
      <c r="M89" s="211" t="s">
        <v>18</v>
      </c>
      <c r="N89" s="212" t="s">
        <v>41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145</v>
      </c>
      <c r="AT89" s="215" t="s">
        <v>140</v>
      </c>
      <c r="AU89" s="215" t="s">
        <v>78</v>
      </c>
      <c r="AY89" s="17" t="s">
        <v>138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78</v>
      </c>
      <c r="BK89" s="216">
        <f>ROUND(I89*H89,2)</f>
        <v>0</v>
      </c>
      <c r="BL89" s="17" t="s">
        <v>145</v>
      </c>
      <c r="BM89" s="215" t="s">
        <v>238</v>
      </c>
    </row>
    <row r="90" s="2" customFormat="1" ht="16.5" customHeight="1">
      <c r="A90" s="38"/>
      <c r="B90" s="39"/>
      <c r="C90" s="204" t="s">
        <v>194</v>
      </c>
      <c r="D90" s="204" t="s">
        <v>140</v>
      </c>
      <c r="E90" s="205" t="s">
        <v>850</v>
      </c>
      <c r="F90" s="206" t="s">
        <v>851</v>
      </c>
      <c r="G90" s="207" t="s">
        <v>393</v>
      </c>
      <c r="H90" s="208">
        <v>1</v>
      </c>
      <c r="I90" s="209"/>
      <c r="J90" s="210">
        <f>ROUND(I90*H90,2)</f>
        <v>0</v>
      </c>
      <c r="K90" s="206" t="s">
        <v>18</v>
      </c>
      <c r="L90" s="44"/>
      <c r="M90" s="211" t="s">
        <v>18</v>
      </c>
      <c r="N90" s="212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145</v>
      </c>
      <c r="AT90" s="215" t="s">
        <v>140</v>
      </c>
      <c r="AU90" s="215" t="s">
        <v>78</v>
      </c>
      <c r="AY90" s="17" t="s">
        <v>138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145</v>
      </c>
      <c r="BM90" s="215" t="s">
        <v>252</v>
      </c>
    </row>
    <row r="91" s="2" customFormat="1" ht="16.5" customHeight="1">
      <c r="A91" s="38"/>
      <c r="B91" s="39"/>
      <c r="C91" s="204" t="s">
        <v>201</v>
      </c>
      <c r="D91" s="204" t="s">
        <v>140</v>
      </c>
      <c r="E91" s="205" t="s">
        <v>852</v>
      </c>
      <c r="F91" s="206" t="s">
        <v>853</v>
      </c>
      <c r="G91" s="207" t="s">
        <v>393</v>
      </c>
      <c r="H91" s="208">
        <v>1</v>
      </c>
      <c r="I91" s="209"/>
      <c r="J91" s="210">
        <f>ROUND(I91*H91,2)</f>
        <v>0</v>
      </c>
      <c r="K91" s="206" t="s">
        <v>18</v>
      </c>
      <c r="L91" s="44"/>
      <c r="M91" s="211" t="s">
        <v>18</v>
      </c>
      <c r="N91" s="212" t="s">
        <v>41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145</v>
      </c>
      <c r="AT91" s="215" t="s">
        <v>140</v>
      </c>
      <c r="AU91" s="215" t="s">
        <v>78</v>
      </c>
      <c r="AY91" s="17" t="s">
        <v>138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78</v>
      </c>
      <c r="BK91" s="216">
        <f>ROUND(I91*H91,2)</f>
        <v>0</v>
      </c>
      <c r="BL91" s="17" t="s">
        <v>145</v>
      </c>
      <c r="BM91" s="215" t="s">
        <v>261</v>
      </c>
    </row>
    <row r="92" s="2" customFormat="1" ht="16.5" customHeight="1">
      <c r="A92" s="38"/>
      <c r="B92" s="39"/>
      <c r="C92" s="204" t="s">
        <v>207</v>
      </c>
      <c r="D92" s="204" t="s">
        <v>140</v>
      </c>
      <c r="E92" s="205" t="s">
        <v>854</v>
      </c>
      <c r="F92" s="206" t="s">
        <v>829</v>
      </c>
      <c r="G92" s="207" t="s">
        <v>393</v>
      </c>
      <c r="H92" s="208">
        <v>1</v>
      </c>
      <c r="I92" s="209"/>
      <c r="J92" s="210">
        <f>ROUND(I92*H92,2)</f>
        <v>0</v>
      </c>
      <c r="K92" s="206" t="s">
        <v>18</v>
      </c>
      <c r="L92" s="44"/>
      <c r="M92" s="211" t="s">
        <v>18</v>
      </c>
      <c r="N92" s="212" t="s">
        <v>41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145</v>
      </c>
      <c r="AT92" s="215" t="s">
        <v>140</v>
      </c>
      <c r="AU92" s="215" t="s">
        <v>78</v>
      </c>
      <c r="AY92" s="17" t="s">
        <v>138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78</v>
      </c>
      <c r="BK92" s="216">
        <f>ROUND(I92*H92,2)</f>
        <v>0</v>
      </c>
      <c r="BL92" s="17" t="s">
        <v>145</v>
      </c>
      <c r="BM92" s="215" t="s">
        <v>270</v>
      </c>
    </row>
    <row r="93" s="2" customFormat="1" ht="16.5" customHeight="1">
      <c r="A93" s="38"/>
      <c r="B93" s="39"/>
      <c r="C93" s="204" t="s">
        <v>212</v>
      </c>
      <c r="D93" s="204" t="s">
        <v>140</v>
      </c>
      <c r="E93" s="205" t="s">
        <v>855</v>
      </c>
      <c r="F93" s="206" t="s">
        <v>825</v>
      </c>
      <c r="G93" s="207" t="s">
        <v>393</v>
      </c>
      <c r="H93" s="208">
        <v>1</v>
      </c>
      <c r="I93" s="209"/>
      <c r="J93" s="210">
        <f>ROUND(I93*H93,2)</f>
        <v>0</v>
      </c>
      <c r="K93" s="206" t="s">
        <v>18</v>
      </c>
      <c r="L93" s="44"/>
      <c r="M93" s="259" t="s">
        <v>18</v>
      </c>
      <c r="N93" s="260" t="s">
        <v>41</v>
      </c>
      <c r="O93" s="257"/>
      <c r="P93" s="261">
        <f>O93*H93</f>
        <v>0</v>
      </c>
      <c r="Q93" s="261">
        <v>0</v>
      </c>
      <c r="R93" s="261">
        <f>Q93*H93</f>
        <v>0</v>
      </c>
      <c r="S93" s="261">
        <v>0</v>
      </c>
      <c r="T93" s="26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145</v>
      </c>
      <c r="AT93" s="215" t="s">
        <v>140</v>
      </c>
      <c r="AU93" s="215" t="s">
        <v>78</v>
      </c>
      <c r="AY93" s="17" t="s">
        <v>138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78</v>
      </c>
      <c r="BK93" s="216">
        <f>ROUND(I93*H93,2)</f>
        <v>0</v>
      </c>
      <c r="BL93" s="17" t="s">
        <v>145</v>
      </c>
      <c r="BM93" s="215" t="s">
        <v>279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f2vloYRHd7TohO+17HoKVHY8h0yLB/UUKEpt+BIUrSbN1H9pDcVjFpGVtC3DhfKlPNFAjf5r4ki41o/v6byFfQ==" hashValue="+uQ7htePbdWoEt1XXB5aNCW4xfyMrNuhoyeFGYeZv61ucA3iSBDFnudZN+GjFgddRHxQmOca1seJEjQNHAasAA==" algorithmName="SHA-512" password="8C51"/>
  <autoFilter ref="C79:K9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15</v>
      </c>
      <c r="L6" s="20"/>
    </row>
    <row r="7" s="1" customFormat="1" ht="16.5" customHeight="1">
      <c r="B7" s="20"/>
      <c r="E7" s="133" t="str">
        <f>'Rekapitulace stavby'!K6</f>
        <v>STAVEBNÍ ÚPRAVY WC - 1.NP, Milevsko čp. 1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856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17</v>
      </c>
      <c r="E11" s="38"/>
      <c r="F11" s="136" t="s">
        <v>18</v>
      </c>
      <c r="G11" s="38"/>
      <c r="H11" s="38"/>
      <c r="I11" s="132" t="s">
        <v>19</v>
      </c>
      <c r="J11" s="136" t="s">
        <v>18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20</v>
      </c>
      <c r="E12" s="38"/>
      <c r="F12" s="136" t="s">
        <v>21</v>
      </c>
      <c r="G12" s="38"/>
      <c r="H12" s="38"/>
      <c r="I12" s="132" t="s">
        <v>22</v>
      </c>
      <c r="J12" s="137" t="str">
        <f>'Rekapitulace stavby'!AN8</f>
        <v>30. 6. 2021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24</v>
      </c>
      <c r="E14" s="38"/>
      <c r="F14" s="38"/>
      <c r="G14" s="38"/>
      <c r="H14" s="38"/>
      <c r="I14" s="132" t="s">
        <v>25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Město Milevsko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25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25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VL projekt - Ing. Luboš VANIŠ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25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ROUND((SUM(BE83:BE118)),  2)</f>
        <v>0</v>
      </c>
      <c r="G33" s="38"/>
      <c r="H33" s="38"/>
      <c r="I33" s="148">
        <v>0.20999999999999999</v>
      </c>
      <c r="J33" s="147">
        <f>ROUND(((SUM(BE83:BE118))*I33),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ROUND((SUM(BF83:BF118)),  2)</f>
        <v>0</v>
      </c>
      <c r="G34" s="38"/>
      <c r="H34" s="38"/>
      <c r="I34" s="148">
        <v>0.14999999999999999</v>
      </c>
      <c r="J34" s="147">
        <f>ROUND(((SUM(BF83:BF118))*I34),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ROUND((SUM(BG83:BG118)),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ROUND((SUM(BH83:BH118)),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ROUND((SUM(BI83:BI118)),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15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WC - 1.NP, Milevsko čp. 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04 - Vodovod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20</v>
      </c>
      <c r="D52" s="40"/>
      <c r="E52" s="40"/>
      <c r="F52" s="27" t="str">
        <f>F12</f>
        <v xml:space="preserve"> </v>
      </c>
      <c r="G52" s="40"/>
      <c r="H52" s="40"/>
      <c r="I52" s="32" t="s">
        <v>22</v>
      </c>
      <c r="J52" s="72" t="str">
        <f>IF(J12="","",J12)</f>
        <v>30. 6. 2021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24</v>
      </c>
      <c r="D54" s="40"/>
      <c r="E54" s="40"/>
      <c r="F54" s="27" t="str">
        <f>E15</f>
        <v>Město Milevsko</v>
      </c>
      <c r="G54" s="40"/>
      <c r="H54" s="40"/>
      <c r="I54" s="32" t="s">
        <v>30</v>
      </c>
      <c r="J54" s="36" t="str">
        <f>E21</f>
        <v>VL projekt - Ing. Luboš VANIŠ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857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858</v>
      </c>
      <c r="E61" s="168"/>
      <c r="F61" s="168"/>
      <c r="G61" s="168"/>
      <c r="H61" s="168"/>
      <c r="I61" s="168"/>
      <c r="J61" s="169">
        <f>J106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859</v>
      </c>
      <c r="E62" s="168"/>
      <c r="F62" s="168"/>
      <c r="G62" s="168"/>
      <c r="H62" s="168"/>
      <c r="I62" s="168"/>
      <c r="J62" s="169">
        <f>J115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860</v>
      </c>
      <c r="E63" s="168"/>
      <c r="F63" s="168"/>
      <c r="G63" s="168"/>
      <c r="H63" s="168"/>
      <c r="I63" s="168"/>
      <c r="J63" s="169">
        <f>J117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123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15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STAVEBNÍ ÚPRAVY WC - 1.NP, Milevsko čp. 1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04 - Vodovod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20</v>
      </c>
      <c r="D77" s="40"/>
      <c r="E77" s="40"/>
      <c r="F77" s="27" t="str">
        <f>F12</f>
        <v xml:space="preserve"> </v>
      </c>
      <c r="G77" s="40"/>
      <c r="H77" s="40"/>
      <c r="I77" s="32" t="s">
        <v>22</v>
      </c>
      <c r="J77" s="72" t="str">
        <f>IF(J12="","",J12)</f>
        <v>30. 6. 2021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24</v>
      </c>
      <c r="D79" s="40"/>
      <c r="E79" s="40"/>
      <c r="F79" s="27" t="str">
        <f>E15</f>
        <v>Město Milevsko</v>
      </c>
      <c r="G79" s="40"/>
      <c r="H79" s="40"/>
      <c r="I79" s="32" t="s">
        <v>30</v>
      </c>
      <c r="J79" s="36" t="str">
        <f>E21</f>
        <v>VL projekt - Ing. Luboš VANIŠ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33</v>
      </c>
      <c r="J80" s="36" t="str">
        <f>E24</f>
        <v xml:space="preserve"> 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124</v>
      </c>
      <c r="D82" s="180" t="s">
        <v>55</v>
      </c>
      <c r="E82" s="180" t="s">
        <v>51</v>
      </c>
      <c r="F82" s="180" t="s">
        <v>52</v>
      </c>
      <c r="G82" s="180" t="s">
        <v>125</v>
      </c>
      <c r="H82" s="180" t="s">
        <v>126</v>
      </c>
      <c r="I82" s="180" t="s">
        <v>127</v>
      </c>
      <c r="J82" s="180" t="s">
        <v>98</v>
      </c>
      <c r="K82" s="181" t="s">
        <v>128</v>
      </c>
      <c r="L82" s="182"/>
      <c r="M82" s="92" t="s">
        <v>18</v>
      </c>
      <c r="N82" s="93" t="s">
        <v>40</v>
      </c>
      <c r="O82" s="93" t="s">
        <v>129</v>
      </c>
      <c r="P82" s="93" t="s">
        <v>130</v>
      </c>
      <c r="Q82" s="93" t="s">
        <v>131</v>
      </c>
      <c r="R82" s="93" t="s">
        <v>132</v>
      </c>
      <c r="S82" s="93" t="s">
        <v>133</v>
      </c>
      <c r="T82" s="94" t="s">
        <v>134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135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P84+P106+P115+P117</f>
        <v>0</v>
      </c>
      <c r="Q83" s="96"/>
      <c r="R83" s="185">
        <f>R84+R106+R115+R117</f>
        <v>0</v>
      </c>
      <c r="S83" s="96"/>
      <c r="T83" s="186">
        <f>T84+T106+T115+T117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69</v>
      </c>
      <c r="AU83" s="17" t="s">
        <v>99</v>
      </c>
      <c r="BK83" s="187">
        <f>BK84+BK106+BK115+BK117</f>
        <v>0</v>
      </c>
    </row>
    <row r="84" s="12" customFormat="1" ht="25.92" customHeight="1">
      <c r="A84" s="12"/>
      <c r="B84" s="188"/>
      <c r="C84" s="189"/>
      <c r="D84" s="190" t="s">
        <v>69</v>
      </c>
      <c r="E84" s="191" t="s">
        <v>861</v>
      </c>
      <c r="F84" s="191" t="s">
        <v>862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SUM(P85:P105)</f>
        <v>0</v>
      </c>
      <c r="Q84" s="196"/>
      <c r="R84" s="197">
        <f>SUM(R85:R105)</f>
        <v>0</v>
      </c>
      <c r="S84" s="196"/>
      <c r="T84" s="198">
        <f>SUM(T85:T105)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80</v>
      </c>
      <c r="AT84" s="200" t="s">
        <v>69</v>
      </c>
      <c r="AU84" s="200" t="s">
        <v>70</v>
      </c>
      <c r="AY84" s="199" t="s">
        <v>138</v>
      </c>
      <c r="BK84" s="201">
        <f>SUM(BK85:BK105)</f>
        <v>0</v>
      </c>
    </row>
    <row r="85" s="2" customFormat="1" ht="16.5" customHeight="1">
      <c r="A85" s="38"/>
      <c r="B85" s="39"/>
      <c r="C85" s="204" t="s">
        <v>78</v>
      </c>
      <c r="D85" s="204" t="s">
        <v>140</v>
      </c>
      <c r="E85" s="205" t="s">
        <v>863</v>
      </c>
      <c r="F85" s="206" t="s">
        <v>864</v>
      </c>
      <c r="G85" s="207" t="s">
        <v>416</v>
      </c>
      <c r="H85" s="208">
        <v>6</v>
      </c>
      <c r="I85" s="209"/>
      <c r="J85" s="210">
        <f>ROUND(I85*H85,2)</f>
        <v>0</v>
      </c>
      <c r="K85" s="206" t="s">
        <v>18</v>
      </c>
      <c r="L85" s="44"/>
      <c r="M85" s="211" t="s">
        <v>18</v>
      </c>
      <c r="N85" s="212" t="s">
        <v>41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238</v>
      </c>
      <c r="AT85" s="215" t="s">
        <v>140</v>
      </c>
      <c r="AU85" s="215" t="s">
        <v>78</v>
      </c>
      <c r="AY85" s="17" t="s">
        <v>138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78</v>
      </c>
      <c r="BK85" s="216">
        <f>ROUND(I85*H85,2)</f>
        <v>0</v>
      </c>
      <c r="BL85" s="17" t="s">
        <v>238</v>
      </c>
      <c r="BM85" s="215" t="s">
        <v>80</v>
      </c>
    </row>
    <row r="86" s="2" customFormat="1" ht="16.5" customHeight="1">
      <c r="A86" s="38"/>
      <c r="B86" s="39"/>
      <c r="C86" s="204" t="s">
        <v>80</v>
      </c>
      <c r="D86" s="204" t="s">
        <v>140</v>
      </c>
      <c r="E86" s="205" t="s">
        <v>865</v>
      </c>
      <c r="F86" s="206" t="s">
        <v>866</v>
      </c>
      <c r="G86" s="207" t="s">
        <v>416</v>
      </c>
      <c r="H86" s="208">
        <v>43</v>
      </c>
      <c r="I86" s="209"/>
      <c r="J86" s="210">
        <f>ROUND(I86*H86,2)</f>
        <v>0</v>
      </c>
      <c r="K86" s="206" t="s">
        <v>18</v>
      </c>
      <c r="L86" s="44"/>
      <c r="M86" s="211" t="s">
        <v>18</v>
      </c>
      <c r="N86" s="212" t="s">
        <v>41</v>
      </c>
      <c r="O86" s="84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238</v>
      </c>
      <c r="AT86" s="215" t="s">
        <v>140</v>
      </c>
      <c r="AU86" s="215" t="s">
        <v>78</v>
      </c>
      <c r="AY86" s="17" t="s">
        <v>138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78</v>
      </c>
      <c r="BK86" s="216">
        <f>ROUND(I86*H86,2)</f>
        <v>0</v>
      </c>
      <c r="BL86" s="17" t="s">
        <v>238</v>
      </c>
      <c r="BM86" s="215" t="s">
        <v>145</v>
      </c>
    </row>
    <row r="87" s="2" customFormat="1" ht="16.5" customHeight="1">
      <c r="A87" s="38"/>
      <c r="B87" s="39"/>
      <c r="C87" s="204" t="s">
        <v>158</v>
      </c>
      <c r="D87" s="204" t="s">
        <v>140</v>
      </c>
      <c r="E87" s="205" t="s">
        <v>867</v>
      </c>
      <c r="F87" s="206" t="s">
        <v>868</v>
      </c>
      <c r="G87" s="207" t="s">
        <v>416</v>
      </c>
      <c r="H87" s="208">
        <v>10</v>
      </c>
      <c r="I87" s="209"/>
      <c r="J87" s="210">
        <f>ROUND(I87*H87,2)</f>
        <v>0</v>
      </c>
      <c r="K87" s="206" t="s">
        <v>18</v>
      </c>
      <c r="L87" s="44"/>
      <c r="M87" s="211" t="s">
        <v>18</v>
      </c>
      <c r="N87" s="212" t="s">
        <v>41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238</v>
      </c>
      <c r="AT87" s="215" t="s">
        <v>140</v>
      </c>
      <c r="AU87" s="215" t="s">
        <v>78</v>
      </c>
      <c r="AY87" s="17" t="s">
        <v>138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78</v>
      </c>
      <c r="BK87" s="216">
        <f>ROUND(I87*H87,2)</f>
        <v>0</v>
      </c>
      <c r="BL87" s="17" t="s">
        <v>238</v>
      </c>
      <c r="BM87" s="215" t="s">
        <v>174</v>
      </c>
    </row>
    <row r="88" s="2" customFormat="1" ht="16.5" customHeight="1">
      <c r="A88" s="38"/>
      <c r="B88" s="39"/>
      <c r="C88" s="204" t="s">
        <v>145</v>
      </c>
      <c r="D88" s="204" t="s">
        <v>140</v>
      </c>
      <c r="E88" s="205" t="s">
        <v>869</v>
      </c>
      <c r="F88" s="206" t="s">
        <v>870</v>
      </c>
      <c r="G88" s="207" t="s">
        <v>416</v>
      </c>
      <c r="H88" s="208">
        <v>14</v>
      </c>
      <c r="I88" s="209"/>
      <c r="J88" s="210">
        <f>ROUND(I88*H88,2)</f>
        <v>0</v>
      </c>
      <c r="K88" s="206" t="s">
        <v>18</v>
      </c>
      <c r="L88" s="44"/>
      <c r="M88" s="211" t="s">
        <v>18</v>
      </c>
      <c r="N88" s="212" t="s">
        <v>41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238</v>
      </c>
      <c r="AT88" s="215" t="s">
        <v>140</v>
      </c>
      <c r="AU88" s="215" t="s">
        <v>78</v>
      </c>
      <c r="AY88" s="17" t="s">
        <v>138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78</v>
      </c>
      <c r="BK88" s="216">
        <f>ROUND(I88*H88,2)</f>
        <v>0</v>
      </c>
      <c r="BL88" s="17" t="s">
        <v>238</v>
      </c>
      <c r="BM88" s="215" t="s">
        <v>187</v>
      </c>
    </row>
    <row r="89" s="2" customFormat="1" ht="16.5" customHeight="1">
      <c r="A89" s="38"/>
      <c r="B89" s="39"/>
      <c r="C89" s="204" t="s">
        <v>169</v>
      </c>
      <c r="D89" s="204" t="s">
        <v>140</v>
      </c>
      <c r="E89" s="205" t="s">
        <v>871</v>
      </c>
      <c r="F89" s="206" t="s">
        <v>872</v>
      </c>
      <c r="G89" s="207" t="s">
        <v>416</v>
      </c>
      <c r="H89" s="208">
        <v>17</v>
      </c>
      <c r="I89" s="209"/>
      <c r="J89" s="210">
        <f>ROUND(I89*H89,2)</f>
        <v>0</v>
      </c>
      <c r="K89" s="206" t="s">
        <v>18</v>
      </c>
      <c r="L89" s="44"/>
      <c r="M89" s="211" t="s">
        <v>18</v>
      </c>
      <c r="N89" s="212" t="s">
        <v>41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238</v>
      </c>
      <c r="AT89" s="215" t="s">
        <v>140</v>
      </c>
      <c r="AU89" s="215" t="s">
        <v>78</v>
      </c>
      <c r="AY89" s="17" t="s">
        <v>138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78</v>
      </c>
      <c r="BK89" s="216">
        <f>ROUND(I89*H89,2)</f>
        <v>0</v>
      </c>
      <c r="BL89" s="17" t="s">
        <v>238</v>
      </c>
      <c r="BM89" s="215" t="s">
        <v>873</v>
      </c>
    </row>
    <row r="90" s="2" customFormat="1" ht="16.5" customHeight="1">
      <c r="A90" s="38"/>
      <c r="B90" s="39"/>
      <c r="C90" s="204" t="s">
        <v>174</v>
      </c>
      <c r="D90" s="204" t="s">
        <v>140</v>
      </c>
      <c r="E90" s="205" t="s">
        <v>874</v>
      </c>
      <c r="F90" s="206" t="s">
        <v>875</v>
      </c>
      <c r="G90" s="207" t="s">
        <v>416</v>
      </c>
      <c r="H90" s="208">
        <v>6</v>
      </c>
      <c r="I90" s="209"/>
      <c r="J90" s="210">
        <f>ROUND(I90*H90,2)</f>
        <v>0</v>
      </c>
      <c r="K90" s="206" t="s">
        <v>18</v>
      </c>
      <c r="L90" s="44"/>
      <c r="M90" s="211" t="s">
        <v>18</v>
      </c>
      <c r="N90" s="212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238</v>
      </c>
      <c r="AT90" s="215" t="s">
        <v>140</v>
      </c>
      <c r="AU90" s="215" t="s">
        <v>78</v>
      </c>
      <c r="AY90" s="17" t="s">
        <v>138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238</v>
      </c>
      <c r="BM90" s="215" t="s">
        <v>201</v>
      </c>
    </row>
    <row r="91" s="2" customFormat="1" ht="16.5" customHeight="1">
      <c r="A91" s="38"/>
      <c r="B91" s="39"/>
      <c r="C91" s="204" t="s">
        <v>181</v>
      </c>
      <c r="D91" s="204" t="s">
        <v>140</v>
      </c>
      <c r="E91" s="205" t="s">
        <v>876</v>
      </c>
      <c r="F91" s="206" t="s">
        <v>877</v>
      </c>
      <c r="G91" s="207" t="s">
        <v>416</v>
      </c>
      <c r="H91" s="208">
        <v>21</v>
      </c>
      <c r="I91" s="209"/>
      <c r="J91" s="210">
        <f>ROUND(I91*H91,2)</f>
        <v>0</v>
      </c>
      <c r="K91" s="206" t="s">
        <v>18</v>
      </c>
      <c r="L91" s="44"/>
      <c r="M91" s="211" t="s">
        <v>18</v>
      </c>
      <c r="N91" s="212" t="s">
        <v>41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238</v>
      </c>
      <c r="AT91" s="215" t="s">
        <v>140</v>
      </c>
      <c r="AU91" s="215" t="s">
        <v>78</v>
      </c>
      <c r="AY91" s="17" t="s">
        <v>138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78</v>
      </c>
      <c r="BK91" s="216">
        <f>ROUND(I91*H91,2)</f>
        <v>0</v>
      </c>
      <c r="BL91" s="17" t="s">
        <v>238</v>
      </c>
      <c r="BM91" s="215" t="s">
        <v>212</v>
      </c>
    </row>
    <row r="92" s="2" customFormat="1" ht="16.5" customHeight="1">
      <c r="A92" s="38"/>
      <c r="B92" s="39"/>
      <c r="C92" s="204" t="s">
        <v>187</v>
      </c>
      <c r="D92" s="204" t="s">
        <v>140</v>
      </c>
      <c r="E92" s="205" t="s">
        <v>878</v>
      </c>
      <c r="F92" s="206" t="s">
        <v>879</v>
      </c>
      <c r="G92" s="207" t="s">
        <v>416</v>
      </c>
      <c r="H92" s="208">
        <v>24</v>
      </c>
      <c r="I92" s="209"/>
      <c r="J92" s="210">
        <f>ROUND(I92*H92,2)</f>
        <v>0</v>
      </c>
      <c r="K92" s="206" t="s">
        <v>18</v>
      </c>
      <c r="L92" s="44"/>
      <c r="M92" s="211" t="s">
        <v>18</v>
      </c>
      <c r="N92" s="212" t="s">
        <v>41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238</v>
      </c>
      <c r="AT92" s="215" t="s">
        <v>140</v>
      </c>
      <c r="AU92" s="215" t="s">
        <v>78</v>
      </c>
      <c r="AY92" s="17" t="s">
        <v>138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78</v>
      </c>
      <c r="BK92" s="216">
        <f>ROUND(I92*H92,2)</f>
        <v>0</v>
      </c>
      <c r="BL92" s="17" t="s">
        <v>238</v>
      </c>
      <c r="BM92" s="215" t="s">
        <v>225</v>
      </c>
    </row>
    <row r="93" s="2" customFormat="1" ht="16.5" customHeight="1">
      <c r="A93" s="38"/>
      <c r="B93" s="39"/>
      <c r="C93" s="204" t="s">
        <v>194</v>
      </c>
      <c r="D93" s="204" t="s">
        <v>140</v>
      </c>
      <c r="E93" s="205" t="s">
        <v>880</v>
      </c>
      <c r="F93" s="206" t="s">
        <v>881</v>
      </c>
      <c r="G93" s="207" t="s">
        <v>416</v>
      </c>
      <c r="H93" s="208">
        <v>14</v>
      </c>
      <c r="I93" s="209"/>
      <c r="J93" s="210">
        <f>ROUND(I93*H93,2)</f>
        <v>0</v>
      </c>
      <c r="K93" s="206" t="s">
        <v>18</v>
      </c>
      <c r="L93" s="44"/>
      <c r="M93" s="211" t="s">
        <v>18</v>
      </c>
      <c r="N93" s="212" t="s">
        <v>41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238</v>
      </c>
      <c r="AT93" s="215" t="s">
        <v>140</v>
      </c>
      <c r="AU93" s="215" t="s">
        <v>78</v>
      </c>
      <c r="AY93" s="17" t="s">
        <v>138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78</v>
      </c>
      <c r="BK93" s="216">
        <f>ROUND(I93*H93,2)</f>
        <v>0</v>
      </c>
      <c r="BL93" s="17" t="s">
        <v>238</v>
      </c>
      <c r="BM93" s="215" t="s">
        <v>238</v>
      </c>
    </row>
    <row r="94" s="2" customFormat="1" ht="16.5" customHeight="1">
      <c r="A94" s="38"/>
      <c r="B94" s="39"/>
      <c r="C94" s="204" t="s">
        <v>201</v>
      </c>
      <c r="D94" s="204" t="s">
        <v>140</v>
      </c>
      <c r="E94" s="205" t="s">
        <v>882</v>
      </c>
      <c r="F94" s="206" t="s">
        <v>883</v>
      </c>
      <c r="G94" s="207" t="s">
        <v>416</v>
      </c>
      <c r="H94" s="208">
        <v>22</v>
      </c>
      <c r="I94" s="209"/>
      <c r="J94" s="210">
        <f>ROUND(I94*H94,2)</f>
        <v>0</v>
      </c>
      <c r="K94" s="206" t="s">
        <v>18</v>
      </c>
      <c r="L94" s="44"/>
      <c r="M94" s="211" t="s">
        <v>18</v>
      </c>
      <c r="N94" s="212" t="s">
        <v>41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238</v>
      </c>
      <c r="AT94" s="215" t="s">
        <v>140</v>
      </c>
      <c r="AU94" s="215" t="s">
        <v>78</v>
      </c>
      <c r="AY94" s="17" t="s">
        <v>138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78</v>
      </c>
      <c r="BK94" s="216">
        <f>ROUND(I94*H94,2)</f>
        <v>0</v>
      </c>
      <c r="BL94" s="17" t="s">
        <v>238</v>
      </c>
      <c r="BM94" s="215" t="s">
        <v>252</v>
      </c>
    </row>
    <row r="95" s="2" customFormat="1" ht="16.5" customHeight="1">
      <c r="A95" s="38"/>
      <c r="B95" s="39"/>
      <c r="C95" s="204" t="s">
        <v>207</v>
      </c>
      <c r="D95" s="204" t="s">
        <v>140</v>
      </c>
      <c r="E95" s="205" t="s">
        <v>884</v>
      </c>
      <c r="F95" s="206" t="s">
        <v>885</v>
      </c>
      <c r="G95" s="207" t="s">
        <v>249</v>
      </c>
      <c r="H95" s="208">
        <v>1</v>
      </c>
      <c r="I95" s="209"/>
      <c r="J95" s="210">
        <f>ROUND(I95*H95,2)</f>
        <v>0</v>
      </c>
      <c r="K95" s="206" t="s">
        <v>18</v>
      </c>
      <c r="L95" s="44"/>
      <c r="M95" s="211" t="s">
        <v>18</v>
      </c>
      <c r="N95" s="212" t="s">
        <v>41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238</v>
      </c>
      <c r="AT95" s="215" t="s">
        <v>140</v>
      </c>
      <c r="AU95" s="215" t="s">
        <v>78</v>
      </c>
      <c r="AY95" s="17" t="s">
        <v>138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78</v>
      </c>
      <c r="BK95" s="216">
        <f>ROUND(I95*H95,2)</f>
        <v>0</v>
      </c>
      <c r="BL95" s="17" t="s">
        <v>238</v>
      </c>
      <c r="BM95" s="215" t="s">
        <v>261</v>
      </c>
    </row>
    <row r="96" s="2" customFormat="1" ht="16.5" customHeight="1">
      <c r="A96" s="38"/>
      <c r="B96" s="39"/>
      <c r="C96" s="204" t="s">
        <v>212</v>
      </c>
      <c r="D96" s="204" t="s">
        <v>140</v>
      </c>
      <c r="E96" s="205" t="s">
        <v>886</v>
      </c>
      <c r="F96" s="206" t="s">
        <v>887</v>
      </c>
      <c r="G96" s="207" t="s">
        <v>249</v>
      </c>
      <c r="H96" s="208">
        <v>1</v>
      </c>
      <c r="I96" s="209"/>
      <c r="J96" s="210">
        <f>ROUND(I96*H96,2)</f>
        <v>0</v>
      </c>
      <c r="K96" s="206" t="s">
        <v>18</v>
      </c>
      <c r="L96" s="44"/>
      <c r="M96" s="211" t="s">
        <v>18</v>
      </c>
      <c r="N96" s="212" t="s">
        <v>41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238</v>
      </c>
      <c r="AT96" s="215" t="s">
        <v>140</v>
      </c>
      <c r="AU96" s="215" t="s">
        <v>78</v>
      </c>
      <c r="AY96" s="17" t="s">
        <v>138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78</v>
      </c>
      <c r="BK96" s="216">
        <f>ROUND(I96*H96,2)</f>
        <v>0</v>
      </c>
      <c r="BL96" s="17" t="s">
        <v>238</v>
      </c>
      <c r="BM96" s="215" t="s">
        <v>270</v>
      </c>
    </row>
    <row r="97" s="2" customFormat="1" ht="16.5" customHeight="1">
      <c r="A97" s="38"/>
      <c r="B97" s="39"/>
      <c r="C97" s="204" t="s">
        <v>220</v>
      </c>
      <c r="D97" s="204" t="s">
        <v>140</v>
      </c>
      <c r="E97" s="205" t="s">
        <v>888</v>
      </c>
      <c r="F97" s="206" t="s">
        <v>889</v>
      </c>
      <c r="G97" s="207" t="s">
        <v>249</v>
      </c>
      <c r="H97" s="208">
        <v>7</v>
      </c>
      <c r="I97" s="209"/>
      <c r="J97" s="210">
        <f>ROUND(I97*H97,2)</f>
        <v>0</v>
      </c>
      <c r="K97" s="206" t="s">
        <v>18</v>
      </c>
      <c r="L97" s="44"/>
      <c r="M97" s="211" t="s">
        <v>18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238</v>
      </c>
      <c r="AT97" s="215" t="s">
        <v>140</v>
      </c>
      <c r="AU97" s="215" t="s">
        <v>78</v>
      </c>
      <c r="AY97" s="17" t="s">
        <v>138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238</v>
      </c>
      <c r="BM97" s="215" t="s">
        <v>279</v>
      </c>
    </row>
    <row r="98" s="2" customFormat="1" ht="16.5" customHeight="1">
      <c r="A98" s="38"/>
      <c r="B98" s="39"/>
      <c r="C98" s="204" t="s">
        <v>225</v>
      </c>
      <c r="D98" s="204" t="s">
        <v>140</v>
      </c>
      <c r="E98" s="205" t="s">
        <v>890</v>
      </c>
      <c r="F98" s="206" t="s">
        <v>891</v>
      </c>
      <c r="G98" s="207" t="s">
        <v>249</v>
      </c>
      <c r="H98" s="208">
        <v>2</v>
      </c>
      <c r="I98" s="209"/>
      <c r="J98" s="210">
        <f>ROUND(I98*H98,2)</f>
        <v>0</v>
      </c>
      <c r="K98" s="206" t="s">
        <v>18</v>
      </c>
      <c r="L98" s="44"/>
      <c r="M98" s="211" t="s">
        <v>18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238</v>
      </c>
      <c r="AT98" s="215" t="s">
        <v>140</v>
      </c>
      <c r="AU98" s="215" t="s">
        <v>78</v>
      </c>
      <c r="AY98" s="17" t="s">
        <v>138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238</v>
      </c>
      <c r="BM98" s="215" t="s">
        <v>290</v>
      </c>
    </row>
    <row r="99" s="2" customFormat="1" ht="16.5" customHeight="1">
      <c r="A99" s="38"/>
      <c r="B99" s="39"/>
      <c r="C99" s="204" t="s">
        <v>8</v>
      </c>
      <c r="D99" s="204" t="s">
        <v>140</v>
      </c>
      <c r="E99" s="205" t="s">
        <v>892</v>
      </c>
      <c r="F99" s="206" t="s">
        <v>893</v>
      </c>
      <c r="G99" s="207" t="s">
        <v>249</v>
      </c>
      <c r="H99" s="208">
        <v>2</v>
      </c>
      <c r="I99" s="209"/>
      <c r="J99" s="210">
        <f>ROUND(I99*H99,2)</f>
        <v>0</v>
      </c>
      <c r="K99" s="206" t="s">
        <v>18</v>
      </c>
      <c r="L99" s="44"/>
      <c r="M99" s="211" t="s">
        <v>18</v>
      </c>
      <c r="N99" s="212" t="s">
        <v>41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238</v>
      </c>
      <c r="AT99" s="215" t="s">
        <v>140</v>
      </c>
      <c r="AU99" s="215" t="s">
        <v>78</v>
      </c>
      <c r="AY99" s="17" t="s">
        <v>138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78</v>
      </c>
      <c r="BK99" s="216">
        <f>ROUND(I99*H99,2)</f>
        <v>0</v>
      </c>
      <c r="BL99" s="17" t="s">
        <v>238</v>
      </c>
      <c r="BM99" s="215" t="s">
        <v>301</v>
      </c>
    </row>
    <row r="100" s="2" customFormat="1" ht="16.5" customHeight="1">
      <c r="A100" s="38"/>
      <c r="B100" s="39"/>
      <c r="C100" s="204" t="s">
        <v>238</v>
      </c>
      <c r="D100" s="204" t="s">
        <v>140</v>
      </c>
      <c r="E100" s="205" t="s">
        <v>894</v>
      </c>
      <c r="F100" s="206" t="s">
        <v>895</v>
      </c>
      <c r="G100" s="207" t="s">
        <v>249</v>
      </c>
      <c r="H100" s="208">
        <v>2</v>
      </c>
      <c r="I100" s="209"/>
      <c r="J100" s="210">
        <f>ROUND(I100*H100,2)</f>
        <v>0</v>
      </c>
      <c r="K100" s="206" t="s">
        <v>18</v>
      </c>
      <c r="L100" s="44"/>
      <c r="M100" s="211" t="s">
        <v>18</v>
      </c>
      <c r="N100" s="212" t="s">
        <v>41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238</v>
      </c>
      <c r="AT100" s="215" t="s">
        <v>140</v>
      </c>
      <c r="AU100" s="215" t="s">
        <v>78</v>
      </c>
      <c r="AY100" s="17" t="s">
        <v>138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78</v>
      </c>
      <c r="BK100" s="216">
        <f>ROUND(I100*H100,2)</f>
        <v>0</v>
      </c>
      <c r="BL100" s="17" t="s">
        <v>238</v>
      </c>
      <c r="BM100" s="215" t="s">
        <v>312</v>
      </c>
    </row>
    <row r="101" s="2" customFormat="1" ht="16.5" customHeight="1">
      <c r="A101" s="38"/>
      <c r="B101" s="39"/>
      <c r="C101" s="204" t="s">
        <v>246</v>
      </c>
      <c r="D101" s="204" t="s">
        <v>140</v>
      </c>
      <c r="E101" s="205" t="s">
        <v>896</v>
      </c>
      <c r="F101" s="206" t="s">
        <v>897</v>
      </c>
      <c r="G101" s="207" t="s">
        <v>249</v>
      </c>
      <c r="H101" s="208">
        <v>13</v>
      </c>
      <c r="I101" s="209"/>
      <c r="J101" s="210">
        <f>ROUND(I101*H101,2)</f>
        <v>0</v>
      </c>
      <c r="K101" s="206" t="s">
        <v>18</v>
      </c>
      <c r="L101" s="44"/>
      <c r="M101" s="211" t="s">
        <v>18</v>
      </c>
      <c r="N101" s="212" t="s">
        <v>41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238</v>
      </c>
      <c r="AT101" s="215" t="s">
        <v>140</v>
      </c>
      <c r="AU101" s="215" t="s">
        <v>78</v>
      </c>
      <c r="AY101" s="17" t="s">
        <v>138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78</v>
      </c>
      <c r="BK101" s="216">
        <f>ROUND(I101*H101,2)</f>
        <v>0</v>
      </c>
      <c r="BL101" s="17" t="s">
        <v>238</v>
      </c>
      <c r="BM101" s="215" t="s">
        <v>325</v>
      </c>
    </row>
    <row r="102" s="2" customFormat="1" ht="16.5" customHeight="1">
      <c r="A102" s="38"/>
      <c r="B102" s="39"/>
      <c r="C102" s="204" t="s">
        <v>252</v>
      </c>
      <c r="D102" s="204" t="s">
        <v>140</v>
      </c>
      <c r="E102" s="205" t="s">
        <v>898</v>
      </c>
      <c r="F102" s="206" t="s">
        <v>899</v>
      </c>
      <c r="G102" s="207" t="s">
        <v>249</v>
      </c>
      <c r="H102" s="208">
        <v>4</v>
      </c>
      <c r="I102" s="209"/>
      <c r="J102" s="210">
        <f>ROUND(I102*H102,2)</f>
        <v>0</v>
      </c>
      <c r="K102" s="206" t="s">
        <v>18</v>
      </c>
      <c r="L102" s="44"/>
      <c r="M102" s="211" t="s">
        <v>18</v>
      </c>
      <c r="N102" s="212" t="s">
        <v>41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238</v>
      </c>
      <c r="AT102" s="215" t="s">
        <v>140</v>
      </c>
      <c r="AU102" s="215" t="s">
        <v>78</v>
      </c>
      <c r="AY102" s="17" t="s">
        <v>138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78</v>
      </c>
      <c r="BK102" s="216">
        <f>ROUND(I102*H102,2)</f>
        <v>0</v>
      </c>
      <c r="BL102" s="17" t="s">
        <v>238</v>
      </c>
      <c r="BM102" s="215" t="s">
        <v>335</v>
      </c>
    </row>
    <row r="103" s="2" customFormat="1" ht="16.5" customHeight="1">
      <c r="A103" s="38"/>
      <c r="B103" s="39"/>
      <c r="C103" s="204" t="s">
        <v>257</v>
      </c>
      <c r="D103" s="204" t="s">
        <v>140</v>
      </c>
      <c r="E103" s="205" t="s">
        <v>900</v>
      </c>
      <c r="F103" s="206" t="s">
        <v>901</v>
      </c>
      <c r="G103" s="207" t="s">
        <v>416</v>
      </c>
      <c r="H103" s="208">
        <v>89</v>
      </c>
      <c r="I103" s="209"/>
      <c r="J103" s="210">
        <f>ROUND(I103*H103,2)</f>
        <v>0</v>
      </c>
      <c r="K103" s="206" t="s">
        <v>18</v>
      </c>
      <c r="L103" s="44"/>
      <c r="M103" s="211" t="s">
        <v>18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238</v>
      </c>
      <c r="AT103" s="215" t="s">
        <v>140</v>
      </c>
      <c r="AU103" s="215" t="s">
        <v>78</v>
      </c>
      <c r="AY103" s="17" t="s">
        <v>138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238</v>
      </c>
      <c r="BM103" s="215" t="s">
        <v>351</v>
      </c>
    </row>
    <row r="104" s="2" customFormat="1" ht="16.5" customHeight="1">
      <c r="A104" s="38"/>
      <c r="B104" s="39"/>
      <c r="C104" s="204" t="s">
        <v>261</v>
      </c>
      <c r="D104" s="204" t="s">
        <v>140</v>
      </c>
      <c r="E104" s="205" t="s">
        <v>902</v>
      </c>
      <c r="F104" s="206" t="s">
        <v>903</v>
      </c>
      <c r="G104" s="207" t="s">
        <v>416</v>
      </c>
      <c r="H104" s="208">
        <v>89</v>
      </c>
      <c r="I104" s="209"/>
      <c r="J104" s="210">
        <f>ROUND(I104*H104,2)</f>
        <v>0</v>
      </c>
      <c r="K104" s="206" t="s">
        <v>18</v>
      </c>
      <c r="L104" s="44"/>
      <c r="M104" s="211" t="s">
        <v>18</v>
      </c>
      <c r="N104" s="212" t="s">
        <v>41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238</v>
      </c>
      <c r="AT104" s="215" t="s">
        <v>140</v>
      </c>
      <c r="AU104" s="215" t="s">
        <v>78</v>
      </c>
      <c r="AY104" s="17" t="s">
        <v>138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78</v>
      </c>
      <c r="BK104" s="216">
        <f>ROUND(I104*H104,2)</f>
        <v>0</v>
      </c>
      <c r="BL104" s="17" t="s">
        <v>238</v>
      </c>
      <c r="BM104" s="215" t="s">
        <v>364</v>
      </c>
    </row>
    <row r="105" s="2" customFormat="1" ht="16.5" customHeight="1">
      <c r="A105" s="38"/>
      <c r="B105" s="39"/>
      <c r="C105" s="204" t="s">
        <v>7</v>
      </c>
      <c r="D105" s="204" t="s">
        <v>140</v>
      </c>
      <c r="E105" s="205" t="s">
        <v>904</v>
      </c>
      <c r="F105" s="206" t="s">
        <v>905</v>
      </c>
      <c r="G105" s="207" t="s">
        <v>906</v>
      </c>
      <c r="H105" s="263"/>
      <c r="I105" s="209"/>
      <c r="J105" s="210">
        <f>ROUND(I105*H105,2)</f>
        <v>0</v>
      </c>
      <c r="K105" s="206" t="s">
        <v>18</v>
      </c>
      <c r="L105" s="44"/>
      <c r="M105" s="211" t="s">
        <v>18</v>
      </c>
      <c r="N105" s="212" t="s">
        <v>41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238</v>
      </c>
      <c r="AT105" s="215" t="s">
        <v>140</v>
      </c>
      <c r="AU105" s="215" t="s">
        <v>78</v>
      </c>
      <c r="AY105" s="17" t="s">
        <v>138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78</v>
      </c>
      <c r="BK105" s="216">
        <f>ROUND(I105*H105,2)</f>
        <v>0</v>
      </c>
      <c r="BL105" s="17" t="s">
        <v>238</v>
      </c>
      <c r="BM105" s="215" t="s">
        <v>377</v>
      </c>
    </row>
    <row r="106" s="12" customFormat="1" ht="25.92" customHeight="1">
      <c r="A106" s="12"/>
      <c r="B106" s="188"/>
      <c r="C106" s="189"/>
      <c r="D106" s="190" t="s">
        <v>69</v>
      </c>
      <c r="E106" s="191" t="s">
        <v>388</v>
      </c>
      <c r="F106" s="191" t="s">
        <v>907</v>
      </c>
      <c r="G106" s="189"/>
      <c r="H106" s="189"/>
      <c r="I106" s="192"/>
      <c r="J106" s="193">
        <f>BK106</f>
        <v>0</v>
      </c>
      <c r="K106" s="189"/>
      <c r="L106" s="194"/>
      <c r="M106" s="195"/>
      <c r="N106" s="196"/>
      <c r="O106" s="196"/>
      <c r="P106" s="197">
        <f>SUM(P107:P114)</f>
        <v>0</v>
      </c>
      <c r="Q106" s="196"/>
      <c r="R106" s="197">
        <f>SUM(R107:R114)</f>
        <v>0</v>
      </c>
      <c r="S106" s="196"/>
      <c r="T106" s="198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9" t="s">
        <v>80</v>
      </c>
      <c r="AT106" s="200" t="s">
        <v>69</v>
      </c>
      <c r="AU106" s="200" t="s">
        <v>70</v>
      </c>
      <c r="AY106" s="199" t="s">
        <v>138</v>
      </c>
      <c r="BK106" s="201">
        <f>SUM(BK107:BK114)</f>
        <v>0</v>
      </c>
    </row>
    <row r="107" s="2" customFormat="1" ht="16.5" customHeight="1">
      <c r="A107" s="38"/>
      <c r="B107" s="39"/>
      <c r="C107" s="204" t="s">
        <v>270</v>
      </c>
      <c r="D107" s="204" t="s">
        <v>140</v>
      </c>
      <c r="E107" s="205" t="s">
        <v>908</v>
      </c>
      <c r="F107" s="206" t="s">
        <v>909</v>
      </c>
      <c r="G107" s="207" t="s">
        <v>393</v>
      </c>
      <c r="H107" s="208">
        <v>2</v>
      </c>
      <c r="I107" s="209"/>
      <c r="J107" s="210">
        <f>ROUND(I107*H107,2)</f>
        <v>0</v>
      </c>
      <c r="K107" s="206" t="s">
        <v>18</v>
      </c>
      <c r="L107" s="44"/>
      <c r="M107" s="211" t="s">
        <v>18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238</v>
      </c>
      <c r="AT107" s="215" t="s">
        <v>140</v>
      </c>
      <c r="AU107" s="215" t="s">
        <v>78</v>
      </c>
      <c r="AY107" s="17" t="s">
        <v>138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238</v>
      </c>
      <c r="BM107" s="215" t="s">
        <v>390</v>
      </c>
    </row>
    <row r="108" s="2" customFormat="1" ht="16.5" customHeight="1">
      <c r="A108" s="38"/>
      <c r="B108" s="39"/>
      <c r="C108" s="204" t="s">
        <v>274</v>
      </c>
      <c r="D108" s="204" t="s">
        <v>140</v>
      </c>
      <c r="E108" s="205" t="s">
        <v>910</v>
      </c>
      <c r="F108" s="206" t="s">
        <v>911</v>
      </c>
      <c r="G108" s="207" t="s">
        <v>393</v>
      </c>
      <c r="H108" s="208">
        <v>1</v>
      </c>
      <c r="I108" s="209"/>
      <c r="J108" s="210">
        <f>ROUND(I108*H108,2)</f>
        <v>0</v>
      </c>
      <c r="K108" s="206" t="s">
        <v>18</v>
      </c>
      <c r="L108" s="44"/>
      <c r="M108" s="211" t="s">
        <v>18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238</v>
      </c>
      <c r="AT108" s="215" t="s">
        <v>140</v>
      </c>
      <c r="AU108" s="215" t="s">
        <v>78</v>
      </c>
      <c r="AY108" s="17" t="s">
        <v>138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238</v>
      </c>
      <c r="BM108" s="215" t="s">
        <v>401</v>
      </c>
    </row>
    <row r="109" s="2" customFormat="1" ht="16.5" customHeight="1">
      <c r="A109" s="38"/>
      <c r="B109" s="39"/>
      <c r="C109" s="204" t="s">
        <v>279</v>
      </c>
      <c r="D109" s="204" t="s">
        <v>140</v>
      </c>
      <c r="E109" s="205" t="s">
        <v>912</v>
      </c>
      <c r="F109" s="206" t="s">
        <v>913</v>
      </c>
      <c r="G109" s="207" t="s">
        <v>393</v>
      </c>
      <c r="H109" s="208">
        <v>1</v>
      </c>
      <c r="I109" s="209"/>
      <c r="J109" s="210">
        <f>ROUND(I109*H109,2)</f>
        <v>0</v>
      </c>
      <c r="K109" s="206" t="s">
        <v>18</v>
      </c>
      <c r="L109" s="44"/>
      <c r="M109" s="211" t="s">
        <v>18</v>
      </c>
      <c r="N109" s="212" t="s">
        <v>41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238</v>
      </c>
      <c r="AT109" s="215" t="s">
        <v>140</v>
      </c>
      <c r="AU109" s="215" t="s">
        <v>78</v>
      </c>
      <c r="AY109" s="17" t="s">
        <v>138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78</v>
      </c>
      <c r="BK109" s="216">
        <f>ROUND(I109*H109,2)</f>
        <v>0</v>
      </c>
      <c r="BL109" s="17" t="s">
        <v>238</v>
      </c>
      <c r="BM109" s="215" t="s">
        <v>413</v>
      </c>
    </row>
    <row r="110" s="2" customFormat="1" ht="16.5" customHeight="1">
      <c r="A110" s="38"/>
      <c r="B110" s="39"/>
      <c r="C110" s="204" t="s">
        <v>283</v>
      </c>
      <c r="D110" s="204" t="s">
        <v>140</v>
      </c>
      <c r="E110" s="205" t="s">
        <v>914</v>
      </c>
      <c r="F110" s="206" t="s">
        <v>915</v>
      </c>
      <c r="G110" s="207" t="s">
        <v>393</v>
      </c>
      <c r="H110" s="208">
        <v>10</v>
      </c>
      <c r="I110" s="209"/>
      <c r="J110" s="210">
        <f>ROUND(I110*H110,2)</f>
        <v>0</v>
      </c>
      <c r="K110" s="206" t="s">
        <v>18</v>
      </c>
      <c r="L110" s="44"/>
      <c r="M110" s="211" t="s">
        <v>18</v>
      </c>
      <c r="N110" s="212" t="s">
        <v>41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238</v>
      </c>
      <c r="AT110" s="215" t="s">
        <v>140</v>
      </c>
      <c r="AU110" s="215" t="s">
        <v>78</v>
      </c>
      <c r="AY110" s="17" t="s">
        <v>138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78</v>
      </c>
      <c r="BK110" s="216">
        <f>ROUND(I110*H110,2)</f>
        <v>0</v>
      </c>
      <c r="BL110" s="17" t="s">
        <v>238</v>
      </c>
      <c r="BM110" s="215" t="s">
        <v>425</v>
      </c>
    </row>
    <row r="111" s="2" customFormat="1" ht="16.5" customHeight="1">
      <c r="A111" s="38"/>
      <c r="B111" s="39"/>
      <c r="C111" s="204" t="s">
        <v>290</v>
      </c>
      <c r="D111" s="204" t="s">
        <v>140</v>
      </c>
      <c r="E111" s="205" t="s">
        <v>916</v>
      </c>
      <c r="F111" s="206" t="s">
        <v>917</v>
      </c>
      <c r="G111" s="207" t="s">
        <v>393</v>
      </c>
      <c r="H111" s="208">
        <v>4</v>
      </c>
      <c r="I111" s="209"/>
      <c r="J111" s="210">
        <f>ROUND(I111*H111,2)</f>
        <v>0</v>
      </c>
      <c r="K111" s="206" t="s">
        <v>18</v>
      </c>
      <c r="L111" s="44"/>
      <c r="M111" s="211" t="s">
        <v>18</v>
      </c>
      <c r="N111" s="212" t="s">
        <v>41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238</v>
      </c>
      <c r="AT111" s="215" t="s">
        <v>140</v>
      </c>
      <c r="AU111" s="215" t="s">
        <v>78</v>
      </c>
      <c r="AY111" s="17" t="s">
        <v>138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78</v>
      </c>
      <c r="BK111" s="216">
        <f>ROUND(I111*H111,2)</f>
        <v>0</v>
      </c>
      <c r="BL111" s="17" t="s">
        <v>238</v>
      </c>
      <c r="BM111" s="215" t="s">
        <v>437</v>
      </c>
    </row>
    <row r="112" s="2" customFormat="1" ht="16.5" customHeight="1">
      <c r="A112" s="38"/>
      <c r="B112" s="39"/>
      <c r="C112" s="204" t="s">
        <v>295</v>
      </c>
      <c r="D112" s="204" t="s">
        <v>140</v>
      </c>
      <c r="E112" s="205" t="s">
        <v>918</v>
      </c>
      <c r="F112" s="206" t="s">
        <v>919</v>
      </c>
      <c r="G112" s="207" t="s">
        <v>249</v>
      </c>
      <c r="H112" s="208">
        <v>3</v>
      </c>
      <c r="I112" s="209"/>
      <c r="J112" s="210">
        <f>ROUND(I112*H112,2)</f>
        <v>0</v>
      </c>
      <c r="K112" s="206" t="s">
        <v>18</v>
      </c>
      <c r="L112" s="44"/>
      <c r="M112" s="211" t="s">
        <v>18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238</v>
      </c>
      <c r="AT112" s="215" t="s">
        <v>140</v>
      </c>
      <c r="AU112" s="215" t="s">
        <v>78</v>
      </c>
      <c r="AY112" s="17" t="s">
        <v>138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238</v>
      </c>
      <c r="BM112" s="215" t="s">
        <v>449</v>
      </c>
    </row>
    <row r="113" s="2" customFormat="1" ht="16.5" customHeight="1">
      <c r="A113" s="38"/>
      <c r="B113" s="39"/>
      <c r="C113" s="204" t="s">
        <v>301</v>
      </c>
      <c r="D113" s="204" t="s">
        <v>140</v>
      </c>
      <c r="E113" s="205" t="s">
        <v>920</v>
      </c>
      <c r="F113" s="206" t="s">
        <v>921</v>
      </c>
      <c r="G113" s="207" t="s">
        <v>249</v>
      </c>
      <c r="H113" s="208">
        <v>2</v>
      </c>
      <c r="I113" s="209"/>
      <c r="J113" s="210">
        <f>ROUND(I113*H113,2)</f>
        <v>0</v>
      </c>
      <c r="K113" s="206" t="s">
        <v>18</v>
      </c>
      <c r="L113" s="44"/>
      <c r="M113" s="211" t="s">
        <v>18</v>
      </c>
      <c r="N113" s="212" t="s">
        <v>41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238</v>
      </c>
      <c r="AT113" s="215" t="s">
        <v>140</v>
      </c>
      <c r="AU113" s="215" t="s">
        <v>78</v>
      </c>
      <c r="AY113" s="17" t="s">
        <v>138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78</v>
      </c>
      <c r="BK113" s="216">
        <f>ROUND(I113*H113,2)</f>
        <v>0</v>
      </c>
      <c r="BL113" s="17" t="s">
        <v>238</v>
      </c>
      <c r="BM113" s="215" t="s">
        <v>459</v>
      </c>
    </row>
    <row r="114" s="2" customFormat="1" ht="16.5" customHeight="1">
      <c r="A114" s="38"/>
      <c r="B114" s="39"/>
      <c r="C114" s="204" t="s">
        <v>307</v>
      </c>
      <c r="D114" s="204" t="s">
        <v>140</v>
      </c>
      <c r="E114" s="205" t="s">
        <v>922</v>
      </c>
      <c r="F114" s="206" t="s">
        <v>923</v>
      </c>
      <c r="G114" s="207" t="s">
        <v>906</v>
      </c>
      <c r="H114" s="263"/>
      <c r="I114" s="209"/>
      <c r="J114" s="210">
        <f>ROUND(I114*H114,2)</f>
        <v>0</v>
      </c>
      <c r="K114" s="206" t="s">
        <v>18</v>
      </c>
      <c r="L114" s="44"/>
      <c r="M114" s="211" t="s">
        <v>18</v>
      </c>
      <c r="N114" s="212" t="s">
        <v>41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238</v>
      </c>
      <c r="AT114" s="215" t="s">
        <v>140</v>
      </c>
      <c r="AU114" s="215" t="s">
        <v>78</v>
      </c>
      <c r="AY114" s="17" t="s">
        <v>138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78</v>
      </c>
      <c r="BK114" s="216">
        <f>ROUND(I114*H114,2)</f>
        <v>0</v>
      </c>
      <c r="BL114" s="17" t="s">
        <v>238</v>
      </c>
      <c r="BM114" s="215" t="s">
        <v>469</v>
      </c>
    </row>
    <row r="115" s="12" customFormat="1" ht="25.92" customHeight="1">
      <c r="A115" s="12"/>
      <c r="B115" s="188"/>
      <c r="C115" s="189"/>
      <c r="D115" s="190" t="s">
        <v>69</v>
      </c>
      <c r="E115" s="191" t="s">
        <v>924</v>
      </c>
      <c r="F115" s="191" t="s">
        <v>925</v>
      </c>
      <c r="G115" s="189"/>
      <c r="H115" s="189"/>
      <c r="I115" s="192"/>
      <c r="J115" s="193">
        <f>BK115</f>
        <v>0</v>
      </c>
      <c r="K115" s="189"/>
      <c r="L115" s="194"/>
      <c r="M115" s="195"/>
      <c r="N115" s="196"/>
      <c r="O115" s="196"/>
      <c r="P115" s="197">
        <f>P116</f>
        <v>0</v>
      </c>
      <c r="Q115" s="196"/>
      <c r="R115" s="197">
        <f>R116</f>
        <v>0</v>
      </c>
      <c r="S115" s="196"/>
      <c r="T115" s="198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9" t="s">
        <v>78</v>
      </c>
      <c r="AT115" s="200" t="s">
        <v>69</v>
      </c>
      <c r="AU115" s="200" t="s">
        <v>70</v>
      </c>
      <c r="AY115" s="199" t="s">
        <v>138</v>
      </c>
      <c r="BK115" s="201">
        <f>BK116</f>
        <v>0</v>
      </c>
    </row>
    <row r="116" s="2" customFormat="1" ht="16.5" customHeight="1">
      <c r="A116" s="38"/>
      <c r="B116" s="39"/>
      <c r="C116" s="204" t="s">
        <v>312</v>
      </c>
      <c r="D116" s="204" t="s">
        <v>140</v>
      </c>
      <c r="E116" s="205" t="s">
        <v>926</v>
      </c>
      <c r="F116" s="206" t="s">
        <v>829</v>
      </c>
      <c r="G116" s="207" t="s">
        <v>393</v>
      </c>
      <c r="H116" s="208">
        <v>1</v>
      </c>
      <c r="I116" s="209"/>
      <c r="J116" s="210">
        <f>ROUND(I116*H116,2)</f>
        <v>0</v>
      </c>
      <c r="K116" s="206" t="s">
        <v>18</v>
      </c>
      <c r="L116" s="44"/>
      <c r="M116" s="211" t="s">
        <v>18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145</v>
      </c>
      <c r="AT116" s="215" t="s">
        <v>140</v>
      </c>
      <c r="AU116" s="215" t="s">
        <v>78</v>
      </c>
      <c r="AY116" s="17" t="s">
        <v>138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145</v>
      </c>
      <c r="BM116" s="215" t="s">
        <v>479</v>
      </c>
    </row>
    <row r="117" s="12" customFormat="1" ht="25.92" customHeight="1">
      <c r="A117" s="12"/>
      <c r="B117" s="188"/>
      <c r="C117" s="189"/>
      <c r="D117" s="190" t="s">
        <v>69</v>
      </c>
      <c r="E117" s="191" t="s">
        <v>927</v>
      </c>
      <c r="F117" s="191" t="s">
        <v>777</v>
      </c>
      <c r="G117" s="189"/>
      <c r="H117" s="189"/>
      <c r="I117" s="192"/>
      <c r="J117" s="193">
        <f>BK117</f>
        <v>0</v>
      </c>
      <c r="K117" s="189"/>
      <c r="L117" s="194"/>
      <c r="M117" s="195"/>
      <c r="N117" s="196"/>
      <c r="O117" s="196"/>
      <c r="P117" s="197">
        <f>P118</f>
        <v>0</v>
      </c>
      <c r="Q117" s="196"/>
      <c r="R117" s="197">
        <f>R118</f>
        <v>0</v>
      </c>
      <c r="S117" s="196"/>
      <c r="T117" s="198">
        <f>T118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9" t="s">
        <v>78</v>
      </c>
      <c r="AT117" s="200" t="s">
        <v>69</v>
      </c>
      <c r="AU117" s="200" t="s">
        <v>70</v>
      </c>
      <c r="AY117" s="199" t="s">
        <v>138</v>
      </c>
      <c r="BK117" s="201">
        <f>BK118</f>
        <v>0</v>
      </c>
    </row>
    <row r="118" s="2" customFormat="1" ht="16.5" customHeight="1">
      <c r="A118" s="38"/>
      <c r="B118" s="39"/>
      <c r="C118" s="204" t="s">
        <v>320</v>
      </c>
      <c r="D118" s="204" t="s">
        <v>140</v>
      </c>
      <c r="E118" s="205" t="s">
        <v>928</v>
      </c>
      <c r="F118" s="206" t="s">
        <v>825</v>
      </c>
      <c r="G118" s="207" t="s">
        <v>393</v>
      </c>
      <c r="H118" s="208">
        <v>1</v>
      </c>
      <c r="I118" s="209"/>
      <c r="J118" s="210">
        <f>ROUND(I118*H118,2)</f>
        <v>0</v>
      </c>
      <c r="K118" s="206" t="s">
        <v>18</v>
      </c>
      <c r="L118" s="44"/>
      <c r="M118" s="259" t="s">
        <v>18</v>
      </c>
      <c r="N118" s="260" t="s">
        <v>41</v>
      </c>
      <c r="O118" s="257"/>
      <c r="P118" s="261">
        <f>O118*H118</f>
        <v>0</v>
      </c>
      <c r="Q118" s="261">
        <v>0</v>
      </c>
      <c r="R118" s="261">
        <f>Q118*H118</f>
        <v>0</v>
      </c>
      <c r="S118" s="261">
        <v>0</v>
      </c>
      <c r="T118" s="26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145</v>
      </c>
      <c r="AT118" s="215" t="s">
        <v>140</v>
      </c>
      <c r="AU118" s="215" t="s">
        <v>78</v>
      </c>
      <c r="AY118" s="17" t="s">
        <v>138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78</v>
      </c>
      <c r="BK118" s="216">
        <f>ROUND(I118*H118,2)</f>
        <v>0</v>
      </c>
      <c r="BL118" s="17" t="s">
        <v>145</v>
      </c>
      <c r="BM118" s="215" t="s">
        <v>489</v>
      </c>
    </row>
    <row r="119" s="2" customFormat="1" ht="6.96" customHeight="1">
      <c r="A119" s="38"/>
      <c r="B119" s="59"/>
      <c r="C119" s="60"/>
      <c r="D119" s="60"/>
      <c r="E119" s="60"/>
      <c r="F119" s="60"/>
      <c r="G119" s="60"/>
      <c r="H119" s="60"/>
      <c r="I119" s="60"/>
      <c r="J119" s="60"/>
      <c r="K119" s="60"/>
      <c r="L119" s="44"/>
      <c r="M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</sheetData>
  <sheetProtection sheet="1" autoFilter="0" formatColumns="0" formatRows="0" objects="1" scenarios="1" spinCount="100000" saltValue="eb1yllS8sTvRD8QnHkInvR5oJt4fZXWtQWydMDEtuOuW/TdFMzQi2it6rbbhDAGRe/LytRPbNTTm/BaIu0TNbg==" hashValue="5K5E+LrYQUxhHETjfLX/boJShOnUej10idIw1OjAw+b6ThuS+5lqCd7vvKwXy0CGUcmJjgz0LtmS9wBoYo7X+Q==" algorithmName="SHA-512" password="8C51"/>
  <autoFilter ref="C82:K11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80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15</v>
      </c>
      <c r="L6" s="20"/>
    </row>
    <row r="7" s="1" customFormat="1" ht="16.5" customHeight="1">
      <c r="B7" s="20"/>
      <c r="E7" s="133" t="str">
        <f>'Rekapitulace stavby'!K6</f>
        <v>STAVEBNÍ ÚPRAVY WC - 1.NP, Milevsko čp. 1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929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17</v>
      </c>
      <c r="E11" s="38"/>
      <c r="F11" s="136" t="s">
        <v>18</v>
      </c>
      <c r="G11" s="38"/>
      <c r="H11" s="38"/>
      <c r="I11" s="132" t="s">
        <v>19</v>
      </c>
      <c r="J11" s="136" t="s">
        <v>18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20</v>
      </c>
      <c r="E12" s="38"/>
      <c r="F12" s="136" t="s">
        <v>21</v>
      </c>
      <c r="G12" s="38"/>
      <c r="H12" s="38"/>
      <c r="I12" s="132" t="s">
        <v>22</v>
      </c>
      <c r="J12" s="137" t="str">
        <f>'Rekapitulace stavby'!AN8</f>
        <v>30. 6. 2021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24</v>
      </c>
      <c r="E14" s="38"/>
      <c r="F14" s="38"/>
      <c r="G14" s="38"/>
      <c r="H14" s="38"/>
      <c r="I14" s="132" t="s">
        <v>25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Město Milevsko</v>
      </c>
      <c r="F15" s="38"/>
      <c r="G15" s="38"/>
      <c r="H15" s="38"/>
      <c r="I15" s="132" t="s">
        <v>27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28</v>
      </c>
      <c r="E17" s="38"/>
      <c r="F17" s="38"/>
      <c r="G17" s="38"/>
      <c r="H17" s="38"/>
      <c r="I17" s="132" t="s">
        <v>25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27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30</v>
      </c>
      <c r="E20" s="38"/>
      <c r="F20" s="38"/>
      <c r="G20" s="38"/>
      <c r="H20" s="38"/>
      <c r="I20" s="132" t="s">
        <v>25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VL projekt - Ing. Luboš VANIŠ</v>
      </c>
      <c r="F21" s="38"/>
      <c r="G21" s="38"/>
      <c r="H21" s="38"/>
      <c r="I21" s="132" t="s">
        <v>27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33</v>
      </c>
      <c r="E23" s="38"/>
      <c r="F23" s="38"/>
      <c r="G23" s="38"/>
      <c r="H23" s="38"/>
      <c r="I23" s="132" t="s">
        <v>25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27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34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18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36</v>
      </c>
      <c r="E30" s="38"/>
      <c r="F30" s="38"/>
      <c r="G30" s="38"/>
      <c r="H30" s="38"/>
      <c r="I30" s="38"/>
      <c r="J30" s="144">
        <f>ROUND(J85,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38</v>
      </c>
      <c r="G32" s="38"/>
      <c r="H32" s="38"/>
      <c r="I32" s="145" t="s">
        <v>37</v>
      </c>
      <c r="J32" s="145" t="s">
        <v>39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40</v>
      </c>
      <c r="E33" s="132" t="s">
        <v>41</v>
      </c>
      <c r="F33" s="147">
        <f>ROUND((SUM(BE85:BE121)),  2)</f>
        <v>0</v>
      </c>
      <c r="G33" s="38"/>
      <c r="H33" s="38"/>
      <c r="I33" s="148">
        <v>0.20999999999999999</v>
      </c>
      <c r="J33" s="147">
        <f>ROUND(((SUM(BE85:BE121))*I33),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42</v>
      </c>
      <c r="F34" s="147">
        <f>ROUND((SUM(BF85:BF121)),  2)</f>
        <v>0</v>
      </c>
      <c r="G34" s="38"/>
      <c r="H34" s="38"/>
      <c r="I34" s="148">
        <v>0.14999999999999999</v>
      </c>
      <c r="J34" s="147">
        <f>ROUND(((SUM(BF85:BF121))*I34),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43</v>
      </c>
      <c r="F35" s="147">
        <f>ROUND((SUM(BG85:BG121)),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44</v>
      </c>
      <c r="F36" s="147">
        <f>ROUND((SUM(BH85:BH121)),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45</v>
      </c>
      <c r="F37" s="147">
        <f>ROUND((SUM(BI85:BI121)),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15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WC - 1.NP, Milevsko čp. 1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05 - Kanalizace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20</v>
      </c>
      <c r="D52" s="40"/>
      <c r="E52" s="40"/>
      <c r="F52" s="27" t="str">
        <f>F12</f>
        <v xml:space="preserve"> </v>
      </c>
      <c r="G52" s="40"/>
      <c r="H52" s="40"/>
      <c r="I52" s="32" t="s">
        <v>22</v>
      </c>
      <c r="J52" s="72" t="str">
        <f>IF(J12="","",J12)</f>
        <v>30. 6. 2021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24</v>
      </c>
      <c r="D54" s="40"/>
      <c r="E54" s="40"/>
      <c r="F54" s="27" t="str">
        <f>E15</f>
        <v>Město Milevsko</v>
      </c>
      <c r="G54" s="40"/>
      <c r="H54" s="40"/>
      <c r="I54" s="32" t="s">
        <v>30</v>
      </c>
      <c r="J54" s="36" t="str">
        <f>E21</f>
        <v>VL projekt - Ing. Luboš VANIŠ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68</v>
      </c>
      <c r="D59" s="40"/>
      <c r="E59" s="40"/>
      <c r="F59" s="40"/>
      <c r="G59" s="40"/>
      <c r="H59" s="40"/>
      <c r="I59" s="40"/>
      <c r="J59" s="102">
        <f>J85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930</v>
      </c>
      <c r="E60" s="168"/>
      <c r="F60" s="168"/>
      <c r="G60" s="168"/>
      <c r="H60" s="168"/>
      <c r="I60" s="168"/>
      <c r="J60" s="169">
        <f>J86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857</v>
      </c>
      <c r="E61" s="168"/>
      <c r="F61" s="168"/>
      <c r="G61" s="168"/>
      <c r="H61" s="168"/>
      <c r="I61" s="168"/>
      <c r="J61" s="169">
        <f>J100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858</v>
      </c>
      <c r="E62" s="168"/>
      <c r="F62" s="168"/>
      <c r="G62" s="168"/>
      <c r="H62" s="168"/>
      <c r="I62" s="168"/>
      <c r="J62" s="169">
        <f>J106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5"/>
      <c r="C63" s="166"/>
      <c r="D63" s="167" t="s">
        <v>931</v>
      </c>
      <c r="E63" s="168"/>
      <c r="F63" s="168"/>
      <c r="G63" s="168"/>
      <c r="H63" s="168"/>
      <c r="I63" s="168"/>
      <c r="J63" s="169">
        <f>J115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5"/>
      <c r="C64" s="166"/>
      <c r="D64" s="167" t="s">
        <v>859</v>
      </c>
      <c r="E64" s="168"/>
      <c r="F64" s="168"/>
      <c r="G64" s="168"/>
      <c r="H64" s="168"/>
      <c r="I64" s="168"/>
      <c r="J64" s="169">
        <f>J118</f>
        <v>0</v>
      </c>
      <c r="K64" s="166"/>
      <c r="L64" s="17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5"/>
      <c r="C65" s="166"/>
      <c r="D65" s="167" t="s">
        <v>860</v>
      </c>
      <c r="E65" s="168"/>
      <c r="F65" s="168"/>
      <c r="G65" s="168"/>
      <c r="H65" s="168"/>
      <c r="I65" s="168"/>
      <c r="J65" s="169">
        <f>J120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60"/>
      <c r="J67" s="60"/>
      <c r="K67" s="6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123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15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60" t="str">
        <f>E7</f>
        <v>STAVEBNÍ ÚPRAVY WC - 1.NP, Milevsko čp. 1</v>
      </c>
      <c r="F75" s="32"/>
      <c r="G75" s="32"/>
      <c r="H75" s="32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94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E9</f>
        <v>SO 05 - Kanalizace</v>
      </c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20</v>
      </c>
      <c r="D79" s="40"/>
      <c r="E79" s="40"/>
      <c r="F79" s="27" t="str">
        <f>F12</f>
        <v xml:space="preserve"> </v>
      </c>
      <c r="G79" s="40"/>
      <c r="H79" s="40"/>
      <c r="I79" s="32" t="s">
        <v>22</v>
      </c>
      <c r="J79" s="72" t="str">
        <f>IF(J12="","",J12)</f>
        <v>30. 6. 2021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5.65" customHeight="1">
      <c r="A81" s="38"/>
      <c r="B81" s="39"/>
      <c r="C81" s="32" t="s">
        <v>24</v>
      </c>
      <c r="D81" s="40"/>
      <c r="E81" s="40"/>
      <c r="F81" s="27" t="str">
        <f>E15</f>
        <v>Město Milevsko</v>
      </c>
      <c r="G81" s="40"/>
      <c r="H81" s="40"/>
      <c r="I81" s="32" t="s">
        <v>30</v>
      </c>
      <c r="J81" s="36" t="str">
        <f>E21</f>
        <v>VL projekt - Ing. Luboš VANIŠ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IF(E18="","",E18)</f>
        <v>Vyplň údaj</v>
      </c>
      <c r="G82" s="40"/>
      <c r="H82" s="40"/>
      <c r="I82" s="32" t="s">
        <v>33</v>
      </c>
      <c r="J82" s="36" t="str">
        <f>E24</f>
        <v xml:space="preserve"> 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1" customFormat="1" ht="29.28" customHeight="1">
      <c r="A84" s="177"/>
      <c r="B84" s="178"/>
      <c r="C84" s="179" t="s">
        <v>124</v>
      </c>
      <c r="D84" s="180" t="s">
        <v>55</v>
      </c>
      <c r="E84" s="180" t="s">
        <v>51</v>
      </c>
      <c r="F84" s="180" t="s">
        <v>52</v>
      </c>
      <c r="G84" s="180" t="s">
        <v>125</v>
      </c>
      <c r="H84" s="180" t="s">
        <v>126</v>
      </c>
      <c r="I84" s="180" t="s">
        <v>127</v>
      </c>
      <c r="J84" s="180" t="s">
        <v>98</v>
      </c>
      <c r="K84" s="181" t="s">
        <v>128</v>
      </c>
      <c r="L84" s="182"/>
      <c r="M84" s="92" t="s">
        <v>18</v>
      </c>
      <c r="N84" s="93" t="s">
        <v>40</v>
      </c>
      <c r="O84" s="93" t="s">
        <v>129</v>
      </c>
      <c r="P84" s="93" t="s">
        <v>130</v>
      </c>
      <c r="Q84" s="93" t="s">
        <v>131</v>
      </c>
      <c r="R84" s="93" t="s">
        <v>132</v>
      </c>
      <c r="S84" s="93" t="s">
        <v>133</v>
      </c>
      <c r="T84" s="94" t="s">
        <v>134</v>
      </c>
      <c r="U84" s="177"/>
      <c r="V84" s="177"/>
      <c r="W84" s="177"/>
      <c r="X84" s="177"/>
      <c r="Y84" s="177"/>
      <c r="Z84" s="177"/>
      <c r="AA84" s="177"/>
      <c r="AB84" s="177"/>
      <c r="AC84" s="177"/>
      <c r="AD84" s="177"/>
      <c r="AE84" s="177"/>
    </row>
    <row r="85" s="2" customFormat="1" ht="22.8" customHeight="1">
      <c r="A85" s="38"/>
      <c r="B85" s="39"/>
      <c r="C85" s="99" t="s">
        <v>135</v>
      </c>
      <c r="D85" s="40"/>
      <c r="E85" s="40"/>
      <c r="F85" s="40"/>
      <c r="G85" s="40"/>
      <c r="H85" s="40"/>
      <c r="I85" s="40"/>
      <c r="J85" s="183">
        <f>BK85</f>
        <v>0</v>
      </c>
      <c r="K85" s="40"/>
      <c r="L85" s="44"/>
      <c r="M85" s="95"/>
      <c r="N85" s="184"/>
      <c r="O85" s="96"/>
      <c r="P85" s="185">
        <f>P86+P100+P106+P115+P118+P120</f>
        <v>0</v>
      </c>
      <c r="Q85" s="96"/>
      <c r="R85" s="185">
        <f>R86+R100+R106+R115+R118+R120</f>
        <v>0</v>
      </c>
      <c r="S85" s="96"/>
      <c r="T85" s="186">
        <f>T86+T100+T106+T115+T118+T120</f>
        <v>0.09820000000000001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69</v>
      </c>
      <c r="AU85" s="17" t="s">
        <v>99</v>
      </c>
      <c r="BK85" s="187">
        <f>BK86+BK100+BK106+BK115+BK118+BK120</f>
        <v>0</v>
      </c>
    </row>
    <row r="86" s="12" customFormat="1" ht="25.92" customHeight="1">
      <c r="A86" s="12"/>
      <c r="B86" s="188"/>
      <c r="C86" s="189"/>
      <c r="D86" s="190" t="s">
        <v>69</v>
      </c>
      <c r="E86" s="191" t="s">
        <v>932</v>
      </c>
      <c r="F86" s="191" t="s">
        <v>933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</v>
      </c>
      <c r="S86" s="196"/>
      <c r="T86" s="198">
        <f>SUM(T87:T99)</f>
        <v>0.09820000000000001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80</v>
      </c>
      <c r="AT86" s="200" t="s">
        <v>69</v>
      </c>
      <c r="AU86" s="200" t="s">
        <v>70</v>
      </c>
      <c r="AY86" s="199" t="s">
        <v>138</v>
      </c>
      <c r="BK86" s="201">
        <f>SUM(BK87:BK99)</f>
        <v>0</v>
      </c>
    </row>
    <row r="87" s="2" customFormat="1" ht="16.5" customHeight="1">
      <c r="A87" s="38"/>
      <c r="B87" s="39"/>
      <c r="C87" s="204" t="s">
        <v>78</v>
      </c>
      <c r="D87" s="204" t="s">
        <v>140</v>
      </c>
      <c r="E87" s="205" t="s">
        <v>934</v>
      </c>
      <c r="F87" s="206" t="s">
        <v>872</v>
      </c>
      <c r="G87" s="207" t="s">
        <v>416</v>
      </c>
      <c r="H87" s="208">
        <v>10</v>
      </c>
      <c r="I87" s="209"/>
      <c r="J87" s="210">
        <f>ROUND(I87*H87,2)</f>
        <v>0</v>
      </c>
      <c r="K87" s="206" t="s">
        <v>144</v>
      </c>
      <c r="L87" s="44"/>
      <c r="M87" s="211" t="s">
        <v>18</v>
      </c>
      <c r="N87" s="212" t="s">
        <v>41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0.0098200000000000006</v>
      </c>
      <c r="T87" s="214">
        <f>S87*H87</f>
        <v>0.09820000000000001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238</v>
      </c>
      <c r="AT87" s="215" t="s">
        <v>140</v>
      </c>
      <c r="AU87" s="215" t="s">
        <v>78</v>
      </c>
      <c r="AY87" s="17" t="s">
        <v>138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78</v>
      </c>
      <c r="BK87" s="216">
        <f>ROUND(I87*H87,2)</f>
        <v>0</v>
      </c>
      <c r="BL87" s="17" t="s">
        <v>238</v>
      </c>
      <c r="BM87" s="215" t="s">
        <v>935</v>
      </c>
    </row>
    <row r="88" s="2" customFormat="1">
      <c r="A88" s="38"/>
      <c r="B88" s="39"/>
      <c r="C88" s="40"/>
      <c r="D88" s="217" t="s">
        <v>147</v>
      </c>
      <c r="E88" s="40"/>
      <c r="F88" s="218" t="s">
        <v>936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147</v>
      </c>
      <c r="AU88" s="17" t="s">
        <v>78</v>
      </c>
    </row>
    <row r="89" s="2" customFormat="1" ht="16.5" customHeight="1">
      <c r="A89" s="38"/>
      <c r="B89" s="39"/>
      <c r="C89" s="204" t="s">
        <v>80</v>
      </c>
      <c r="D89" s="204" t="s">
        <v>140</v>
      </c>
      <c r="E89" s="205" t="s">
        <v>937</v>
      </c>
      <c r="F89" s="206" t="s">
        <v>938</v>
      </c>
      <c r="G89" s="207" t="s">
        <v>249</v>
      </c>
      <c r="H89" s="208">
        <v>4</v>
      </c>
      <c r="I89" s="209"/>
      <c r="J89" s="210">
        <f>ROUND(I89*H89,2)</f>
        <v>0</v>
      </c>
      <c r="K89" s="206" t="s">
        <v>18</v>
      </c>
      <c r="L89" s="44"/>
      <c r="M89" s="211" t="s">
        <v>18</v>
      </c>
      <c r="N89" s="212" t="s">
        <v>41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238</v>
      </c>
      <c r="AT89" s="215" t="s">
        <v>140</v>
      </c>
      <c r="AU89" s="215" t="s">
        <v>78</v>
      </c>
      <c r="AY89" s="17" t="s">
        <v>138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78</v>
      </c>
      <c r="BK89" s="216">
        <f>ROUND(I89*H89,2)</f>
        <v>0</v>
      </c>
      <c r="BL89" s="17" t="s">
        <v>238</v>
      </c>
      <c r="BM89" s="215" t="s">
        <v>80</v>
      </c>
    </row>
    <row r="90" s="2" customFormat="1" ht="16.5" customHeight="1">
      <c r="A90" s="38"/>
      <c r="B90" s="39"/>
      <c r="C90" s="204" t="s">
        <v>158</v>
      </c>
      <c r="D90" s="204" t="s">
        <v>140</v>
      </c>
      <c r="E90" s="205" t="s">
        <v>939</v>
      </c>
      <c r="F90" s="206" t="s">
        <v>940</v>
      </c>
      <c r="G90" s="207" t="s">
        <v>416</v>
      </c>
      <c r="H90" s="208">
        <v>4</v>
      </c>
      <c r="I90" s="209"/>
      <c r="J90" s="210">
        <f>ROUND(I90*H90,2)</f>
        <v>0</v>
      </c>
      <c r="K90" s="206" t="s">
        <v>18</v>
      </c>
      <c r="L90" s="44"/>
      <c r="M90" s="211" t="s">
        <v>18</v>
      </c>
      <c r="N90" s="212" t="s">
        <v>41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238</v>
      </c>
      <c r="AT90" s="215" t="s">
        <v>140</v>
      </c>
      <c r="AU90" s="215" t="s">
        <v>78</v>
      </c>
      <c r="AY90" s="17" t="s">
        <v>138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78</v>
      </c>
      <c r="BK90" s="216">
        <f>ROUND(I90*H90,2)</f>
        <v>0</v>
      </c>
      <c r="BL90" s="17" t="s">
        <v>238</v>
      </c>
      <c r="BM90" s="215" t="s">
        <v>145</v>
      </c>
    </row>
    <row r="91" s="2" customFormat="1" ht="16.5" customHeight="1">
      <c r="A91" s="38"/>
      <c r="B91" s="39"/>
      <c r="C91" s="204" t="s">
        <v>145</v>
      </c>
      <c r="D91" s="204" t="s">
        <v>140</v>
      </c>
      <c r="E91" s="205" t="s">
        <v>941</v>
      </c>
      <c r="F91" s="206" t="s">
        <v>942</v>
      </c>
      <c r="G91" s="207" t="s">
        <v>416</v>
      </c>
      <c r="H91" s="208">
        <v>4</v>
      </c>
      <c r="I91" s="209"/>
      <c r="J91" s="210">
        <f>ROUND(I91*H91,2)</f>
        <v>0</v>
      </c>
      <c r="K91" s="206" t="s">
        <v>18</v>
      </c>
      <c r="L91" s="44"/>
      <c r="M91" s="211" t="s">
        <v>18</v>
      </c>
      <c r="N91" s="212" t="s">
        <v>41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238</v>
      </c>
      <c r="AT91" s="215" t="s">
        <v>140</v>
      </c>
      <c r="AU91" s="215" t="s">
        <v>78</v>
      </c>
      <c r="AY91" s="17" t="s">
        <v>138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78</v>
      </c>
      <c r="BK91" s="216">
        <f>ROUND(I91*H91,2)</f>
        <v>0</v>
      </c>
      <c r="BL91" s="17" t="s">
        <v>238</v>
      </c>
      <c r="BM91" s="215" t="s">
        <v>174</v>
      </c>
    </row>
    <row r="92" s="2" customFormat="1" ht="16.5" customHeight="1">
      <c r="A92" s="38"/>
      <c r="B92" s="39"/>
      <c r="C92" s="204" t="s">
        <v>169</v>
      </c>
      <c r="D92" s="204" t="s">
        <v>140</v>
      </c>
      <c r="E92" s="205" t="s">
        <v>943</v>
      </c>
      <c r="F92" s="206" t="s">
        <v>944</v>
      </c>
      <c r="G92" s="207" t="s">
        <v>416</v>
      </c>
      <c r="H92" s="208">
        <v>3</v>
      </c>
      <c r="I92" s="209"/>
      <c r="J92" s="210">
        <f>ROUND(I92*H92,2)</f>
        <v>0</v>
      </c>
      <c r="K92" s="206" t="s">
        <v>18</v>
      </c>
      <c r="L92" s="44"/>
      <c r="M92" s="211" t="s">
        <v>18</v>
      </c>
      <c r="N92" s="212" t="s">
        <v>41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238</v>
      </c>
      <c r="AT92" s="215" t="s">
        <v>140</v>
      </c>
      <c r="AU92" s="215" t="s">
        <v>78</v>
      </c>
      <c r="AY92" s="17" t="s">
        <v>138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78</v>
      </c>
      <c r="BK92" s="216">
        <f>ROUND(I92*H92,2)</f>
        <v>0</v>
      </c>
      <c r="BL92" s="17" t="s">
        <v>238</v>
      </c>
      <c r="BM92" s="215" t="s">
        <v>187</v>
      </c>
    </row>
    <row r="93" s="2" customFormat="1" ht="16.5" customHeight="1">
      <c r="A93" s="38"/>
      <c r="B93" s="39"/>
      <c r="C93" s="204" t="s">
        <v>174</v>
      </c>
      <c r="D93" s="204" t="s">
        <v>140</v>
      </c>
      <c r="E93" s="205" t="s">
        <v>945</v>
      </c>
      <c r="F93" s="206" t="s">
        <v>946</v>
      </c>
      <c r="G93" s="207" t="s">
        <v>416</v>
      </c>
      <c r="H93" s="208">
        <v>10</v>
      </c>
      <c r="I93" s="209"/>
      <c r="J93" s="210">
        <f>ROUND(I93*H93,2)</f>
        <v>0</v>
      </c>
      <c r="K93" s="206" t="s">
        <v>18</v>
      </c>
      <c r="L93" s="44"/>
      <c r="M93" s="211" t="s">
        <v>18</v>
      </c>
      <c r="N93" s="212" t="s">
        <v>41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238</v>
      </c>
      <c r="AT93" s="215" t="s">
        <v>140</v>
      </c>
      <c r="AU93" s="215" t="s">
        <v>78</v>
      </c>
      <c r="AY93" s="17" t="s">
        <v>138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78</v>
      </c>
      <c r="BK93" s="216">
        <f>ROUND(I93*H93,2)</f>
        <v>0</v>
      </c>
      <c r="BL93" s="17" t="s">
        <v>238</v>
      </c>
      <c r="BM93" s="215" t="s">
        <v>201</v>
      </c>
    </row>
    <row r="94" s="2" customFormat="1" ht="16.5" customHeight="1">
      <c r="A94" s="38"/>
      <c r="B94" s="39"/>
      <c r="C94" s="204" t="s">
        <v>181</v>
      </c>
      <c r="D94" s="204" t="s">
        <v>140</v>
      </c>
      <c r="E94" s="205" t="s">
        <v>947</v>
      </c>
      <c r="F94" s="206" t="s">
        <v>948</v>
      </c>
      <c r="G94" s="207" t="s">
        <v>416</v>
      </c>
      <c r="H94" s="208">
        <v>3</v>
      </c>
      <c r="I94" s="209"/>
      <c r="J94" s="210">
        <f>ROUND(I94*H94,2)</f>
        <v>0</v>
      </c>
      <c r="K94" s="206" t="s">
        <v>18</v>
      </c>
      <c r="L94" s="44"/>
      <c r="M94" s="211" t="s">
        <v>18</v>
      </c>
      <c r="N94" s="212" t="s">
        <v>41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238</v>
      </c>
      <c r="AT94" s="215" t="s">
        <v>140</v>
      </c>
      <c r="AU94" s="215" t="s">
        <v>78</v>
      </c>
      <c r="AY94" s="17" t="s">
        <v>138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78</v>
      </c>
      <c r="BK94" s="216">
        <f>ROUND(I94*H94,2)</f>
        <v>0</v>
      </c>
      <c r="BL94" s="17" t="s">
        <v>238</v>
      </c>
      <c r="BM94" s="215" t="s">
        <v>212</v>
      </c>
    </row>
    <row r="95" s="2" customFormat="1" ht="16.5" customHeight="1">
      <c r="A95" s="38"/>
      <c r="B95" s="39"/>
      <c r="C95" s="204" t="s">
        <v>187</v>
      </c>
      <c r="D95" s="204" t="s">
        <v>140</v>
      </c>
      <c r="E95" s="205" t="s">
        <v>949</v>
      </c>
      <c r="F95" s="206" t="s">
        <v>950</v>
      </c>
      <c r="G95" s="207" t="s">
        <v>416</v>
      </c>
      <c r="H95" s="208">
        <v>15</v>
      </c>
      <c r="I95" s="209"/>
      <c r="J95" s="210">
        <f>ROUND(I95*H95,2)</f>
        <v>0</v>
      </c>
      <c r="K95" s="206" t="s">
        <v>18</v>
      </c>
      <c r="L95" s="44"/>
      <c r="M95" s="211" t="s">
        <v>18</v>
      </c>
      <c r="N95" s="212" t="s">
        <v>41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238</v>
      </c>
      <c r="AT95" s="215" t="s">
        <v>140</v>
      </c>
      <c r="AU95" s="215" t="s">
        <v>78</v>
      </c>
      <c r="AY95" s="17" t="s">
        <v>138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78</v>
      </c>
      <c r="BK95" s="216">
        <f>ROUND(I95*H95,2)</f>
        <v>0</v>
      </c>
      <c r="BL95" s="17" t="s">
        <v>238</v>
      </c>
      <c r="BM95" s="215" t="s">
        <v>225</v>
      </c>
    </row>
    <row r="96" s="2" customFormat="1" ht="16.5" customHeight="1">
      <c r="A96" s="38"/>
      <c r="B96" s="39"/>
      <c r="C96" s="204" t="s">
        <v>194</v>
      </c>
      <c r="D96" s="204" t="s">
        <v>140</v>
      </c>
      <c r="E96" s="205" t="s">
        <v>951</v>
      </c>
      <c r="F96" s="206" t="s">
        <v>952</v>
      </c>
      <c r="G96" s="207" t="s">
        <v>416</v>
      </c>
      <c r="H96" s="208">
        <v>16</v>
      </c>
      <c r="I96" s="209"/>
      <c r="J96" s="210">
        <f>ROUND(I96*H96,2)</f>
        <v>0</v>
      </c>
      <c r="K96" s="206" t="s">
        <v>18</v>
      </c>
      <c r="L96" s="44"/>
      <c r="M96" s="211" t="s">
        <v>18</v>
      </c>
      <c r="N96" s="212" t="s">
        <v>41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238</v>
      </c>
      <c r="AT96" s="215" t="s">
        <v>140</v>
      </c>
      <c r="AU96" s="215" t="s">
        <v>78</v>
      </c>
      <c r="AY96" s="17" t="s">
        <v>138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78</v>
      </c>
      <c r="BK96" s="216">
        <f>ROUND(I96*H96,2)</f>
        <v>0</v>
      </c>
      <c r="BL96" s="17" t="s">
        <v>238</v>
      </c>
      <c r="BM96" s="215" t="s">
        <v>238</v>
      </c>
    </row>
    <row r="97" s="2" customFormat="1" ht="16.5" customHeight="1">
      <c r="A97" s="38"/>
      <c r="B97" s="39"/>
      <c r="C97" s="204" t="s">
        <v>201</v>
      </c>
      <c r="D97" s="204" t="s">
        <v>140</v>
      </c>
      <c r="E97" s="205" t="s">
        <v>953</v>
      </c>
      <c r="F97" s="206" t="s">
        <v>954</v>
      </c>
      <c r="G97" s="207" t="s">
        <v>416</v>
      </c>
      <c r="H97" s="208">
        <v>18</v>
      </c>
      <c r="I97" s="209"/>
      <c r="J97" s="210">
        <f>ROUND(I97*H97,2)</f>
        <v>0</v>
      </c>
      <c r="K97" s="206" t="s">
        <v>18</v>
      </c>
      <c r="L97" s="44"/>
      <c r="M97" s="211" t="s">
        <v>18</v>
      </c>
      <c r="N97" s="212" t="s">
        <v>41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238</v>
      </c>
      <c r="AT97" s="215" t="s">
        <v>140</v>
      </c>
      <c r="AU97" s="215" t="s">
        <v>78</v>
      </c>
      <c r="AY97" s="17" t="s">
        <v>138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78</v>
      </c>
      <c r="BK97" s="216">
        <f>ROUND(I97*H97,2)</f>
        <v>0</v>
      </c>
      <c r="BL97" s="17" t="s">
        <v>238</v>
      </c>
      <c r="BM97" s="215" t="s">
        <v>252</v>
      </c>
    </row>
    <row r="98" s="2" customFormat="1" ht="16.5" customHeight="1">
      <c r="A98" s="38"/>
      <c r="B98" s="39"/>
      <c r="C98" s="204" t="s">
        <v>207</v>
      </c>
      <c r="D98" s="204" t="s">
        <v>140</v>
      </c>
      <c r="E98" s="205" t="s">
        <v>955</v>
      </c>
      <c r="F98" s="206" t="s">
        <v>956</v>
      </c>
      <c r="G98" s="207" t="s">
        <v>416</v>
      </c>
      <c r="H98" s="208">
        <v>16</v>
      </c>
      <c r="I98" s="209"/>
      <c r="J98" s="210">
        <f>ROUND(I98*H98,2)</f>
        <v>0</v>
      </c>
      <c r="K98" s="206" t="s">
        <v>18</v>
      </c>
      <c r="L98" s="44"/>
      <c r="M98" s="211" t="s">
        <v>18</v>
      </c>
      <c r="N98" s="212" t="s">
        <v>41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238</v>
      </c>
      <c r="AT98" s="215" t="s">
        <v>140</v>
      </c>
      <c r="AU98" s="215" t="s">
        <v>78</v>
      </c>
      <c r="AY98" s="17" t="s">
        <v>138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78</v>
      </c>
      <c r="BK98" s="216">
        <f>ROUND(I98*H98,2)</f>
        <v>0</v>
      </c>
      <c r="BL98" s="17" t="s">
        <v>238</v>
      </c>
      <c r="BM98" s="215" t="s">
        <v>261</v>
      </c>
    </row>
    <row r="99" s="2" customFormat="1" ht="16.5" customHeight="1">
      <c r="A99" s="38"/>
      <c r="B99" s="39"/>
      <c r="C99" s="204" t="s">
        <v>212</v>
      </c>
      <c r="D99" s="204" t="s">
        <v>140</v>
      </c>
      <c r="E99" s="205" t="s">
        <v>957</v>
      </c>
      <c r="F99" s="206" t="s">
        <v>958</v>
      </c>
      <c r="G99" s="207" t="s">
        <v>906</v>
      </c>
      <c r="H99" s="263"/>
      <c r="I99" s="209"/>
      <c r="J99" s="210">
        <f>ROUND(I99*H99,2)</f>
        <v>0</v>
      </c>
      <c r="K99" s="206" t="s">
        <v>18</v>
      </c>
      <c r="L99" s="44"/>
      <c r="M99" s="211" t="s">
        <v>18</v>
      </c>
      <c r="N99" s="212" t="s">
        <v>41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238</v>
      </c>
      <c r="AT99" s="215" t="s">
        <v>140</v>
      </c>
      <c r="AU99" s="215" t="s">
        <v>78</v>
      </c>
      <c r="AY99" s="17" t="s">
        <v>138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78</v>
      </c>
      <c r="BK99" s="216">
        <f>ROUND(I99*H99,2)</f>
        <v>0</v>
      </c>
      <c r="BL99" s="17" t="s">
        <v>238</v>
      </c>
      <c r="BM99" s="215" t="s">
        <v>270</v>
      </c>
    </row>
    <row r="100" s="12" customFormat="1" ht="25.92" customHeight="1">
      <c r="A100" s="12"/>
      <c r="B100" s="188"/>
      <c r="C100" s="189"/>
      <c r="D100" s="190" t="s">
        <v>69</v>
      </c>
      <c r="E100" s="191" t="s">
        <v>861</v>
      </c>
      <c r="F100" s="191" t="s">
        <v>862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SUM(P101:P105)</f>
        <v>0</v>
      </c>
      <c r="Q100" s="196"/>
      <c r="R100" s="197">
        <f>SUM(R101:R105)</f>
        <v>0</v>
      </c>
      <c r="S100" s="196"/>
      <c r="T100" s="198">
        <f>SUM(T101:T105)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80</v>
      </c>
      <c r="AT100" s="200" t="s">
        <v>69</v>
      </c>
      <c r="AU100" s="200" t="s">
        <v>70</v>
      </c>
      <c r="AY100" s="199" t="s">
        <v>138</v>
      </c>
      <c r="BK100" s="201">
        <f>SUM(BK101:BK105)</f>
        <v>0</v>
      </c>
    </row>
    <row r="101" s="2" customFormat="1" ht="16.5" customHeight="1">
      <c r="A101" s="38"/>
      <c r="B101" s="39"/>
      <c r="C101" s="204" t="s">
        <v>220</v>
      </c>
      <c r="D101" s="204" t="s">
        <v>140</v>
      </c>
      <c r="E101" s="205" t="s">
        <v>865</v>
      </c>
      <c r="F101" s="206" t="s">
        <v>866</v>
      </c>
      <c r="G101" s="207" t="s">
        <v>416</v>
      </c>
      <c r="H101" s="208">
        <v>6</v>
      </c>
      <c r="I101" s="209"/>
      <c r="J101" s="210">
        <f>ROUND(I101*H101,2)</f>
        <v>0</v>
      </c>
      <c r="K101" s="206" t="s">
        <v>18</v>
      </c>
      <c r="L101" s="44"/>
      <c r="M101" s="211" t="s">
        <v>18</v>
      </c>
      <c r="N101" s="212" t="s">
        <v>41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238</v>
      </c>
      <c r="AT101" s="215" t="s">
        <v>140</v>
      </c>
      <c r="AU101" s="215" t="s">
        <v>78</v>
      </c>
      <c r="AY101" s="17" t="s">
        <v>138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78</v>
      </c>
      <c r="BK101" s="216">
        <f>ROUND(I101*H101,2)</f>
        <v>0</v>
      </c>
      <c r="BL101" s="17" t="s">
        <v>238</v>
      </c>
      <c r="BM101" s="215" t="s">
        <v>279</v>
      </c>
    </row>
    <row r="102" s="2" customFormat="1" ht="16.5" customHeight="1">
      <c r="A102" s="38"/>
      <c r="B102" s="39"/>
      <c r="C102" s="204" t="s">
        <v>225</v>
      </c>
      <c r="D102" s="204" t="s">
        <v>140</v>
      </c>
      <c r="E102" s="205" t="s">
        <v>959</v>
      </c>
      <c r="F102" s="206" t="s">
        <v>960</v>
      </c>
      <c r="G102" s="207" t="s">
        <v>416</v>
      </c>
      <c r="H102" s="208">
        <v>6</v>
      </c>
      <c r="I102" s="209"/>
      <c r="J102" s="210">
        <f>ROUND(I102*H102,2)</f>
        <v>0</v>
      </c>
      <c r="K102" s="206" t="s">
        <v>18</v>
      </c>
      <c r="L102" s="44"/>
      <c r="M102" s="211" t="s">
        <v>18</v>
      </c>
      <c r="N102" s="212" t="s">
        <v>41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238</v>
      </c>
      <c r="AT102" s="215" t="s">
        <v>140</v>
      </c>
      <c r="AU102" s="215" t="s">
        <v>78</v>
      </c>
      <c r="AY102" s="17" t="s">
        <v>138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78</v>
      </c>
      <c r="BK102" s="216">
        <f>ROUND(I102*H102,2)</f>
        <v>0</v>
      </c>
      <c r="BL102" s="17" t="s">
        <v>238</v>
      </c>
      <c r="BM102" s="215" t="s">
        <v>290</v>
      </c>
    </row>
    <row r="103" s="2" customFormat="1" ht="16.5" customHeight="1">
      <c r="A103" s="38"/>
      <c r="B103" s="39"/>
      <c r="C103" s="204" t="s">
        <v>8</v>
      </c>
      <c r="D103" s="204" t="s">
        <v>140</v>
      </c>
      <c r="E103" s="205" t="s">
        <v>900</v>
      </c>
      <c r="F103" s="206" t="s">
        <v>901</v>
      </c>
      <c r="G103" s="207" t="s">
        <v>416</v>
      </c>
      <c r="H103" s="208">
        <v>6</v>
      </c>
      <c r="I103" s="209"/>
      <c r="J103" s="210">
        <f>ROUND(I103*H103,2)</f>
        <v>0</v>
      </c>
      <c r="K103" s="206" t="s">
        <v>18</v>
      </c>
      <c r="L103" s="44"/>
      <c r="M103" s="211" t="s">
        <v>18</v>
      </c>
      <c r="N103" s="212" t="s">
        <v>41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238</v>
      </c>
      <c r="AT103" s="215" t="s">
        <v>140</v>
      </c>
      <c r="AU103" s="215" t="s">
        <v>78</v>
      </c>
      <c r="AY103" s="17" t="s">
        <v>138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78</v>
      </c>
      <c r="BK103" s="216">
        <f>ROUND(I103*H103,2)</f>
        <v>0</v>
      </c>
      <c r="BL103" s="17" t="s">
        <v>238</v>
      </c>
      <c r="BM103" s="215" t="s">
        <v>301</v>
      </c>
    </row>
    <row r="104" s="2" customFormat="1" ht="16.5" customHeight="1">
      <c r="A104" s="38"/>
      <c r="B104" s="39"/>
      <c r="C104" s="204" t="s">
        <v>238</v>
      </c>
      <c r="D104" s="204" t="s">
        <v>140</v>
      </c>
      <c r="E104" s="205" t="s">
        <v>902</v>
      </c>
      <c r="F104" s="206" t="s">
        <v>903</v>
      </c>
      <c r="G104" s="207" t="s">
        <v>416</v>
      </c>
      <c r="H104" s="208">
        <v>6</v>
      </c>
      <c r="I104" s="209"/>
      <c r="J104" s="210">
        <f>ROUND(I104*H104,2)</f>
        <v>0</v>
      </c>
      <c r="K104" s="206" t="s">
        <v>18</v>
      </c>
      <c r="L104" s="44"/>
      <c r="M104" s="211" t="s">
        <v>18</v>
      </c>
      <c r="N104" s="212" t="s">
        <v>41</v>
      </c>
      <c r="O104" s="84"/>
      <c r="P104" s="213">
        <f>O104*H104</f>
        <v>0</v>
      </c>
      <c r="Q104" s="213">
        <v>0</v>
      </c>
      <c r="R104" s="213">
        <f>Q104*H104</f>
        <v>0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238</v>
      </c>
      <c r="AT104" s="215" t="s">
        <v>140</v>
      </c>
      <c r="AU104" s="215" t="s">
        <v>78</v>
      </c>
      <c r="AY104" s="17" t="s">
        <v>138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78</v>
      </c>
      <c r="BK104" s="216">
        <f>ROUND(I104*H104,2)</f>
        <v>0</v>
      </c>
      <c r="BL104" s="17" t="s">
        <v>238</v>
      </c>
      <c r="BM104" s="215" t="s">
        <v>312</v>
      </c>
    </row>
    <row r="105" s="2" customFormat="1" ht="16.5" customHeight="1">
      <c r="A105" s="38"/>
      <c r="B105" s="39"/>
      <c r="C105" s="204" t="s">
        <v>246</v>
      </c>
      <c r="D105" s="204" t="s">
        <v>140</v>
      </c>
      <c r="E105" s="205" t="s">
        <v>961</v>
      </c>
      <c r="F105" s="206" t="s">
        <v>962</v>
      </c>
      <c r="G105" s="207" t="s">
        <v>906</v>
      </c>
      <c r="H105" s="263"/>
      <c r="I105" s="209"/>
      <c r="J105" s="210">
        <f>ROUND(I105*H105,2)</f>
        <v>0</v>
      </c>
      <c r="K105" s="206" t="s">
        <v>18</v>
      </c>
      <c r="L105" s="44"/>
      <c r="M105" s="211" t="s">
        <v>18</v>
      </c>
      <c r="N105" s="212" t="s">
        <v>41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238</v>
      </c>
      <c r="AT105" s="215" t="s">
        <v>140</v>
      </c>
      <c r="AU105" s="215" t="s">
        <v>78</v>
      </c>
      <c r="AY105" s="17" t="s">
        <v>138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78</v>
      </c>
      <c r="BK105" s="216">
        <f>ROUND(I105*H105,2)</f>
        <v>0</v>
      </c>
      <c r="BL105" s="17" t="s">
        <v>238</v>
      </c>
      <c r="BM105" s="215" t="s">
        <v>325</v>
      </c>
    </row>
    <row r="106" s="12" customFormat="1" ht="25.92" customHeight="1">
      <c r="A106" s="12"/>
      <c r="B106" s="188"/>
      <c r="C106" s="189"/>
      <c r="D106" s="190" t="s">
        <v>69</v>
      </c>
      <c r="E106" s="191" t="s">
        <v>388</v>
      </c>
      <c r="F106" s="191" t="s">
        <v>907</v>
      </c>
      <c r="G106" s="189"/>
      <c r="H106" s="189"/>
      <c r="I106" s="192"/>
      <c r="J106" s="193">
        <f>BK106</f>
        <v>0</v>
      </c>
      <c r="K106" s="189"/>
      <c r="L106" s="194"/>
      <c r="M106" s="195"/>
      <c r="N106" s="196"/>
      <c r="O106" s="196"/>
      <c r="P106" s="197">
        <f>SUM(P107:P114)</f>
        <v>0</v>
      </c>
      <c r="Q106" s="196"/>
      <c r="R106" s="197">
        <f>SUM(R107:R114)</f>
        <v>0</v>
      </c>
      <c r="S106" s="196"/>
      <c r="T106" s="198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9" t="s">
        <v>80</v>
      </c>
      <c r="AT106" s="200" t="s">
        <v>69</v>
      </c>
      <c r="AU106" s="200" t="s">
        <v>70</v>
      </c>
      <c r="AY106" s="199" t="s">
        <v>138</v>
      </c>
      <c r="BK106" s="201">
        <f>SUM(BK107:BK114)</f>
        <v>0</v>
      </c>
    </row>
    <row r="107" s="2" customFormat="1" ht="16.5" customHeight="1">
      <c r="A107" s="38"/>
      <c r="B107" s="39"/>
      <c r="C107" s="204" t="s">
        <v>252</v>
      </c>
      <c r="D107" s="204" t="s">
        <v>140</v>
      </c>
      <c r="E107" s="205" t="s">
        <v>963</v>
      </c>
      <c r="F107" s="206" t="s">
        <v>964</v>
      </c>
      <c r="G107" s="207" t="s">
        <v>393</v>
      </c>
      <c r="H107" s="208">
        <v>4</v>
      </c>
      <c r="I107" s="209"/>
      <c r="J107" s="210">
        <f>ROUND(I107*H107,2)</f>
        <v>0</v>
      </c>
      <c r="K107" s="206" t="s">
        <v>18</v>
      </c>
      <c r="L107" s="44"/>
      <c r="M107" s="211" t="s">
        <v>18</v>
      </c>
      <c r="N107" s="212" t="s">
        <v>41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238</v>
      </c>
      <c r="AT107" s="215" t="s">
        <v>140</v>
      </c>
      <c r="AU107" s="215" t="s">
        <v>78</v>
      </c>
      <c r="AY107" s="17" t="s">
        <v>138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78</v>
      </c>
      <c r="BK107" s="216">
        <f>ROUND(I107*H107,2)</f>
        <v>0</v>
      </c>
      <c r="BL107" s="17" t="s">
        <v>238</v>
      </c>
      <c r="BM107" s="215" t="s">
        <v>335</v>
      </c>
    </row>
    <row r="108" s="2" customFormat="1" ht="16.5" customHeight="1">
      <c r="A108" s="38"/>
      <c r="B108" s="39"/>
      <c r="C108" s="204" t="s">
        <v>257</v>
      </c>
      <c r="D108" s="204" t="s">
        <v>140</v>
      </c>
      <c r="E108" s="205" t="s">
        <v>965</v>
      </c>
      <c r="F108" s="206" t="s">
        <v>966</v>
      </c>
      <c r="G108" s="207" t="s">
        <v>393</v>
      </c>
      <c r="H108" s="208">
        <v>3</v>
      </c>
      <c r="I108" s="209"/>
      <c r="J108" s="210">
        <f>ROUND(I108*H108,2)</f>
        <v>0</v>
      </c>
      <c r="K108" s="206" t="s">
        <v>18</v>
      </c>
      <c r="L108" s="44"/>
      <c r="M108" s="211" t="s">
        <v>18</v>
      </c>
      <c r="N108" s="212" t="s">
        <v>41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238</v>
      </c>
      <c r="AT108" s="215" t="s">
        <v>140</v>
      </c>
      <c r="AU108" s="215" t="s">
        <v>78</v>
      </c>
      <c r="AY108" s="17" t="s">
        <v>138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78</v>
      </c>
      <c r="BK108" s="216">
        <f>ROUND(I108*H108,2)</f>
        <v>0</v>
      </c>
      <c r="BL108" s="17" t="s">
        <v>238</v>
      </c>
      <c r="BM108" s="215" t="s">
        <v>351</v>
      </c>
    </row>
    <row r="109" s="2" customFormat="1" ht="16.5" customHeight="1">
      <c r="A109" s="38"/>
      <c r="B109" s="39"/>
      <c r="C109" s="204" t="s">
        <v>261</v>
      </c>
      <c r="D109" s="204" t="s">
        <v>140</v>
      </c>
      <c r="E109" s="205" t="s">
        <v>967</v>
      </c>
      <c r="F109" s="206" t="s">
        <v>968</v>
      </c>
      <c r="G109" s="207" t="s">
        <v>393</v>
      </c>
      <c r="H109" s="208">
        <v>3</v>
      </c>
      <c r="I109" s="209"/>
      <c r="J109" s="210">
        <f>ROUND(I109*H109,2)</f>
        <v>0</v>
      </c>
      <c r="K109" s="206" t="s">
        <v>18</v>
      </c>
      <c r="L109" s="44"/>
      <c r="M109" s="211" t="s">
        <v>18</v>
      </c>
      <c r="N109" s="212" t="s">
        <v>41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238</v>
      </c>
      <c r="AT109" s="215" t="s">
        <v>140</v>
      </c>
      <c r="AU109" s="215" t="s">
        <v>78</v>
      </c>
      <c r="AY109" s="17" t="s">
        <v>138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78</v>
      </c>
      <c r="BK109" s="216">
        <f>ROUND(I109*H109,2)</f>
        <v>0</v>
      </c>
      <c r="BL109" s="17" t="s">
        <v>238</v>
      </c>
      <c r="BM109" s="215" t="s">
        <v>364</v>
      </c>
    </row>
    <row r="110" s="2" customFormat="1" ht="16.5" customHeight="1">
      <c r="A110" s="38"/>
      <c r="B110" s="39"/>
      <c r="C110" s="204" t="s">
        <v>7</v>
      </c>
      <c r="D110" s="204" t="s">
        <v>140</v>
      </c>
      <c r="E110" s="205" t="s">
        <v>969</v>
      </c>
      <c r="F110" s="206" t="s">
        <v>970</v>
      </c>
      <c r="G110" s="207" t="s">
        <v>393</v>
      </c>
      <c r="H110" s="208">
        <v>2</v>
      </c>
      <c r="I110" s="209"/>
      <c r="J110" s="210">
        <f>ROUND(I110*H110,2)</f>
        <v>0</v>
      </c>
      <c r="K110" s="206" t="s">
        <v>18</v>
      </c>
      <c r="L110" s="44"/>
      <c r="M110" s="211" t="s">
        <v>18</v>
      </c>
      <c r="N110" s="212" t="s">
        <v>41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238</v>
      </c>
      <c r="AT110" s="215" t="s">
        <v>140</v>
      </c>
      <c r="AU110" s="215" t="s">
        <v>78</v>
      </c>
      <c r="AY110" s="17" t="s">
        <v>138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78</v>
      </c>
      <c r="BK110" s="216">
        <f>ROUND(I110*H110,2)</f>
        <v>0</v>
      </c>
      <c r="BL110" s="17" t="s">
        <v>238</v>
      </c>
      <c r="BM110" s="215" t="s">
        <v>377</v>
      </c>
    </row>
    <row r="111" s="2" customFormat="1" ht="16.5" customHeight="1">
      <c r="A111" s="38"/>
      <c r="B111" s="39"/>
      <c r="C111" s="204" t="s">
        <v>270</v>
      </c>
      <c r="D111" s="204" t="s">
        <v>140</v>
      </c>
      <c r="E111" s="205" t="s">
        <v>971</v>
      </c>
      <c r="F111" s="206" t="s">
        <v>972</v>
      </c>
      <c r="G111" s="207" t="s">
        <v>249</v>
      </c>
      <c r="H111" s="208">
        <v>1</v>
      </c>
      <c r="I111" s="209"/>
      <c r="J111" s="210">
        <f>ROUND(I111*H111,2)</f>
        <v>0</v>
      </c>
      <c r="K111" s="206" t="s">
        <v>18</v>
      </c>
      <c r="L111" s="44"/>
      <c r="M111" s="211" t="s">
        <v>18</v>
      </c>
      <c r="N111" s="212" t="s">
        <v>41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238</v>
      </c>
      <c r="AT111" s="215" t="s">
        <v>140</v>
      </c>
      <c r="AU111" s="215" t="s">
        <v>78</v>
      </c>
      <c r="AY111" s="17" t="s">
        <v>138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78</v>
      </c>
      <c r="BK111" s="216">
        <f>ROUND(I111*H111,2)</f>
        <v>0</v>
      </c>
      <c r="BL111" s="17" t="s">
        <v>238</v>
      </c>
      <c r="BM111" s="215" t="s">
        <v>390</v>
      </c>
    </row>
    <row r="112" s="2" customFormat="1" ht="16.5" customHeight="1">
      <c r="A112" s="38"/>
      <c r="B112" s="39"/>
      <c r="C112" s="204" t="s">
        <v>274</v>
      </c>
      <c r="D112" s="204" t="s">
        <v>140</v>
      </c>
      <c r="E112" s="205" t="s">
        <v>973</v>
      </c>
      <c r="F112" s="206" t="s">
        <v>974</v>
      </c>
      <c r="G112" s="207" t="s">
        <v>249</v>
      </c>
      <c r="H112" s="208">
        <v>3</v>
      </c>
      <c r="I112" s="209"/>
      <c r="J112" s="210">
        <f>ROUND(I112*H112,2)</f>
        <v>0</v>
      </c>
      <c r="K112" s="206" t="s">
        <v>18</v>
      </c>
      <c r="L112" s="44"/>
      <c r="M112" s="211" t="s">
        <v>18</v>
      </c>
      <c r="N112" s="212" t="s">
        <v>41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238</v>
      </c>
      <c r="AT112" s="215" t="s">
        <v>140</v>
      </c>
      <c r="AU112" s="215" t="s">
        <v>78</v>
      </c>
      <c r="AY112" s="17" t="s">
        <v>138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78</v>
      </c>
      <c r="BK112" s="216">
        <f>ROUND(I112*H112,2)</f>
        <v>0</v>
      </c>
      <c r="BL112" s="17" t="s">
        <v>238</v>
      </c>
      <c r="BM112" s="215" t="s">
        <v>401</v>
      </c>
    </row>
    <row r="113" s="2" customFormat="1" ht="16.5" customHeight="1">
      <c r="A113" s="38"/>
      <c r="B113" s="39"/>
      <c r="C113" s="204" t="s">
        <v>279</v>
      </c>
      <c r="D113" s="204" t="s">
        <v>140</v>
      </c>
      <c r="E113" s="205" t="s">
        <v>975</v>
      </c>
      <c r="F113" s="206" t="s">
        <v>976</v>
      </c>
      <c r="G113" s="207" t="s">
        <v>805</v>
      </c>
      <c r="H113" s="208">
        <v>2</v>
      </c>
      <c r="I113" s="209"/>
      <c r="J113" s="210">
        <f>ROUND(I113*H113,2)</f>
        <v>0</v>
      </c>
      <c r="K113" s="206" t="s">
        <v>18</v>
      </c>
      <c r="L113" s="44"/>
      <c r="M113" s="211" t="s">
        <v>18</v>
      </c>
      <c r="N113" s="212" t="s">
        <v>41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238</v>
      </c>
      <c r="AT113" s="215" t="s">
        <v>140</v>
      </c>
      <c r="AU113" s="215" t="s">
        <v>78</v>
      </c>
      <c r="AY113" s="17" t="s">
        <v>138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78</v>
      </c>
      <c r="BK113" s="216">
        <f>ROUND(I113*H113,2)</f>
        <v>0</v>
      </c>
      <c r="BL113" s="17" t="s">
        <v>238</v>
      </c>
      <c r="BM113" s="215" t="s">
        <v>413</v>
      </c>
    </row>
    <row r="114" s="2" customFormat="1" ht="16.5" customHeight="1">
      <c r="A114" s="38"/>
      <c r="B114" s="39"/>
      <c r="C114" s="204" t="s">
        <v>283</v>
      </c>
      <c r="D114" s="204" t="s">
        <v>140</v>
      </c>
      <c r="E114" s="205" t="s">
        <v>977</v>
      </c>
      <c r="F114" s="206" t="s">
        <v>978</v>
      </c>
      <c r="G114" s="207" t="s">
        <v>906</v>
      </c>
      <c r="H114" s="263"/>
      <c r="I114" s="209"/>
      <c r="J114" s="210">
        <f>ROUND(I114*H114,2)</f>
        <v>0</v>
      </c>
      <c r="K114" s="206" t="s">
        <v>18</v>
      </c>
      <c r="L114" s="44"/>
      <c r="M114" s="211" t="s">
        <v>18</v>
      </c>
      <c r="N114" s="212" t="s">
        <v>41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238</v>
      </c>
      <c r="AT114" s="215" t="s">
        <v>140</v>
      </c>
      <c r="AU114" s="215" t="s">
        <v>78</v>
      </c>
      <c r="AY114" s="17" t="s">
        <v>138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78</v>
      </c>
      <c r="BK114" s="216">
        <f>ROUND(I114*H114,2)</f>
        <v>0</v>
      </c>
      <c r="BL114" s="17" t="s">
        <v>238</v>
      </c>
      <c r="BM114" s="215" t="s">
        <v>425</v>
      </c>
    </row>
    <row r="115" s="12" customFormat="1" ht="25.92" customHeight="1">
      <c r="A115" s="12"/>
      <c r="B115" s="188"/>
      <c r="C115" s="189"/>
      <c r="D115" s="190" t="s">
        <v>69</v>
      </c>
      <c r="E115" s="191" t="s">
        <v>979</v>
      </c>
      <c r="F115" s="191" t="s">
        <v>980</v>
      </c>
      <c r="G115" s="189"/>
      <c r="H115" s="189"/>
      <c r="I115" s="192"/>
      <c r="J115" s="193">
        <f>BK115</f>
        <v>0</v>
      </c>
      <c r="K115" s="189"/>
      <c r="L115" s="194"/>
      <c r="M115" s="195"/>
      <c r="N115" s="196"/>
      <c r="O115" s="196"/>
      <c r="P115" s="197">
        <f>SUM(P116:P117)</f>
        <v>0</v>
      </c>
      <c r="Q115" s="196"/>
      <c r="R115" s="197">
        <f>SUM(R116:R117)</f>
        <v>0</v>
      </c>
      <c r="S115" s="196"/>
      <c r="T115" s="198">
        <f>SUM(T116:T117)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9" t="s">
        <v>80</v>
      </c>
      <c r="AT115" s="200" t="s">
        <v>69</v>
      </c>
      <c r="AU115" s="200" t="s">
        <v>70</v>
      </c>
      <c r="AY115" s="199" t="s">
        <v>138</v>
      </c>
      <c r="BK115" s="201">
        <f>SUM(BK116:BK117)</f>
        <v>0</v>
      </c>
    </row>
    <row r="116" s="2" customFormat="1" ht="16.5" customHeight="1">
      <c r="A116" s="38"/>
      <c r="B116" s="39"/>
      <c r="C116" s="204" t="s">
        <v>290</v>
      </c>
      <c r="D116" s="204" t="s">
        <v>140</v>
      </c>
      <c r="E116" s="205" t="s">
        <v>981</v>
      </c>
      <c r="F116" s="206" t="s">
        <v>982</v>
      </c>
      <c r="G116" s="207" t="s">
        <v>393</v>
      </c>
      <c r="H116" s="208">
        <v>4</v>
      </c>
      <c r="I116" s="209"/>
      <c r="J116" s="210">
        <f>ROUND(I116*H116,2)</f>
        <v>0</v>
      </c>
      <c r="K116" s="206" t="s">
        <v>18</v>
      </c>
      <c r="L116" s="44"/>
      <c r="M116" s="211" t="s">
        <v>18</v>
      </c>
      <c r="N116" s="212" t="s">
        <v>41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238</v>
      </c>
      <c r="AT116" s="215" t="s">
        <v>140</v>
      </c>
      <c r="AU116" s="215" t="s">
        <v>78</v>
      </c>
      <c r="AY116" s="17" t="s">
        <v>138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78</v>
      </c>
      <c r="BK116" s="216">
        <f>ROUND(I116*H116,2)</f>
        <v>0</v>
      </c>
      <c r="BL116" s="17" t="s">
        <v>238</v>
      </c>
      <c r="BM116" s="215" t="s">
        <v>437</v>
      </c>
    </row>
    <row r="117" s="2" customFormat="1" ht="16.5" customHeight="1">
      <c r="A117" s="38"/>
      <c r="B117" s="39"/>
      <c r="C117" s="204" t="s">
        <v>295</v>
      </c>
      <c r="D117" s="204" t="s">
        <v>140</v>
      </c>
      <c r="E117" s="205" t="s">
        <v>983</v>
      </c>
      <c r="F117" s="206" t="s">
        <v>984</v>
      </c>
      <c r="G117" s="207" t="s">
        <v>906</v>
      </c>
      <c r="H117" s="263"/>
      <c r="I117" s="209"/>
      <c r="J117" s="210">
        <f>ROUND(I117*H117,2)</f>
        <v>0</v>
      </c>
      <c r="K117" s="206" t="s">
        <v>18</v>
      </c>
      <c r="L117" s="44"/>
      <c r="M117" s="211" t="s">
        <v>18</v>
      </c>
      <c r="N117" s="212" t="s">
        <v>41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238</v>
      </c>
      <c r="AT117" s="215" t="s">
        <v>140</v>
      </c>
      <c r="AU117" s="215" t="s">
        <v>78</v>
      </c>
      <c r="AY117" s="17" t="s">
        <v>138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78</v>
      </c>
      <c r="BK117" s="216">
        <f>ROUND(I117*H117,2)</f>
        <v>0</v>
      </c>
      <c r="BL117" s="17" t="s">
        <v>238</v>
      </c>
      <c r="BM117" s="215" t="s">
        <v>449</v>
      </c>
    </row>
    <row r="118" s="12" customFormat="1" ht="25.92" customHeight="1">
      <c r="A118" s="12"/>
      <c r="B118" s="188"/>
      <c r="C118" s="189"/>
      <c r="D118" s="190" t="s">
        <v>69</v>
      </c>
      <c r="E118" s="191" t="s">
        <v>924</v>
      </c>
      <c r="F118" s="191" t="s">
        <v>925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P119</f>
        <v>0</v>
      </c>
      <c r="Q118" s="196"/>
      <c r="R118" s="197">
        <f>R119</f>
        <v>0</v>
      </c>
      <c r="S118" s="196"/>
      <c r="T118" s="198">
        <f>T119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9" t="s">
        <v>78</v>
      </c>
      <c r="AT118" s="200" t="s">
        <v>69</v>
      </c>
      <c r="AU118" s="200" t="s">
        <v>70</v>
      </c>
      <c r="AY118" s="199" t="s">
        <v>138</v>
      </c>
      <c r="BK118" s="201">
        <f>BK119</f>
        <v>0</v>
      </c>
    </row>
    <row r="119" s="2" customFormat="1" ht="16.5" customHeight="1">
      <c r="A119" s="38"/>
      <c r="B119" s="39"/>
      <c r="C119" s="204" t="s">
        <v>301</v>
      </c>
      <c r="D119" s="204" t="s">
        <v>140</v>
      </c>
      <c r="E119" s="205" t="s">
        <v>926</v>
      </c>
      <c r="F119" s="206" t="s">
        <v>829</v>
      </c>
      <c r="G119" s="207" t="s">
        <v>393</v>
      </c>
      <c r="H119" s="208">
        <v>1</v>
      </c>
      <c r="I119" s="209"/>
      <c r="J119" s="210">
        <f>ROUND(I119*H119,2)</f>
        <v>0</v>
      </c>
      <c r="K119" s="206" t="s">
        <v>18</v>
      </c>
      <c r="L119" s="44"/>
      <c r="M119" s="211" t="s">
        <v>18</v>
      </c>
      <c r="N119" s="212" t="s">
        <v>41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145</v>
      </c>
      <c r="AT119" s="215" t="s">
        <v>140</v>
      </c>
      <c r="AU119" s="215" t="s">
        <v>78</v>
      </c>
      <c r="AY119" s="17" t="s">
        <v>138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78</v>
      </c>
      <c r="BK119" s="216">
        <f>ROUND(I119*H119,2)</f>
        <v>0</v>
      </c>
      <c r="BL119" s="17" t="s">
        <v>145</v>
      </c>
      <c r="BM119" s="215" t="s">
        <v>459</v>
      </c>
    </row>
    <row r="120" s="12" customFormat="1" ht="25.92" customHeight="1">
      <c r="A120" s="12"/>
      <c r="B120" s="188"/>
      <c r="C120" s="189"/>
      <c r="D120" s="190" t="s">
        <v>69</v>
      </c>
      <c r="E120" s="191" t="s">
        <v>927</v>
      </c>
      <c r="F120" s="191" t="s">
        <v>777</v>
      </c>
      <c r="G120" s="189"/>
      <c r="H120" s="189"/>
      <c r="I120" s="192"/>
      <c r="J120" s="193">
        <f>BK120</f>
        <v>0</v>
      </c>
      <c r="K120" s="189"/>
      <c r="L120" s="194"/>
      <c r="M120" s="195"/>
      <c r="N120" s="196"/>
      <c r="O120" s="196"/>
      <c r="P120" s="197">
        <f>P121</f>
        <v>0</v>
      </c>
      <c r="Q120" s="196"/>
      <c r="R120" s="197">
        <f>R121</f>
        <v>0</v>
      </c>
      <c r="S120" s="196"/>
      <c r="T120" s="198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9" t="s">
        <v>78</v>
      </c>
      <c r="AT120" s="200" t="s">
        <v>69</v>
      </c>
      <c r="AU120" s="200" t="s">
        <v>70</v>
      </c>
      <c r="AY120" s="199" t="s">
        <v>138</v>
      </c>
      <c r="BK120" s="201">
        <f>BK121</f>
        <v>0</v>
      </c>
    </row>
    <row r="121" s="2" customFormat="1" ht="16.5" customHeight="1">
      <c r="A121" s="38"/>
      <c r="B121" s="39"/>
      <c r="C121" s="204" t="s">
        <v>307</v>
      </c>
      <c r="D121" s="204" t="s">
        <v>140</v>
      </c>
      <c r="E121" s="205" t="s">
        <v>928</v>
      </c>
      <c r="F121" s="206" t="s">
        <v>825</v>
      </c>
      <c r="G121" s="207" t="s">
        <v>393</v>
      </c>
      <c r="H121" s="208">
        <v>1</v>
      </c>
      <c r="I121" s="209"/>
      <c r="J121" s="210">
        <f>ROUND(I121*H121,2)</f>
        <v>0</v>
      </c>
      <c r="K121" s="206" t="s">
        <v>18</v>
      </c>
      <c r="L121" s="44"/>
      <c r="M121" s="259" t="s">
        <v>18</v>
      </c>
      <c r="N121" s="260" t="s">
        <v>41</v>
      </c>
      <c r="O121" s="257"/>
      <c r="P121" s="261">
        <f>O121*H121</f>
        <v>0</v>
      </c>
      <c r="Q121" s="261">
        <v>0</v>
      </c>
      <c r="R121" s="261">
        <f>Q121*H121</f>
        <v>0</v>
      </c>
      <c r="S121" s="261">
        <v>0</v>
      </c>
      <c r="T121" s="26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145</v>
      </c>
      <c r="AT121" s="215" t="s">
        <v>140</v>
      </c>
      <c r="AU121" s="215" t="s">
        <v>78</v>
      </c>
      <c r="AY121" s="17" t="s">
        <v>138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78</v>
      </c>
      <c r="BK121" s="216">
        <f>ROUND(I121*H121,2)</f>
        <v>0</v>
      </c>
      <c r="BL121" s="17" t="s">
        <v>145</v>
      </c>
      <c r="BM121" s="215" t="s">
        <v>469</v>
      </c>
    </row>
    <row r="122" s="2" customFormat="1" ht="6.96" customHeight="1">
      <c r="A122" s="38"/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44"/>
      <c r="M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</sheetData>
  <sheetProtection sheet="1" autoFilter="0" formatColumns="0" formatRows="0" objects="1" scenarios="1" spinCount="100000" saltValue="vUAatA/r+RqYM0P7MxCwLseP1hE/BKp2voow1uDeUUPzm8O8ND1Pj9AI3rbbzLg+EHFon46mmF1Y8kueYCGRqg==" hashValue="7f7ncrGxfajneCxr6e+fJlOwtN8HXrYe8qtqFtHLpiTCxBhqLQGBsGWKVa5NswHnTrMXG/Gq7Yxa/XRFPZF4vg==" algorithmName="SHA-512" password="8C51"/>
  <autoFilter ref="C84:K12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1_01/72111080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985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986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987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988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989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990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991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992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993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994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995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77</v>
      </c>
      <c r="F18" s="275" t="s">
        <v>996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997</v>
      </c>
      <c r="F19" s="275" t="s">
        <v>998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999</v>
      </c>
      <c r="F20" s="275" t="s">
        <v>1000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1001</v>
      </c>
      <c r="F21" s="275" t="s">
        <v>1002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1003</v>
      </c>
      <c r="F22" s="275" t="s">
        <v>1004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1005</v>
      </c>
      <c r="F23" s="275" t="s">
        <v>1006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1007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1008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1009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1010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1011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1012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1013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1014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1015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124</v>
      </c>
      <c r="F36" s="275"/>
      <c r="G36" s="275" t="s">
        <v>1016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1017</v>
      </c>
      <c r="F37" s="275"/>
      <c r="G37" s="275" t="s">
        <v>1018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51</v>
      </c>
      <c r="F38" s="275"/>
      <c r="G38" s="275" t="s">
        <v>1019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52</v>
      </c>
      <c r="F39" s="275"/>
      <c r="G39" s="275" t="s">
        <v>1020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125</v>
      </c>
      <c r="F40" s="275"/>
      <c r="G40" s="275" t="s">
        <v>1021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126</v>
      </c>
      <c r="F41" s="275"/>
      <c r="G41" s="275" t="s">
        <v>1022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1023</v>
      </c>
      <c r="F42" s="275"/>
      <c r="G42" s="275" t="s">
        <v>1024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1025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1026</v>
      </c>
      <c r="F44" s="275"/>
      <c r="G44" s="275" t="s">
        <v>1027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128</v>
      </c>
      <c r="F45" s="275"/>
      <c r="G45" s="275" t="s">
        <v>1028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1029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1030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1031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1032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1033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1034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1035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1036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1037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1038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1039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1040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1041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1042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1043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1044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1045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1046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1047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1048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1049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1050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1051</v>
      </c>
      <c r="D76" s="293"/>
      <c r="E76" s="293"/>
      <c r="F76" s="293" t="s">
        <v>1052</v>
      </c>
      <c r="G76" s="294"/>
      <c r="H76" s="293" t="s">
        <v>52</v>
      </c>
      <c r="I76" s="293" t="s">
        <v>55</v>
      </c>
      <c r="J76" s="293" t="s">
        <v>1053</v>
      </c>
      <c r="K76" s="292"/>
    </row>
    <row r="77" s="1" customFormat="1" ht="17.25" customHeight="1">
      <c r="B77" s="290"/>
      <c r="C77" s="295" t="s">
        <v>1054</v>
      </c>
      <c r="D77" s="295"/>
      <c r="E77" s="295"/>
      <c r="F77" s="296" t="s">
        <v>1055</v>
      </c>
      <c r="G77" s="297"/>
      <c r="H77" s="295"/>
      <c r="I77" s="295"/>
      <c r="J77" s="295" t="s">
        <v>1056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51</v>
      </c>
      <c r="D79" s="300"/>
      <c r="E79" s="300"/>
      <c r="F79" s="301" t="s">
        <v>1057</v>
      </c>
      <c r="G79" s="302"/>
      <c r="H79" s="278" t="s">
        <v>1058</v>
      </c>
      <c r="I79" s="278" t="s">
        <v>1059</v>
      </c>
      <c r="J79" s="278">
        <v>20</v>
      </c>
      <c r="K79" s="292"/>
    </row>
    <row r="80" s="1" customFormat="1" ht="15" customHeight="1">
      <c r="B80" s="290"/>
      <c r="C80" s="278" t="s">
        <v>1060</v>
      </c>
      <c r="D80" s="278"/>
      <c r="E80" s="278"/>
      <c r="F80" s="301" t="s">
        <v>1057</v>
      </c>
      <c r="G80" s="302"/>
      <c r="H80" s="278" t="s">
        <v>1061</v>
      </c>
      <c r="I80" s="278" t="s">
        <v>1059</v>
      </c>
      <c r="J80" s="278">
        <v>120</v>
      </c>
      <c r="K80" s="292"/>
    </row>
    <row r="81" s="1" customFormat="1" ht="15" customHeight="1">
      <c r="B81" s="303"/>
      <c r="C81" s="278" t="s">
        <v>1062</v>
      </c>
      <c r="D81" s="278"/>
      <c r="E81" s="278"/>
      <c r="F81" s="301" t="s">
        <v>1063</v>
      </c>
      <c r="G81" s="302"/>
      <c r="H81" s="278" t="s">
        <v>1064</v>
      </c>
      <c r="I81" s="278" t="s">
        <v>1059</v>
      </c>
      <c r="J81" s="278">
        <v>50</v>
      </c>
      <c r="K81" s="292"/>
    </row>
    <row r="82" s="1" customFormat="1" ht="15" customHeight="1">
      <c r="B82" s="303"/>
      <c r="C82" s="278" t="s">
        <v>1065</v>
      </c>
      <c r="D82" s="278"/>
      <c r="E82" s="278"/>
      <c r="F82" s="301" t="s">
        <v>1057</v>
      </c>
      <c r="G82" s="302"/>
      <c r="H82" s="278" t="s">
        <v>1066</v>
      </c>
      <c r="I82" s="278" t="s">
        <v>1067</v>
      </c>
      <c r="J82" s="278"/>
      <c r="K82" s="292"/>
    </row>
    <row r="83" s="1" customFormat="1" ht="15" customHeight="1">
      <c r="B83" s="303"/>
      <c r="C83" s="304" t="s">
        <v>1068</v>
      </c>
      <c r="D83" s="304"/>
      <c r="E83" s="304"/>
      <c r="F83" s="305" t="s">
        <v>1063</v>
      </c>
      <c r="G83" s="304"/>
      <c r="H83" s="304" t="s">
        <v>1069</v>
      </c>
      <c r="I83" s="304" t="s">
        <v>1059</v>
      </c>
      <c r="J83" s="304">
        <v>15</v>
      </c>
      <c r="K83" s="292"/>
    </row>
    <row r="84" s="1" customFormat="1" ht="15" customHeight="1">
      <c r="B84" s="303"/>
      <c r="C84" s="304" t="s">
        <v>1070</v>
      </c>
      <c r="D84" s="304"/>
      <c r="E84" s="304"/>
      <c r="F84" s="305" t="s">
        <v>1063</v>
      </c>
      <c r="G84" s="304"/>
      <c r="H84" s="304" t="s">
        <v>1071</v>
      </c>
      <c r="I84" s="304" t="s">
        <v>1059</v>
      </c>
      <c r="J84" s="304">
        <v>15</v>
      </c>
      <c r="K84" s="292"/>
    </row>
    <row r="85" s="1" customFormat="1" ht="15" customHeight="1">
      <c r="B85" s="303"/>
      <c r="C85" s="304" t="s">
        <v>1072</v>
      </c>
      <c r="D85" s="304"/>
      <c r="E85" s="304"/>
      <c r="F85" s="305" t="s">
        <v>1063</v>
      </c>
      <c r="G85" s="304"/>
      <c r="H85" s="304" t="s">
        <v>1073</v>
      </c>
      <c r="I85" s="304" t="s">
        <v>1059</v>
      </c>
      <c r="J85" s="304">
        <v>20</v>
      </c>
      <c r="K85" s="292"/>
    </row>
    <row r="86" s="1" customFormat="1" ht="15" customHeight="1">
      <c r="B86" s="303"/>
      <c r="C86" s="304" t="s">
        <v>1074</v>
      </c>
      <c r="D86" s="304"/>
      <c r="E86" s="304"/>
      <c r="F86" s="305" t="s">
        <v>1063</v>
      </c>
      <c r="G86" s="304"/>
      <c r="H86" s="304" t="s">
        <v>1075</v>
      </c>
      <c r="I86" s="304" t="s">
        <v>1059</v>
      </c>
      <c r="J86" s="304">
        <v>20</v>
      </c>
      <c r="K86" s="292"/>
    </row>
    <row r="87" s="1" customFormat="1" ht="15" customHeight="1">
      <c r="B87" s="303"/>
      <c r="C87" s="278" t="s">
        <v>1076</v>
      </c>
      <c r="D87" s="278"/>
      <c r="E87" s="278"/>
      <c r="F87" s="301" t="s">
        <v>1063</v>
      </c>
      <c r="G87" s="302"/>
      <c r="H87" s="278" t="s">
        <v>1077</v>
      </c>
      <c r="I87" s="278" t="s">
        <v>1059</v>
      </c>
      <c r="J87" s="278">
        <v>50</v>
      </c>
      <c r="K87" s="292"/>
    </row>
    <row r="88" s="1" customFormat="1" ht="15" customHeight="1">
      <c r="B88" s="303"/>
      <c r="C88" s="278" t="s">
        <v>1078</v>
      </c>
      <c r="D88" s="278"/>
      <c r="E88" s="278"/>
      <c r="F88" s="301" t="s">
        <v>1063</v>
      </c>
      <c r="G88" s="302"/>
      <c r="H88" s="278" t="s">
        <v>1079</v>
      </c>
      <c r="I88" s="278" t="s">
        <v>1059</v>
      </c>
      <c r="J88" s="278">
        <v>20</v>
      </c>
      <c r="K88" s="292"/>
    </row>
    <row r="89" s="1" customFormat="1" ht="15" customHeight="1">
      <c r="B89" s="303"/>
      <c r="C89" s="278" t="s">
        <v>1080</v>
      </c>
      <c r="D89" s="278"/>
      <c r="E89" s="278"/>
      <c r="F89" s="301" t="s">
        <v>1063</v>
      </c>
      <c r="G89" s="302"/>
      <c r="H89" s="278" t="s">
        <v>1081</v>
      </c>
      <c r="I89" s="278" t="s">
        <v>1059</v>
      </c>
      <c r="J89" s="278">
        <v>20</v>
      </c>
      <c r="K89" s="292"/>
    </row>
    <row r="90" s="1" customFormat="1" ht="15" customHeight="1">
      <c r="B90" s="303"/>
      <c r="C90" s="278" t="s">
        <v>1082</v>
      </c>
      <c r="D90" s="278"/>
      <c r="E90" s="278"/>
      <c r="F90" s="301" t="s">
        <v>1063</v>
      </c>
      <c r="G90" s="302"/>
      <c r="H90" s="278" t="s">
        <v>1083</v>
      </c>
      <c r="I90" s="278" t="s">
        <v>1059</v>
      </c>
      <c r="J90" s="278">
        <v>50</v>
      </c>
      <c r="K90" s="292"/>
    </row>
    <row r="91" s="1" customFormat="1" ht="15" customHeight="1">
      <c r="B91" s="303"/>
      <c r="C91" s="278" t="s">
        <v>1084</v>
      </c>
      <c r="D91" s="278"/>
      <c r="E91" s="278"/>
      <c r="F91" s="301" t="s">
        <v>1063</v>
      </c>
      <c r="G91" s="302"/>
      <c r="H91" s="278" t="s">
        <v>1084</v>
      </c>
      <c r="I91" s="278" t="s">
        <v>1059</v>
      </c>
      <c r="J91" s="278">
        <v>50</v>
      </c>
      <c r="K91" s="292"/>
    </row>
    <row r="92" s="1" customFormat="1" ht="15" customHeight="1">
      <c r="B92" s="303"/>
      <c r="C92" s="278" t="s">
        <v>1085</v>
      </c>
      <c r="D92" s="278"/>
      <c r="E92" s="278"/>
      <c r="F92" s="301" t="s">
        <v>1063</v>
      </c>
      <c r="G92" s="302"/>
      <c r="H92" s="278" t="s">
        <v>1086</v>
      </c>
      <c r="I92" s="278" t="s">
        <v>1059</v>
      </c>
      <c r="J92" s="278">
        <v>255</v>
      </c>
      <c r="K92" s="292"/>
    </row>
    <row r="93" s="1" customFormat="1" ht="15" customHeight="1">
      <c r="B93" s="303"/>
      <c r="C93" s="278" t="s">
        <v>1087</v>
      </c>
      <c r="D93" s="278"/>
      <c r="E93" s="278"/>
      <c r="F93" s="301" t="s">
        <v>1057</v>
      </c>
      <c r="G93" s="302"/>
      <c r="H93" s="278" t="s">
        <v>1088</v>
      </c>
      <c r="I93" s="278" t="s">
        <v>1089</v>
      </c>
      <c r="J93" s="278"/>
      <c r="K93" s="292"/>
    </row>
    <row r="94" s="1" customFormat="1" ht="15" customHeight="1">
      <c r="B94" s="303"/>
      <c r="C94" s="278" t="s">
        <v>1090</v>
      </c>
      <c r="D94" s="278"/>
      <c r="E94" s="278"/>
      <c r="F94" s="301" t="s">
        <v>1057</v>
      </c>
      <c r="G94" s="302"/>
      <c r="H94" s="278" t="s">
        <v>1091</v>
      </c>
      <c r="I94" s="278" t="s">
        <v>1092</v>
      </c>
      <c r="J94" s="278"/>
      <c r="K94" s="292"/>
    </row>
    <row r="95" s="1" customFormat="1" ht="15" customHeight="1">
      <c r="B95" s="303"/>
      <c r="C95" s="278" t="s">
        <v>1093</v>
      </c>
      <c r="D95" s="278"/>
      <c r="E95" s="278"/>
      <c r="F95" s="301" t="s">
        <v>1057</v>
      </c>
      <c r="G95" s="302"/>
      <c r="H95" s="278" t="s">
        <v>1093</v>
      </c>
      <c r="I95" s="278" t="s">
        <v>1092</v>
      </c>
      <c r="J95" s="278"/>
      <c r="K95" s="292"/>
    </row>
    <row r="96" s="1" customFormat="1" ht="15" customHeight="1">
      <c r="B96" s="303"/>
      <c r="C96" s="278" t="s">
        <v>36</v>
      </c>
      <c r="D96" s="278"/>
      <c r="E96" s="278"/>
      <c r="F96" s="301" t="s">
        <v>1057</v>
      </c>
      <c r="G96" s="302"/>
      <c r="H96" s="278" t="s">
        <v>1094</v>
      </c>
      <c r="I96" s="278" t="s">
        <v>1092</v>
      </c>
      <c r="J96" s="278"/>
      <c r="K96" s="292"/>
    </row>
    <row r="97" s="1" customFormat="1" ht="15" customHeight="1">
      <c r="B97" s="303"/>
      <c r="C97" s="278" t="s">
        <v>46</v>
      </c>
      <c r="D97" s="278"/>
      <c r="E97" s="278"/>
      <c r="F97" s="301" t="s">
        <v>1057</v>
      </c>
      <c r="G97" s="302"/>
      <c r="H97" s="278" t="s">
        <v>1095</v>
      </c>
      <c r="I97" s="278" t="s">
        <v>1092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1096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1051</v>
      </c>
      <c r="D103" s="293"/>
      <c r="E103" s="293"/>
      <c r="F103" s="293" t="s">
        <v>1052</v>
      </c>
      <c r="G103" s="294"/>
      <c r="H103" s="293" t="s">
        <v>52</v>
      </c>
      <c r="I103" s="293" t="s">
        <v>55</v>
      </c>
      <c r="J103" s="293" t="s">
        <v>1053</v>
      </c>
      <c r="K103" s="292"/>
    </row>
    <row r="104" s="1" customFormat="1" ht="17.25" customHeight="1">
      <c r="B104" s="290"/>
      <c r="C104" s="295" t="s">
        <v>1054</v>
      </c>
      <c r="D104" s="295"/>
      <c r="E104" s="295"/>
      <c r="F104" s="296" t="s">
        <v>1055</v>
      </c>
      <c r="G104" s="297"/>
      <c r="H104" s="295"/>
      <c r="I104" s="295"/>
      <c r="J104" s="295" t="s">
        <v>1056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51</v>
      </c>
      <c r="D106" s="300"/>
      <c r="E106" s="300"/>
      <c r="F106" s="301" t="s">
        <v>1057</v>
      </c>
      <c r="G106" s="278"/>
      <c r="H106" s="278" t="s">
        <v>1097</v>
      </c>
      <c r="I106" s="278" t="s">
        <v>1059</v>
      </c>
      <c r="J106" s="278">
        <v>20</v>
      </c>
      <c r="K106" s="292"/>
    </row>
    <row r="107" s="1" customFormat="1" ht="15" customHeight="1">
      <c r="B107" s="290"/>
      <c r="C107" s="278" t="s">
        <v>1060</v>
      </c>
      <c r="D107" s="278"/>
      <c r="E107" s="278"/>
      <c r="F107" s="301" t="s">
        <v>1057</v>
      </c>
      <c r="G107" s="278"/>
      <c r="H107" s="278" t="s">
        <v>1097</v>
      </c>
      <c r="I107" s="278" t="s">
        <v>1059</v>
      </c>
      <c r="J107" s="278">
        <v>120</v>
      </c>
      <c r="K107" s="292"/>
    </row>
    <row r="108" s="1" customFormat="1" ht="15" customHeight="1">
      <c r="B108" s="303"/>
      <c r="C108" s="278" t="s">
        <v>1062</v>
      </c>
      <c r="D108" s="278"/>
      <c r="E108" s="278"/>
      <c r="F108" s="301" t="s">
        <v>1063</v>
      </c>
      <c r="G108" s="278"/>
      <c r="H108" s="278" t="s">
        <v>1097</v>
      </c>
      <c r="I108" s="278" t="s">
        <v>1059</v>
      </c>
      <c r="J108" s="278">
        <v>50</v>
      </c>
      <c r="K108" s="292"/>
    </row>
    <row r="109" s="1" customFormat="1" ht="15" customHeight="1">
      <c r="B109" s="303"/>
      <c r="C109" s="278" t="s">
        <v>1065</v>
      </c>
      <c r="D109" s="278"/>
      <c r="E109" s="278"/>
      <c r="F109" s="301" t="s">
        <v>1057</v>
      </c>
      <c r="G109" s="278"/>
      <c r="H109" s="278" t="s">
        <v>1097</v>
      </c>
      <c r="I109" s="278" t="s">
        <v>1067</v>
      </c>
      <c r="J109" s="278"/>
      <c r="K109" s="292"/>
    </row>
    <row r="110" s="1" customFormat="1" ht="15" customHeight="1">
      <c r="B110" s="303"/>
      <c r="C110" s="278" t="s">
        <v>1076</v>
      </c>
      <c r="D110" s="278"/>
      <c r="E110" s="278"/>
      <c r="F110" s="301" t="s">
        <v>1063</v>
      </c>
      <c r="G110" s="278"/>
      <c r="H110" s="278" t="s">
        <v>1097</v>
      </c>
      <c r="I110" s="278" t="s">
        <v>1059</v>
      </c>
      <c r="J110" s="278">
        <v>50</v>
      </c>
      <c r="K110" s="292"/>
    </row>
    <row r="111" s="1" customFormat="1" ht="15" customHeight="1">
      <c r="B111" s="303"/>
      <c r="C111" s="278" t="s">
        <v>1084</v>
      </c>
      <c r="D111" s="278"/>
      <c r="E111" s="278"/>
      <c r="F111" s="301" t="s">
        <v>1063</v>
      </c>
      <c r="G111" s="278"/>
      <c r="H111" s="278" t="s">
        <v>1097</v>
      </c>
      <c r="I111" s="278" t="s">
        <v>1059</v>
      </c>
      <c r="J111" s="278">
        <v>50</v>
      </c>
      <c r="K111" s="292"/>
    </row>
    <row r="112" s="1" customFormat="1" ht="15" customHeight="1">
      <c r="B112" s="303"/>
      <c r="C112" s="278" t="s">
        <v>1082</v>
      </c>
      <c r="D112" s="278"/>
      <c r="E112" s="278"/>
      <c r="F112" s="301" t="s">
        <v>1063</v>
      </c>
      <c r="G112" s="278"/>
      <c r="H112" s="278" t="s">
        <v>1097</v>
      </c>
      <c r="I112" s="278" t="s">
        <v>1059</v>
      </c>
      <c r="J112" s="278">
        <v>50</v>
      </c>
      <c r="K112" s="292"/>
    </row>
    <row r="113" s="1" customFormat="1" ht="15" customHeight="1">
      <c r="B113" s="303"/>
      <c r="C113" s="278" t="s">
        <v>51</v>
      </c>
      <c r="D113" s="278"/>
      <c r="E113" s="278"/>
      <c r="F113" s="301" t="s">
        <v>1057</v>
      </c>
      <c r="G113" s="278"/>
      <c r="H113" s="278" t="s">
        <v>1098</v>
      </c>
      <c r="I113" s="278" t="s">
        <v>1059</v>
      </c>
      <c r="J113" s="278">
        <v>20</v>
      </c>
      <c r="K113" s="292"/>
    </row>
    <row r="114" s="1" customFormat="1" ht="15" customHeight="1">
      <c r="B114" s="303"/>
      <c r="C114" s="278" t="s">
        <v>1099</v>
      </c>
      <c r="D114" s="278"/>
      <c r="E114" s="278"/>
      <c r="F114" s="301" t="s">
        <v>1057</v>
      </c>
      <c r="G114" s="278"/>
      <c r="H114" s="278" t="s">
        <v>1100</v>
      </c>
      <c r="I114" s="278" t="s">
        <v>1059</v>
      </c>
      <c r="J114" s="278">
        <v>120</v>
      </c>
      <c r="K114" s="292"/>
    </row>
    <row r="115" s="1" customFormat="1" ht="15" customHeight="1">
      <c r="B115" s="303"/>
      <c r="C115" s="278" t="s">
        <v>36</v>
      </c>
      <c r="D115" s="278"/>
      <c r="E115" s="278"/>
      <c r="F115" s="301" t="s">
        <v>1057</v>
      </c>
      <c r="G115" s="278"/>
      <c r="H115" s="278" t="s">
        <v>1101</v>
      </c>
      <c r="I115" s="278" t="s">
        <v>1092</v>
      </c>
      <c r="J115" s="278"/>
      <c r="K115" s="292"/>
    </row>
    <row r="116" s="1" customFormat="1" ht="15" customHeight="1">
      <c r="B116" s="303"/>
      <c r="C116" s="278" t="s">
        <v>46</v>
      </c>
      <c r="D116" s="278"/>
      <c r="E116" s="278"/>
      <c r="F116" s="301" t="s">
        <v>1057</v>
      </c>
      <c r="G116" s="278"/>
      <c r="H116" s="278" t="s">
        <v>1102</v>
      </c>
      <c r="I116" s="278" t="s">
        <v>1092</v>
      </c>
      <c r="J116" s="278"/>
      <c r="K116" s="292"/>
    </row>
    <row r="117" s="1" customFormat="1" ht="15" customHeight="1">
      <c r="B117" s="303"/>
      <c r="C117" s="278" t="s">
        <v>55</v>
      </c>
      <c r="D117" s="278"/>
      <c r="E117" s="278"/>
      <c r="F117" s="301" t="s">
        <v>1057</v>
      </c>
      <c r="G117" s="278"/>
      <c r="H117" s="278" t="s">
        <v>1103</v>
      </c>
      <c r="I117" s="278" t="s">
        <v>1104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1105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1051</v>
      </c>
      <c r="D123" s="293"/>
      <c r="E123" s="293"/>
      <c r="F123" s="293" t="s">
        <v>1052</v>
      </c>
      <c r="G123" s="294"/>
      <c r="H123" s="293" t="s">
        <v>52</v>
      </c>
      <c r="I123" s="293" t="s">
        <v>55</v>
      </c>
      <c r="J123" s="293" t="s">
        <v>1053</v>
      </c>
      <c r="K123" s="322"/>
    </row>
    <row r="124" s="1" customFormat="1" ht="17.25" customHeight="1">
      <c r="B124" s="321"/>
      <c r="C124" s="295" t="s">
        <v>1054</v>
      </c>
      <c r="D124" s="295"/>
      <c r="E124" s="295"/>
      <c r="F124" s="296" t="s">
        <v>1055</v>
      </c>
      <c r="G124" s="297"/>
      <c r="H124" s="295"/>
      <c r="I124" s="295"/>
      <c r="J124" s="295" t="s">
        <v>1056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1060</v>
      </c>
      <c r="D126" s="300"/>
      <c r="E126" s="300"/>
      <c r="F126" s="301" t="s">
        <v>1057</v>
      </c>
      <c r="G126" s="278"/>
      <c r="H126" s="278" t="s">
        <v>1097</v>
      </c>
      <c r="I126" s="278" t="s">
        <v>1059</v>
      </c>
      <c r="J126" s="278">
        <v>120</v>
      </c>
      <c r="K126" s="326"/>
    </row>
    <row r="127" s="1" customFormat="1" ht="15" customHeight="1">
      <c r="B127" s="323"/>
      <c r="C127" s="278" t="s">
        <v>1106</v>
      </c>
      <c r="D127" s="278"/>
      <c r="E127" s="278"/>
      <c r="F127" s="301" t="s">
        <v>1057</v>
      </c>
      <c r="G127" s="278"/>
      <c r="H127" s="278" t="s">
        <v>1107</v>
      </c>
      <c r="I127" s="278" t="s">
        <v>1059</v>
      </c>
      <c r="J127" s="278" t="s">
        <v>1108</v>
      </c>
      <c r="K127" s="326"/>
    </row>
    <row r="128" s="1" customFormat="1" ht="15" customHeight="1">
      <c r="B128" s="323"/>
      <c r="C128" s="278" t="s">
        <v>1005</v>
      </c>
      <c r="D128" s="278"/>
      <c r="E128" s="278"/>
      <c r="F128" s="301" t="s">
        <v>1057</v>
      </c>
      <c r="G128" s="278"/>
      <c r="H128" s="278" t="s">
        <v>1109</v>
      </c>
      <c r="I128" s="278" t="s">
        <v>1059</v>
      </c>
      <c r="J128" s="278" t="s">
        <v>1108</v>
      </c>
      <c r="K128" s="326"/>
    </row>
    <row r="129" s="1" customFormat="1" ht="15" customHeight="1">
      <c r="B129" s="323"/>
      <c r="C129" s="278" t="s">
        <v>1068</v>
      </c>
      <c r="D129" s="278"/>
      <c r="E129" s="278"/>
      <c r="F129" s="301" t="s">
        <v>1063</v>
      </c>
      <c r="G129" s="278"/>
      <c r="H129" s="278" t="s">
        <v>1069</v>
      </c>
      <c r="I129" s="278" t="s">
        <v>1059</v>
      </c>
      <c r="J129" s="278">
        <v>15</v>
      </c>
      <c r="K129" s="326"/>
    </row>
    <row r="130" s="1" customFormat="1" ht="15" customHeight="1">
      <c r="B130" s="323"/>
      <c r="C130" s="304" t="s">
        <v>1070</v>
      </c>
      <c r="D130" s="304"/>
      <c r="E130" s="304"/>
      <c r="F130" s="305" t="s">
        <v>1063</v>
      </c>
      <c r="G130" s="304"/>
      <c r="H130" s="304" t="s">
        <v>1071</v>
      </c>
      <c r="I130" s="304" t="s">
        <v>1059</v>
      </c>
      <c r="J130" s="304">
        <v>15</v>
      </c>
      <c r="K130" s="326"/>
    </row>
    <row r="131" s="1" customFormat="1" ht="15" customHeight="1">
      <c r="B131" s="323"/>
      <c r="C131" s="304" t="s">
        <v>1072</v>
      </c>
      <c r="D131" s="304"/>
      <c r="E131" s="304"/>
      <c r="F131" s="305" t="s">
        <v>1063</v>
      </c>
      <c r="G131" s="304"/>
      <c r="H131" s="304" t="s">
        <v>1073</v>
      </c>
      <c r="I131" s="304" t="s">
        <v>1059</v>
      </c>
      <c r="J131" s="304">
        <v>20</v>
      </c>
      <c r="K131" s="326"/>
    </row>
    <row r="132" s="1" customFormat="1" ht="15" customHeight="1">
      <c r="B132" s="323"/>
      <c r="C132" s="304" t="s">
        <v>1074</v>
      </c>
      <c r="D132" s="304"/>
      <c r="E132" s="304"/>
      <c r="F132" s="305" t="s">
        <v>1063</v>
      </c>
      <c r="G132" s="304"/>
      <c r="H132" s="304" t="s">
        <v>1075</v>
      </c>
      <c r="I132" s="304" t="s">
        <v>1059</v>
      </c>
      <c r="J132" s="304">
        <v>20</v>
      </c>
      <c r="K132" s="326"/>
    </row>
    <row r="133" s="1" customFormat="1" ht="15" customHeight="1">
      <c r="B133" s="323"/>
      <c r="C133" s="278" t="s">
        <v>1062</v>
      </c>
      <c r="D133" s="278"/>
      <c r="E133" s="278"/>
      <c r="F133" s="301" t="s">
        <v>1063</v>
      </c>
      <c r="G133" s="278"/>
      <c r="H133" s="278" t="s">
        <v>1097</v>
      </c>
      <c r="I133" s="278" t="s">
        <v>1059</v>
      </c>
      <c r="J133" s="278">
        <v>50</v>
      </c>
      <c r="K133" s="326"/>
    </row>
    <row r="134" s="1" customFormat="1" ht="15" customHeight="1">
      <c r="B134" s="323"/>
      <c r="C134" s="278" t="s">
        <v>1076</v>
      </c>
      <c r="D134" s="278"/>
      <c r="E134" s="278"/>
      <c r="F134" s="301" t="s">
        <v>1063</v>
      </c>
      <c r="G134" s="278"/>
      <c r="H134" s="278" t="s">
        <v>1097</v>
      </c>
      <c r="I134" s="278" t="s">
        <v>1059</v>
      </c>
      <c r="J134" s="278">
        <v>50</v>
      </c>
      <c r="K134" s="326"/>
    </row>
    <row r="135" s="1" customFormat="1" ht="15" customHeight="1">
      <c r="B135" s="323"/>
      <c r="C135" s="278" t="s">
        <v>1082</v>
      </c>
      <c r="D135" s="278"/>
      <c r="E135" s="278"/>
      <c r="F135" s="301" t="s">
        <v>1063</v>
      </c>
      <c r="G135" s="278"/>
      <c r="H135" s="278" t="s">
        <v>1097</v>
      </c>
      <c r="I135" s="278" t="s">
        <v>1059</v>
      </c>
      <c r="J135" s="278">
        <v>50</v>
      </c>
      <c r="K135" s="326"/>
    </row>
    <row r="136" s="1" customFormat="1" ht="15" customHeight="1">
      <c r="B136" s="323"/>
      <c r="C136" s="278" t="s">
        <v>1084</v>
      </c>
      <c r="D136" s="278"/>
      <c r="E136" s="278"/>
      <c r="F136" s="301" t="s">
        <v>1063</v>
      </c>
      <c r="G136" s="278"/>
      <c r="H136" s="278" t="s">
        <v>1097</v>
      </c>
      <c r="I136" s="278" t="s">
        <v>1059</v>
      </c>
      <c r="J136" s="278">
        <v>50</v>
      </c>
      <c r="K136" s="326"/>
    </row>
    <row r="137" s="1" customFormat="1" ht="15" customHeight="1">
      <c r="B137" s="323"/>
      <c r="C137" s="278" t="s">
        <v>1085</v>
      </c>
      <c r="D137" s="278"/>
      <c r="E137" s="278"/>
      <c r="F137" s="301" t="s">
        <v>1063</v>
      </c>
      <c r="G137" s="278"/>
      <c r="H137" s="278" t="s">
        <v>1110</v>
      </c>
      <c r="I137" s="278" t="s">
        <v>1059</v>
      </c>
      <c r="J137" s="278">
        <v>255</v>
      </c>
      <c r="K137" s="326"/>
    </row>
    <row r="138" s="1" customFormat="1" ht="15" customHeight="1">
      <c r="B138" s="323"/>
      <c r="C138" s="278" t="s">
        <v>1087</v>
      </c>
      <c r="D138" s="278"/>
      <c r="E138" s="278"/>
      <c r="F138" s="301" t="s">
        <v>1057</v>
      </c>
      <c r="G138" s="278"/>
      <c r="H138" s="278" t="s">
        <v>1111</v>
      </c>
      <c r="I138" s="278" t="s">
        <v>1089</v>
      </c>
      <c r="J138" s="278"/>
      <c r="K138" s="326"/>
    </row>
    <row r="139" s="1" customFormat="1" ht="15" customHeight="1">
      <c r="B139" s="323"/>
      <c r="C139" s="278" t="s">
        <v>1090</v>
      </c>
      <c r="D139" s="278"/>
      <c r="E139" s="278"/>
      <c r="F139" s="301" t="s">
        <v>1057</v>
      </c>
      <c r="G139" s="278"/>
      <c r="H139" s="278" t="s">
        <v>1112</v>
      </c>
      <c r="I139" s="278" t="s">
        <v>1092</v>
      </c>
      <c r="J139" s="278"/>
      <c r="K139" s="326"/>
    </row>
    <row r="140" s="1" customFormat="1" ht="15" customHeight="1">
      <c r="B140" s="323"/>
      <c r="C140" s="278" t="s">
        <v>1093</v>
      </c>
      <c r="D140" s="278"/>
      <c r="E140" s="278"/>
      <c r="F140" s="301" t="s">
        <v>1057</v>
      </c>
      <c r="G140" s="278"/>
      <c r="H140" s="278" t="s">
        <v>1093</v>
      </c>
      <c r="I140" s="278" t="s">
        <v>1092</v>
      </c>
      <c r="J140" s="278"/>
      <c r="K140" s="326"/>
    </row>
    <row r="141" s="1" customFormat="1" ht="15" customHeight="1">
      <c r="B141" s="323"/>
      <c r="C141" s="278" t="s">
        <v>36</v>
      </c>
      <c r="D141" s="278"/>
      <c r="E141" s="278"/>
      <c r="F141" s="301" t="s">
        <v>1057</v>
      </c>
      <c r="G141" s="278"/>
      <c r="H141" s="278" t="s">
        <v>1113</v>
      </c>
      <c r="I141" s="278" t="s">
        <v>1092</v>
      </c>
      <c r="J141" s="278"/>
      <c r="K141" s="326"/>
    </row>
    <row r="142" s="1" customFormat="1" ht="15" customHeight="1">
      <c r="B142" s="323"/>
      <c r="C142" s="278" t="s">
        <v>1114</v>
      </c>
      <c r="D142" s="278"/>
      <c r="E142" s="278"/>
      <c r="F142" s="301" t="s">
        <v>1057</v>
      </c>
      <c r="G142" s="278"/>
      <c r="H142" s="278" t="s">
        <v>1115</v>
      </c>
      <c r="I142" s="278" t="s">
        <v>1092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1116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1051</v>
      </c>
      <c r="D148" s="293"/>
      <c r="E148" s="293"/>
      <c r="F148" s="293" t="s">
        <v>1052</v>
      </c>
      <c r="G148" s="294"/>
      <c r="H148" s="293" t="s">
        <v>52</v>
      </c>
      <c r="I148" s="293" t="s">
        <v>55</v>
      </c>
      <c r="J148" s="293" t="s">
        <v>1053</v>
      </c>
      <c r="K148" s="292"/>
    </row>
    <row r="149" s="1" customFormat="1" ht="17.25" customHeight="1">
      <c r="B149" s="290"/>
      <c r="C149" s="295" t="s">
        <v>1054</v>
      </c>
      <c r="D149" s="295"/>
      <c r="E149" s="295"/>
      <c r="F149" s="296" t="s">
        <v>1055</v>
      </c>
      <c r="G149" s="297"/>
      <c r="H149" s="295"/>
      <c r="I149" s="295"/>
      <c r="J149" s="295" t="s">
        <v>1056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1060</v>
      </c>
      <c r="D151" s="278"/>
      <c r="E151" s="278"/>
      <c r="F151" s="331" t="s">
        <v>1057</v>
      </c>
      <c r="G151" s="278"/>
      <c r="H151" s="330" t="s">
        <v>1097</v>
      </c>
      <c r="I151" s="330" t="s">
        <v>1059</v>
      </c>
      <c r="J151" s="330">
        <v>120</v>
      </c>
      <c r="K151" s="326"/>
    </row>
    <row r="152" s="1" customFormat="1" ht="15" customHeight="1">
      <c r="B152" s="303"/>
      <c r="C152" s="330" t="s">
        <v>1106</v>
      </c>
      <c r="D152" s="278"/>
      <c r="E152" s="278"/>
      <c r="F152" s="331" t="s">
        <v>1057</v>
      </c>
      <c r="G152" s="278"/>
      <c r="H152" s="330" t="s">
        <v>1117</v>
      </c>
      <c r="I152" s="330" t="s">
        <v>1059</v>
      </c>
      <c r="J152" s="330" t="s">
        <v>1108</v>
      </c>
      <c r="K152" s="326"/>
    </row>
    <row r="153" s="1" customFormat="1" ht="15" customHeight="1">
      <c r="B153" s="303"/>
      <c r="C153" s="330" t="s">
        <v>1005</v>
      </c>
      <c r="D153" s="278"/>
      <c r="E153" s="278"/>
      <c r="F153" s="331" t="s">
        <v>1057</v>
      </c>
      <c r="G153" s="278"/>
      <c r="H153" s="330" t="s">
        <v>1118</v>
      </c>
      <c r="I153" s="330" t="s">
        <v>1059</v>
      </c>
      <c r="J153" s="330" t="s">
        <v>1108</v>
      </c>
      <c r="K153" s="326"/>
    </row>
    <row r="154" s="1" customFormat="1" ht="15" customHeight="1">
      <c r="B154" s="303"/>
      <c r="C154" s="330" t="s">
        <v>1062</v>
      </c>
      <c r="D154" s="278"/>
      <c r="E154" s="278"/>
      <c r="F154" s="331" t="s">
        <v>1063</v>
      </c>
      <c r="G154" s="278"/>
      <c r="H154" s="330" t="s">
        <v>1097</v>
      </c>
      <c r="I154" s="330" t="s">
        <v>1059</v>
      </c>
      <c r="J154" s="330">
        <v>50</v>
      </c>
      <c r="K154" s="326"/>
    </row>
    <row r="155" s="1" customFormat="1" ht="15" customHeight="1">
      <c r="B155" s="303"/>
      <c r="C155" s="330" t="s">
        <v>1065</v>
      </c>
      <c r="D155" s="278"/>
      <c r="E155" s="278"/>
      <c r="F155" s="331" t="s">
        <v>1057</v>
      </c>
      <c r="G155" s="278"/>
      <c r="H155" s="330" t="s">
        <v>1097</v>
      </c>
      <c r="I155" s="330" t="s">
        <v>1067</v>
      </c>
      <c r="J155" s="330"/>
      <c r="K155" s="326"/>
    </row>
    <row r="156" s="1" customFormat="1" ht="15" customHeight="1">
      <c r="B156" s="303"/>
      <c r="C156" s="330" t="s">
        <v>1076</v>
      </c>
      <c r="D156" s="278"/>
      <c r="E156" s="278"/>
      <c r="F156" s="331" t="s">
        <v>1063</v>
      </c>
      <c r="G156" s="278"/>
      <c r="H156" s="330" t="s">
        <v>1097</v>
      </c>
      <c r="I156" s="330" t="s">
        <v>1059</v>
      </c>
      <c r="J156" s="330">
        <v>50</v>
      </c>
      <c r="K156" s="326"/>
    </row>
    <row r="157" s="1" customFormat="1" ht="15" customHeight="1">
      <c r="B157" s="303"/>
      <c r="C157" s="330" t="s">
        <v>1084</v>
      </c>
      <c r="D157" s="278"/>
      <c r="E157" s="278"/>
      <c r="F157" s="331" t="s">
        <v>1063</v>
      </c>
      <c r="G157" s="278"/>
      <c r="H157" s="330" t="s">
        <v>1097</v>
      </c>
      <c r="I157" s="330" t="s">
        <v>1059</v>
      </c>
      <c r="J157" s="330">
        <v>50</v>
      </c>
      <c r="K157" s="326"/>
    </row>
    <row r="158" s="1" customFormat="1" ht="15" customHeight="1">
      <c r="B158" s="303"/>
      <c r="C158" s="330" t="s">
        <v>1082</v>
      </c>
      <c r="D158" s="278"/>
      <c r="E158" s="278"/>
      <c r="F158" s="331" t="s">
        <v>1063</v>
      </c>
      <c r="G158" s="278"/>
      <c r="H158" s="330" t="s">
        <v>1097</v>
      </c>
      <c r="I158" s="330" t="s">
        <v>1059</v>
      </c>
      <c r="J158" s="330">
        <v>50</v>
      </c>
      <c r="K158" s="326"/>
    </row>
    <row r="159" s="1" customFormat="1" ht="15" customHeight="1">
      <c r="B159" s="303"/>
      <c r="C159" s="330" t="s">
        <v>97</v>
      </c>
      <c r="D159" s="278"/>
      <c r="E159" s="278"/>
      <c r="F159" s="331" t="s">
        <v>1057</v>
      </c>
      <c r="G159" s="278"/>
      <c r="H159" s="330" t="s">
        <v>1119</v>
      </c>
      <c r="I159" s="330" t="s">
        <v>1059</v>
      </c>
      <c r="J159" s="330" t="s">
        <v>1120</v>
      </c>
      <c r="K159" s="326"/>
    </row>
    <row r="160" s="1" customFormat="1" ht="15" customHeight="1">
      <c r="B160" s="303"/>
      <c r="C160" s="330" t="s">
        <v>1121</v>
      </c>
      <c r="D160" s="278"/>
      <c r="E160" s="278"/>
      <c r="F160" s="331" t="s">
        <v>1057</v>
      </c>
      <c r="G160" s="278"/>
      <c r="H160" s="330" t="s">
        <v>1122</v>
      </c>
      <c r="I160" s="330" t="s">
        <v>1092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1123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1051</v>
      </c>
      <c r="D166" s="293"/>
      <c r="E166" s="293"/>
      <c r="F166" s="293" t="s">
        <v>1052</v>
      </c>
      <c r="G166" s="335"/>
      <c r="H166" s="336" t="s">
        <v>52</v>
      </c>
      <c r="I166" s="336" t="s">
        <v>55</v>
      </c>
      <c r="J166" s="293" t="s">
        <v>1053</v>
      </c>
      <c r="K166" s="270"/>
    </row>
    <row r="167" s="1" customFormat="1" ht="17.25" customHeight="1">
      <c r="B167" s="271"/>
      <c r="C167" s="295" t="s">
        <v>1054</v>
      </c>
      <c r="D167" s="295"/>
      <c r="E167" s="295"/>
      <c r="F167" s="296" t="s">
        <v>1055</v>
      </c>
      <c r="G167" s="337"/>
      <c r="H167" s="338"/>
      <c r="I167" s="338"/>
      <c r="J167" s="295" t="s">
        <v>1056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1060</v>
      </c>
      <c r="D169" s="278"/>
      <c r="E169" s="278"/>
      <c r="F169" s="301" t="s">
        <v>1057</v>
      </c>
      <c r="G169" s="278"/>
      <c r="H169" s="278" t="s">
        <v>1097</v>
      </c>
      <c r="I169" s="278" t="s">
        <v>1059</v>
      </c>
      <c r="J169" s="278">
        <v>120</v>
      </c>
      <c r="K169" s="326"/>
    </row>
    <row r="170" s="1" customFormat="1" ht="15" customHeight="1">
      <c r="B170" s="303"/>
      <c r="C170" s="278" t="s">
        <v>1106</v>
      </c>
      <c r="D170" s="278"/>
      <c r="E170" s="278"/>
      <c r="F170" s="301" t="s">
        <v>1057</v>
      </c>
      <c r="G170" s="278"/>
      <c r="H170" s="278" t="s">
        <v>1107</v>
      </c>
      <c r="I170" s="278" t="s">
        <v>1059</v>
      </c>
      <c r="J170" s="278" t="s">
        <v>1108</v>
      </c>
      <c r="K170" s="326"/>
    </row>
    <row r="171" s="1" customFormat="1" ht="15" customHeight="1">
      <c r="B171" s="303"/>
      <c r="C171" s="278" t="s">
        <v>1005</v>
      </c>
      <c r="D171" s="278"/>
      <c r="E171" s="278"/>
      <c r="F171" s="301" t="s">
        <v>1057</v>
      </c>
      <c r="G171" s="278"/>
      <c r="H171" s="278" t="s">
        <v>1124</v>
      </c>
      <c r="I171" s="278" t="s">
        <v>1059</v>
      </c>
      <c r="J171" s="278" t="s">
        <v>1108</v>
      </c>
      <c r="K171" s="326"/>
    </row>
    <row r="172" s="1" customFormat="1" ht="15" customHeight="1">
      <c r="B172" s="303"/>
      <c r="C172" s="278" t="s">
        <v>1062</v>
      </c>
      <c r="D172" s="278"/>
      <c r="E172" s="278"/>
      <c r="F172" s="301" t="s">
        <v>1063</v>
      </c>
      <c r="G172" s="278"/>
      <c r="H172" s="278" t="s">
        <v>1124</v>
      </c>
      <c r="I172" s="278" t="s">
        <v>1059</v>
      </c>
      <c r="J172" s="278">
        <v>50</v>
      </c>
      <c r="K172" s="326"/>
    </row>
    <row r="173" s="1" customFormat="1" ht="15" customHeight="1">
      <c r="B173" s="303"/>
      <c r="C173" s="278" t="s">
        <v>1065</v>
      </c>
      <c r="D173" s="278"/>
      <c r="E173" s="278"/>
      <c r="F173" s="301" t="s">
        <v>1057</v>
      </c>
      <c r="G173" s="278"/>
      <c r="H173" s="278" t="s">
        <v>1124</v>
      </c>
      <c r="I173" s="278" t="s">
        <v>1067</v>
      </c>
      <c r="J173" s="278"/>
      <c r="K173" s="326"/>
    </row>
    <row r="174" s="1" customFormat="1" ht="15" customHeight="1">
      <c r="B174" s="303"/>
      <c r="C174" s="278" t="s">
        <v>1076</v>
      </c>
      <c r="D174" s="278"/>
      <c r="E174" s="278"/>
      <c r="F174" s="301" t="s">
        <v>1063</v>
      </c>
      <c r="G174" s="278"/>
      <c r="H174" s="278" t="s">
        <v>1124</v>
      </c>
      <c r="I174" s="278" t="s">
        <v>1059</v>
      </c>
      <c r="J174" s="278">
        <v>50</v>
      </c>
      <c r="K174" s="326"/>
    </row>
    <row r="175" s="1" customFormat="1" ht="15" customHeight="1">
      <c r="B175" s="303"/>
      <c r="C175" s="278" t="s">
        <v>1084</v>
      </c>
      <c r="D175" s="278"/>
      <c r="E175" s="278"/>
      <c r="F175" s="301" t="s">
        <v>1063</v>
      </c>
      <c r="G175" s="278"/>
      <c r="H175" s="278" t="s">
        <v>1124</v>
      </c>
      <c r="I175" s="278" t="s">
        <v>1059</v>
      </c>
      <c r="J175" s="278">
        <v>50</v>
      </c>
      <c r="K175" s="326"/>
    </row>
    <row r="176" s="1" customFormat="1" ht="15" customHeight="1">
      <c r="B176" s="303"/>
      <c r="C176" s="278" t="s">
        <v>1082</v>
      </c>
      <c r="D176" s="278"/>
      <c r="E176" s="278"/>
      <c r="F176" s="301" t="s">
        <v>1063</v>
      </c>
      <c r="G176" s="278"/>
      <c r="H176" s="278" t="s">
        <v>1124</v>
      </c>
      <c r="I176" s="278" t="s">
        <v>1059</v>
      </c>
      <c r="J176" s="278">
        <v>50</v>
      </c>
      <c r="K176" s="326"/>
    </row>
    <row r="177" s="1" customFormat="1" ht="15" customHeight="1">
      <c r="B177" s="303"/>
      <c r="C177" s="278" t="s">
        <v>124</v>
      </c>
      <c r="D177" s="278"/>
      <c r="E177" s="278"/>
      <c r="F177" s="301" t="s">
        <v>1057</v>
      </c>
      <c r="G177" s="278"/>
      <c r="H177" s="278" t="s">
        <v>1125</v>
      </c>
      <c r="I177" s="278" t="s">
        <v>1126</v>
      </c>
      <c r="J177" s="278"/>
      <c r="K177" s="326"/>
    </row>
    <row r="178" s="1" customFormat="1" ht="15" customHeight="1">
      <c r="B178" s="303"/>
      <c r="C178" s="278" t="s">
        <v>55</v>
      </c>
      <c r="D178" s="278"/>
      <c r="E178" s="278"/>
      <c r="F178" s="301" t="s">
        <v>1057</v>
      </c>
      <c r="G178" s="278"/>
      <c r="H178" s="278" t="s">
        <v>1127</v>
      </c>
      <c r="I178" s="278" t="s">
        <v>1128</v>
      </c>
      <c r="J178" s="278">
        <v>1</v>
      </c>
      <c r="K178" s="326"/>
    </row>
    <row r="179" s="1" customFormat="1" ht="15" customHeight="1">
      <c r="B179" s="303"/>
      <c r="C179" s="278" t="s">
        <v>51</v>
      </c>
      <c r="D179" s="278"/>
      <c r="E179" s="278"/>
      <c r="F179" s="301" t="s">
        <v>1057</v>
      </c>
      <c r="G179" s="278"/>
      <c r="H179" s="278" t="s">
        <v>1129</v>
      </c>
      <c r="I179" s="278" t="s">
        <v>1059</v>
      </c>
      <c r="J179" s="278">
        <v>20</v>
      </c>
      <c r="K179" s="326"/>
    </row>
    <row r="180" s="1" customFormat="1" ht="15" customHeight="1">
      <c r="B180" s="303"/>
      <c r="C180" s="278" t="s">
        <v>52</v>
      </c>
      <c r="D180" s="278"/>
      <c r="E180" s="278"/>
      <c r="F180" s="301" t="s">
        <v>1057</v>
      </c>
      <c r="G180" s="278"/>
      <c r="H180" s="278" t="s">
        <v>1130</v>
      </c>
      <c r="I180" s="278" t="s">
        <v>1059</v>
      </c>
      <c r="J180" s="278">
        <v>255</v>
      </c>
      <c r="K180" s="326"/>
    </row>
    <row r="181" s="1" customFormat="1" ht="15" customHeight="1">
      <c r="B181" s="303"/>
      <c r="C181" s="278" t="s">
        <v>125</v>
      </c>
      <c r="D181" s="278"/>
      <c r="E181" s="278"/>
      <c r="F181" s="301" t="s">
        <v>1057</v>
      </c>
      <c r="G181" s="278"/>
      <c r="H181" s="278" t="s">
        <v>1021</v>
      </c>
      <c r="I181" s="278" t="s">
        <v>1059</v>
      </c>
      <c r="J181" s="278">
        <v>10</v>
      </c>
      <c r="K181" s="326"/>
    </row>
    <row r="182" s="1" customFormat="1" ht="15" customHeight="1">
      <c r="B182" s="303"/>
      <c r="C182" s="278" t="s">
        <v>126</v>
      </c>
      <c r="D182" s="278"/>
      <c r="E182" s="278"/>
      <c r="F182" s="301" t="s">
        <v>1057</v>
      </c>
      <c r="G182" s="278"/>
      <c r="H182" s="278" t="s">
        <v>1131</v>
      </c>
      <c r="I182" s="278" t="s">
        <v>1092</v>
      </c>
      <c r="J182" s="278"/>
      <c r="K182" s="326"/>
    </row>
    <row r="183" s="1" customFormat="1" ht="15" customHeight="1">
      <c r="B183" s="303"/>
      <c r="C183" s="278" t="s">
        <v>1132</v>
      </c>
      <c r="D183" s="278"/>
      <c r="E183" s="278"/>
      <c r="F183" s="301" t="s">
        <v>1057</v>
      </c>
      <c r="G183" s="278"/>
      <c r="H183" s="278" t="s">
        <v>1133</v>
      </c>
      <c r="I183" s="278" t="s">
        <v>1092</v>
      </c>
      <c r="J183" s="278"/>
      <c r="K183" s="326"/>
    </row>
    <row r="184" s="1" customFormat="1" ht="15" customHeight="1">
      <c r="B184" s="303"/>
      <c r="C184" s="278" t="s">
        <v>1121</v>
      </c>
      <c r="D184" s="278"/>
      <c r="E184" s="278"/>
      <c r="F184" s="301" t="s">
        <v>1057</v>
      </c>
      <c r="G184" s="278"/>
      <c r="H184" s="278" t="s">
        <v>1134</v>
      </c>
      <c r="I184" s="278" t="s">
        <v>1092</v>
      </c>
      <c r="J184" s="278"/>
      <c r="K184" s="326"/>
    </row>
    <row r="185" s="1" customFormat="1" ht="15" customHeight="1">
      <c r="B185" s="303"/>
      <c r="C185" s="278" t="s">
        <v>128</v>
      </c>
      <c r="D185" s="278"/>
      <c r="E185" s="278"/>
      <c r="F185" s="301" t="s">
        <v>1063</v>
      </c>
      <c r="G185" s="278"/>
      <c r="H185" s="278" t="s">
        <v>1135</v>
      </c>
      <c r="I185" s="278" t="s">
        <v>1059</v>
      </c>
      <c r="J185" s="278">
        <v>50</v>
      </c>
      <c r="K185" s="326"/>
    </row>
    <row r="186" s="1" customFormat="1" ht="15" customHeight="1">
      <c r="B186" s="303"/>
      <c r="C186" s="278" t="s">
        <v>1136</v>
      </c>
      <c r="D186" s="278"/>
      <c r="E186" s="278"/>
      <c r="F186" s="301" t="s">
        <v>1063</v>
      </c>
      <c r="G186" s="278"/>
      <c r="H186" s="278" t="s">
        <v>1137</v>
      </c>
      <c r="I186" s="278" t="s">
        <v>1138</v>
      </c>
      <c r="J186" s="278"/>
      <c r="K186" s="326"/>
    </row>
    <row r="187" s="1" customFormat="1" ht="15" customHeight="1">
      <c r="B187" s="303"/>
      <c r="C187" s="278" t="s">
        <v>1139</v>
      </c>
      <c r="D187" s="278"/>
      <c r="E187" s="278"/>
      <c r="F187" s="301" t="s">
        <v>1063</v>
      </c>
      <c r="G187" s="278"/>
      <c r="H187" s="278" t="s">
        <v>1140</v>
      </c>
      <c r="I187" s="278" t="s">
        <v>1138</v>
      </c>
      <c r="J187" s="278"/>
      <c r="K187" s="326"/>
    </row>
    <row r="188" s="1" customFormat="1" ht="15" customHeight="1">
      <c r="B188" s="303"/>
      <c r="C188" s="278" t="s">
        <v>1141</v>
      </c>
      <c r="D188" s="278"/>
      <c r="E188" s="278"/>
      <c r="F188" s="301" t="s">
        <v>1063</v>
      </c>
      <c r="G188" s="278"/>
      <c r="H188" s="278" t="s">
        <v>1142</v>
      </c>
      <c r="I188" s="278" t="s">
        <v>1138</v>
      </c>
      <c r="J188" s="278"/>
      <c r="K188" s="326"/>
    </row>
    <row r="189" s="1" customFormat="1" ht="15" customHeight="1">
      <c r="B189" s="303"/>
      <c r="C189" s="339" t="s">
        <v>1143</v>
      </c>
      <c r="D189" s="278"/>
      <c r="E189" s="278"/>
      <c r="F189" s="301" t="s">
        <v>1063</v>
      </c>
      <c r="G189" s="278"/>
      <c r="H189" s="278" t="s">
        <v>1144</v>
      </c>
      <c r="I189" s="278" t="s">
        <v>1145</v>
      </c>
      <c r="J189" s="340" t="s">
        <v>1146</v>
      </c>
      <c r="K189" s="326"/>
    </row>
    <row r="190" s="1" customFormat="1" ht="15" customHeight="1">
      <c r="B190" s="303"/>
      <c r="C190" s="339" t="s">
        <v>40</v>
      </c>
      <c r="D190" s="278"/>
      <c r="E190" s="278"/>
      <c r="F190" s="301" t="s">
        <v>1057</v>
      </c>
      <c r="G190" s="278"/>
      <c r="H190" s="275" t="s">
        <v>1147</v>
      </c>
      <c r="I190" s="278" t="s">
        <v>1148</v>
      </c>
      <c r="J190" s="278"/>
      <c r="K190" s="326"/>
    </row>
    <row r="191" s="1" customFormat="1" ht="15" customHeight="1">
      <c r="B191" s="303"/>
      <c r="C191" s="339" t="s">
        <v>1149</v>
      </c>
      <c r="D191" s="278"/>
      <c r="E191" s="278"/>
      <c r="F191" s="301" t="s">
        <v>1057</v>
      </c>
      <c r="G191" s="278"/>
      <c r="H191" s="278" t="s">
        <v>1150</v>
      </c>
      <c r="I191" s="278" t="s">
        <v>1092</v>
      </c>
      <c r="J191" s="278"/>
      <c r="K191" s="326"/>
    </row>
    <row r="192" s="1" customFormat="1" ht="15" customHeight="1">
      <c r="B192" s="303"/>
      <c r="C192" s="339" t="s">
        <v>1151</v>
      </c>
      <c r="D192" s="278"/>
      <c r="E192" s="278"/>
      <c r="F192" s="301" t="s">
        <v>1057</v>
      </c>
      <c r="G192" s="278"/>
      <c r="H192" s="278" t="s">
        <v>1152</v>
      </c>
      <c r="I192" s="278" t="s">
        <v>1092</v>
      </c>
      <c r="J192" s="278"/>
      <c r="K192" s="326"/>
    </row>
    <row r="193" s="1" customFormat="1" ht="15" customHeight="1">
      <c r="B193" s="303"/>
      <c r="C193" s="339" t="s">
        <v>1153</v>
      </c>
      <c r="D193" s="278"/>
      <c r="E193" s="278"/>
      <c r="F193" s="301" t="s">
        <v>1063</v>
      </c>
      <c r="G193" s="278"/>
      <c r="H193" s="278" t="s">
        <v>1154</v>
      </c>
      <c r="I193" s="278" t="s">
        <v>1092</v>
      </c>
      <c r="J193" s="278"/>
      <c r="K193" s="326"/>
    </row>
    <row r="194" s="1" customFormat="1" ht="15" customHeight="1">
      <c r="B194" s="332"/>
      <c r="C194" s="341"/>
      <c r="D194" s="312"/>
      <c r="E194" s="312"/>
      <c r="F194" s="312"/>
      <c r="G194" s="312"/>
      <c r="H194" s="312"/>
      <c r="I194" s="312"/>
      <c r="J194" s="312"/>
      <c r="K194" s="333"/>
    </row>
    <row r="195" s="1" customFormat="1" ht="18.75" customHeight="1">
      <c r="B195" s="314"/>
      <c r="C195" s="324"/>
      <c r="D195" s="324"/>
      <c r="E195" s="324"/>
      <c r="F195" s="334"/>
      <c r="G195" s="324"/>
      <c r="H195" s="324"/>
      <c r="I195" s="324"/>
      <c r="J195" s="324"/>
      <c r="K195" s="314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</row>
    <row r="198" s="1" customFormat="1" ht="13.5">
      <c r="B198" s="265"/>
      <c r="C198" s="266"/>
      <c r="D198" s="266"/>
      <c r="E198" s="266"/>
      <c r="F198" s="266"/>
      <c r="G198" s="266"/>
      <c r="H198" s="266"/>
      <c r="I198" s="266"/>
      <c r="J198" s="266"/>
      <c r="K198" s="267"/>
    </row>
    <row r="199" s="1" customFormat="1" ht="21">
      <c r="B199" s="268"/>
      <c r="C199" s="269" t="s">
        <v>1155</v>
      </c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5.5" customHeight="1">
      <c r="B200" s="268"/>
      <c r="C200" s="342" t="s">
        <v>1156</v>
      </c>
      <c r="D200" s="342"/>
      <c r="E200" s="342"/>
      <c r="F200" s="342" t="s">
        <v>1157</v>
      </c>
      <c r="G200" s="343"/>
      <c r="H200" s="342" t="s">
        <v>1158</v>
      </c>
      <c r="I200" s="342"/>
      <c r="J200" s="342"/>
      <c r="K200" s="270"/>
    </row>
    <row r="201" s="1" customFormat="1" ht="5.25" customHeight="1">
      <c r="B201" s="303"/>
      <c r="C201" s="298"/>
      <c r="D201" s="298"/>
      <c r="E201" s="298"/>
      <c r="F201" s="298"/>
      <c r="G201" s="324"/>
      <c r="H201" s="298"/>
      <c r="I201" s="298"/>
      <c r="J201" s="298"/>
      <c r="K201" s="326"/>
    </row>
    <row r="202" s="1" customFormat="1" ht="15" customHeight="1">
      <c r="B202" s="303"/>
      <c r="C202" s="278" t="s">
        <v>1148</v>
      </c>
      <c r="D202" s="278"/>
      <c r="E202" s="278"/>
      <c r="F202" s="301" t="s">
        <v>41</v>
      </c>
      <c r="G202" s="278"/>
      <c r="H202" s="278" t="s">
        <v>1159</v>
      </c>
      <c r="I202" s="278"/>
      <c r="J202" s="278"/>
      <c r="K202" s="326"/>
    </row>
    <row r="203" s="1" customFormat="1" ht="15" customHeight="1">
      <c r="B203" s="303"/>
      <c r="C203" s="278"/>
      <c r="D203" s="278"/>
      <c r="E203" s="278"/>
      <c r="F203" s="301" t="s">
        <v>42</v>
      </c>
      <c r="G203" s="278"/>
      <c r="H203" s="278" t="s">
        <v>1160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45</v>
      </c>
      <c r="G204" s="278"/>
      <c r="H204" s="278" t="s">
        <v>1161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43</v>
      </c>
      <c r="G205" s="278"/>
      <c r="H205" s="278" t="s">
        <v>1162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44</v>
      </c>
      <c r="G206" s="278"/>
      <c r="H206" s="278" t="s">
        <v>1163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/>
      <c r="G207" s="278"/>
      <c r="H207" s="278"/>
      <c r="I207" s="278"/>
      <c r="J207" s="278"/>
      <c r="K207" s="326"/>
    </row>
    <row r="208" s="1" customFormat="1" ht="15" customHeight="1">
      <c r="B208" s="303"/>
      <c r="C208" s="278" t="s">
        <v>1104</v>
      </c>
      <c r="D208" s="278"/>
      <c r="E208" s="278"/>
      <c r="F208" s="301" t="s">
        <v>77</v>
      </c>
      <c r="G208" s="278"/>
      <c r="H208" s="278" t="s">
        <v>1164</v>
      </c>
      <c r="I208" s="278"/>
      <c r="J208" s="278"/>
      <c r="K208" s="326"/>
    </row>
    <row r="209" s="1" customFormat="1" ht="15" customHeight="1">
      <c r="B209" s="303"/>
      <c r="C209" s="278"/>
      <c r="D209" s="278"/>
      <c r="E209" s="278"/>
      <c r="F209" s="301" t="s">
        <v>999</v>
      </c>
      <c r="G209" s="278"/>
      <c r="H209" s="278" t="s">
        <v>1000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997</v>
      </c>
      <c r="G210" s="278"/>
      <c r="H210" s="278" t="s">
        <v>1165</v>
      </c>
      <c r="I210" s="278"/>
      <c r="J210" s="278"/>
      <c r="K210" s="326"/>
    </row>
    <row r="211" s="1" customFormat="1" ht="15" customHeight="1">
      <c r="B211" s="344"/>
      <c r="C211" s="278"/>
      <c r="D211" s="278"/>
      <c r="E211" s="278"/>
      <c r="F211" s="301" t="s">
        <v>1001</v>
      </c>
      <c r="G211" s="339"/>
      <c r="H211" s="330" t="s">
        <v>1002</v>
      </c>
      <c r="I211" s="330"/>
      <c r="J211" s="330"/>
      <c r="K211" s="345"/>
    </row>
    <row r="212" s="1" customFormat="1" ht="15" customHeight="1">
      <c r="B212" s="344"/>
      <c r="C212" s="278"/>
      <c r="D212" s="278"/>
      <c r="E212" s="278"/>
      <c r="F212" s="301" t="s">
        <v>1003</v>
      </c>
      <c r="G212" s="339"/>
      <c r="H212" s="330" t="s">
        <v>777</v>
      </c>
      <c r="I212" s="330"/>
      <c r="J212" s="330"/>
      <c r="K212" s="345"/>
    </row>
    <row r="213" s="1" customFormat="1" ht="15" customHeight="1">
      <c r="B213" s="344"/>
      <c r="C213" s="278"/>
      <c r="D213" s="278"/>
      <c r="E213" s="278"/>
      <c r="F213" s="301"/>
      <c r="G213" s="339"/>
      <c r="H213" s="330"/>
      <c r="I213" s="330"/>
      <c r="J213" s="330"/>
      <c r="K213" s="345"/>
    </row>
    <row r="214" s="1" customFormat="1" ht="15" customHeight="1">
      <c r="B214" s="344"/>
      <c r="C214" s="278" t="s">
        <v>1128</v>
      </c>
      <c r="D214" s="278"/>
      <c r="E214" s="278"/>
      <c r="F214" s="301">
        <v>1</v>
      </c>
      <c r="G214" s="339"/>
      <c r="H214" s="330" t="s">
        <v>1166</v>
      </c>
      <c r="I214" s="330"/>
      <c r="J214" s="330"/>
      <c r="K214" s="345"/>
    </row>
    <row r="215" s="1" customFormat="1" ht="15" customHeight="1">
      <c r="B215" s="344"/>
      <c r="C215" s="278"/>
      <c r="D215" s="278"/>
      <c r="E215" s="278"/>
      <c r="F215" s="301">
        <v>2</v>
      </c>
      <c r="G215" s="339"/>
      <c r="H215" s="330" t="s">
        <v>1167</v>
      </c>
      <c r="I215" s="330"/>
      <c r="J215" s="330"/>
      <c r="K215" s="345"/>
    </row>
    <row r="216" s="1" customFormat="1" ht="15" customHeight="1">
      <c r="B216" s="344"/>
      <c r="C216" s="278"/>
      <c r="D216" s="278"/>
      <c r="E216" s="278"/>
      <c r="F216" s="301">
        <v>3</v>
      </c>
      <c r="G216" s="339"/>
      <c r="H216" s="330" t="s">
        <v>1168</v>
      </c>
      <c r="I216" s="330"/>
      <c r="J216" s="330"/>
      <c r="K216" s="345"/>
    </row>
    <row r="217" s="1" customFormat="1" ht="15" customHeight="1">
      <c r="B217" s="344"/>
      <c r="C217" s="278"/>
      <c r="D217" s="278"/>
      <c r="E217" s="278"/>
      <c r="F217" s="301">
        <v>4</v>
      </c>
      <c r="G217" s="339"/>
      <c r="H217" s="330" t="s">
        <v>1169</v>
      </c>
      <c r="I217" s="330"/>
      <c r="J217" s="330"/>
      <c r="K217" s="345"/>
    </row>
    <row r="218" s="1" customFormat="1" ht="12.75" customHeight="1">
      <c r="B218" s="346"/>
      <c r="C218" s="347"/>
      <c r="D218" s="347"/>
      <c r="E218" s="347"/>
      <c r="F218" s="347"/>
      <c r="G218" s="347"/>
      <c r="H218" s="347"/>
      <c r="I218" s="347"/>
      <c r="J218" s="347"/>
      <c r="K218" s="34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Gajda Petr</dc:creator>
  <cp:lastModifiedBy>Gajda Petr</cp:lastModifiedBy>
  <dcterms:created xsi:type="dcterms:W3CDTF">2021-07-13T11:56:08Z</dcterms:created>
  <dcterms:modified xsi:type="dcterms:W3CDTF">2021-07-13T11:56:14Z</dcterms:modified>
</cp:coreProperties>
</file>