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Texty kolaps\Rozpočty\Atletický ovál Milevsko\"/>
    </mc:Choice>
  </mc:AlternateContent>
  <bookViews>
    <workbookView xWindow="0" yWindow="0" windowWidth="0" windowHeight="0"/>
  </bookViews>
  <sheets>
    <sheet name="Rekapitulace stavby" sheetId="1" r:id="rId1"/>
    <sheet name="342019b - Rekonstrukce a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'342019b - Rekonstrukce at...'!$C$132:$K$518</definedName>
    <definedName name="_xlnm.Print_Area" localSheetId="1">'342019b - Rekonstrukce at...'!$C$4:$J$37,'342019b - Rekonstrukce at...'!$C$50:$J$76,'342019b - Rekonstrukce at...'!$C$82:$J$116,'342019b - Rekonstrukce at...'!$C$122:$K$518</definedName>
    <definedName name="_xlnm.Print_Titles" localSheetId="1">'342019b - Rekonstrukce at...'!$132:$132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17"/>
  <c r="BH517"/>
  <c r="BG517"/>
  <c r="BF517"/>
  <c r="T517"/>
  <c r="T516"/>
  <c r="R517"/>
  <c r="R516"/>
  <c r="P517"/>
  <c r="P516"/>
  <c r="BI514"/>
  <c r="BH514"/>
  <c r="BG514"/>
  <c r="BF514"/>
  <c r="T514"/>
  <c r="T513"/>
  <c r="R514"/>
  <c r="R513"/>
  <c r="P514"/>
  <c r="P513"/>
  <c r="BI511"/>
  <c r="BH511"/>
  <c r="BG511"/>
  <c r="BF511"/>
  <c r="T511"/>
  <c r="T510"/>
  <c r="R511"/>
  <c r="R510"/>
  <c r="P511"/>
  <c r="P510"/>
  <c r="BI508"/>
  <c r="BH508"/>
  <c r="BG508"/>
  <c r="BF508"/>
  <c r="T508"/>
  <c r="R508"/>
  <c r="P508"/>
  <c r="BI506"/>
  <c r="BH506"/>
  <c r="BG506"/>
  <c r="BF506"/>
  <c r="T506"/>
  <c r="R506"/>
  <c r="P506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T464"/>
  <c r="R465"/>
  <c r="R464"/>
  <c r="P465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J130"/>
  <c r="F129"/>
  <c r="F127"/>
  <c r="E125"/>
  <c r="J90"/>
  <c r="F89"/>
  <c r="F87"/>
  <c r="E85"/>
  <c r="J19"/>
  <c r="E19"/>
  <c r="J129"/>
  <c r="J18"/>
  <c r="J16"/>
  <c r="E16"/>
  <c r="F130"/>
  <c r="J15"/>
  <c r="J10"/>
  <c r="J87"/>
  <c i="1" r="L90"/>
  <c r="AM90"/>
  <c r="AM89"/>
  <c r="L89"/>
  <c r="AM87"/>
  <c r="L87"/>
  <c r="L85"/>
  <c r="L84"/>
  <c i="2" r="J517"/>
  <c r="BK500"/>
  <c r="BK497"/>
  <c r="J492"/>
  <c r="J476"/>
  <c r="BK469"/>
  <c r="J465"/>
  <c r="BK461"/>
  <c r="J458"/>
  <c r="BK452"/>
  <c r="J448"/>
  <c r="J442"/>
  <c r="BK436"/>
  <c r="J433"/>
  <c r="J420"/>
  <c r="BK416"/>
  <c r="BK412"/>
  <c r="BK405"/>
  <c r="BK400"/>
  <c r="J398"/>
  <c r="J396"/>
  <c r="BK394"/>
  <c r="BK392"/>
  <c r="J386"/>
  <c r="BK384"/>
  <c r="BK378"/>
  <c r="BK376"/>
  <c r="BK374"/>
  <c r="BK369"/>
  <c r="BK366"/>
  <c r="BK351"/>
  <c r="J344"/>
  <c r="J333"/>
  <c r="BK324"/>
  <c r="BK321"/>
  <c r="BK317"/>
  <c r="BK315"/>
  <c r="BK306"/>
  <c r="BK297"/>
  <c r="BK274"/>
  <c r="BK271"/>
  <c r="BK269"/>
  <c r="J267"/>
  <c r="BK260"/>
  <c r="J254"/>
  <c r="J238"/>
  <c r="J232"/>
  <c r="J226"/>
  <c r="J219"/>
  <c r="J213"/>
  <c r="BK206"/>
  <c r="J203"/>
  <c r="BK194"/>
  <c r="J191"/>
  <c r="J188"/>
  <c r="J181"/>
  <c r="BK152"/>
  <c r="BK149"/>
  <c r="J146"/>
  <c r="BK140"/>
  <c i="1" r="AS94"/>
  <c i="2" r="J514"/>
  <c r="BK511"/>
  <c r="J508"/>
  <c r="J506"/>
  <c r="J502"/>
  <c r="J497"/>
  <c r="J490"/>
  <c r="BK487"/>
  <c r="BK474"/>
  <c r="J469"/>
  <c r="BK445"/>
  <c r="BK442"/>
  <c r="J439"/>
  <c r="J430"/>
  <c r="J427"/>
  <c r="BK425"/>
  <c r="BK423"/>
  <c r="BK420"/>
  <c r="J416"/>
  <c r="J412"/>
  <c r="J402"/>
  <c r="J392"/>
  <c r="BK390"/>
  <c r="BK388"/>
  <c r="J382"/>
  <c r="BK380"/>
  <c r="J378"/>
  <c r="BK372"/>
  <c r="J369"/>
  <c r="J360"/>
  <c r="BK354"/>
  <c r="BK344"/>
  <c r="J341"/>
  <c r="J335"/>
  <c r="J330"/>
  <c r="J321"/>
  <c r="J315"/>
  <c r="BK312"/>
  <c r="BK309"/>
  <c r="J306"/>
  <c r="J303"/>
  <c r="J294"/>
  <c r="J291"/>
  <c r="BK277"/>
  <c r="J274"/>
  <c r="J269"/>
  <c r="BK267"/>
  <c r="BK262"/>
  <c r="BK254"/>
  <c r="J247"/>
  <c r="BK241"/>
  <c r="J235"/>
  <c r="BK226"/>
  <c r="BK222"/>
  <c r="J216"/>
  <c r="BK213"/>
  <c r="BK210"/>
  <c r="J206"/>
  <c r="J200"/>
  <c r="BK191"/>
  <c r="BK188"/>
  <c r="BK185"/>
  <c r="BK181"/>
  <c r="J167"/>
  <c r="BK162"/>
  <c r="J159"/>
  <c r="BK155"/>
  <c r="J149"/>
  <c r="J143"/>
  <c r="J140"/>
  <c r="BK136"/>
  <c r="BK514"/>
  <c r="BK508"/>
  <c r="BK494"/>
  <c r="BK490"/>
  <c r="J487"/>
  <c r="J484"/>
  <c r="J481"/>
  <c r="J478"/>
  <c r="BK471"/>
  <c r="BK465"/>
  <c r="BK458"/>
  <c r="J455"/>
  <c r="J452"/>
  <c r="BK448"/>
  <c r="J445"/>
  <c r="BK439"/>
  <c r="J436"/>
  <c r="BK433"/>
  <c r="BK430"/>
  <c r="BK427"/>
  <c r="J425"/>
  <c r="J423"/>
  <c r="J409"/>
  <c r="J405"/>
  <c r="J400"/>
  <c r="BK396"/>
  <c r="J394"/>
  <c r="J390"/>
  <c r="J376"/>
  <c r="J372"/>
  <c r="J363"/>
  <c r="BK360"/>
  <c r="BK357"/>
  <c r="BK348"/>
  <c r="BK341"/>
  <c r="BK337"/>
  <c r="BK335"/>
  <c r="BK333"/>
  <c r="BK327"/>
  <c r="J324"/>
  <c r="J309"/>
  <c r="BK300"/>
  <c r="BK294"/>
  <c r="BK280"/>
  <c r="J265"/>
  <c r="J260"/>
  <c r="J257"/>
  <c r="BK250"/>
  <c r="BK247"/>
  <c r="J244"/>
  <c r="BK238"/>
  <c r="BK235"/>
  <c r="BK232"/>
  <c r="BK219"/>
  <c r="J210"/>
  <c r="BK203"/>
  <c r="BK200"/>
  <c r="J197"/>
  <c r="J194"/>
  <c r="J185"/>
  <c r="BK167"/>
  <c r="J162"/>
  <c r="BK159"/>
  <c r="J155"/>
  <c r="J152"/>
  <c r="BK146"/>
  <c r="BK143"/>
  <c r="J136"/>
  <c r="BK517"/>
  <c r="J511"/>
  <c r="BK506"/>
  <c r="BK502"/>
  <c r="J500"/>
  <c r="J494"/>
  <c r="BK492"/>
  <c r="BK484"/>
  <c r="BK481"/>
  <c r="BK478"/>
  <c r="BK476"/>
  <c r="J474"/>
  <c r="J471"/>
  <c r="J461"/>
  <c r="BK455"/>
  <c r="BK409"/>
  <c r="BK402"/>
  <c r="BK398"/>
  <c r="J388"/>
  <c r="BK386"/>
  <c r="J384"/>
  <c r="BK382"/>
  <c r="J380"/>
  <c r="J374"/>
  <c r="J366"/>
  <c r="BK363"/>
  <c r="J357"/>
  <c r="J354"/>
  <c r="J351"/>
  <c r="J348"/>
  <c r="J337"/>
  <c r="BK330"/>
  <c r="J327"/>
  <c r="J317"/>
  <c r="J312"/>
  <c r="BK303"/>
  <c r="J300"/>
  <c r="J297"/>
  <c r="BK291"/>
  <c r="J280"/>
  <c r="J277"/>
  <c r="J271"/>
  <c r="BK265"/>
  <c r="J262"/>
  <c r="BK257"/>
  <c r="J250"/>
  <c r="BK244"/>
  <c r="J241"/>
  <c r="J222"/>
  <c r="BK216"/>
  <c r="BK197"/>
  <c l="1" r="R273"/>
  <c r="BK135"/>
  <c r="J135"/>
  <c r="J96"/>
  <c r="R135"/>
  <c r="P225"/>
  <c r="BK253"/>
  <c r="J253"/>
  <c r="J98"/>
  <c r="T253"/>
  <c r="T273"/>
  <c r="T290"/>
  <c r="R320"/>
  <c r="P340"/>
  <c r="BK404"/>
  <c r="J404"/>
  <c r="J103"/>
  <c r="R404"/>
  <c r="P451"/>
  <c r="P135"/>
  <c r="BK225"/>
  <c r="J225"/>
  <c r="J97"/>
  <c r="T225"/>
  <c r="R253"/>
  <c r="P273"/>
  <c r="P290"/>
  <c r="BK320"/>
  <c r="J320"/>
  <c r="J101"/>
  <c r="P320"/>
  <c r="T320"/>
  <c r="R340"/>
  <c r="P404"/>
  <c r="BK451"/>
  <c r="J451"/>
  <c r="J104"/>
  <c r="T451"/>
  <c r="BK468"/>
  <c r="J468"/>
  <c r="J107"/>
  <c r="P468"/>
  <c r="R468"/>
  <c r="T468"/>
  <c r="BK473"/>
  <c r="J473"/>
  <c r="J108"/>
  <c r="P473"/>
  <c r="R473"/>
  <c r="T473"/>
  <c r="BK480"/>
  <c r="J480"/>
  <c r="J109"/>
  <c r="P480"/>
  <c r="R480"/>
  <c r="T480"/>
  <c r="BK496"/>
  <c r="J496"/>
  <c r="J110"/>
  <c r="P496"/>
  <c r="R496"/>
  <c r="T496"/>
  <c r="BK505"/>
  <c r="J505"/>
  <c r="J112"/>
  <c r="P505"/>
  <c r="P504"/>
  <c r="R505"/>
  <c r="R504"/>
  <c r="T505"/>
  <c r="T504"/>
  <c r="T135"/>
  <c r="R225"/>
  <c r="P253"/>
  <c r="BK273"/>
  <c r="J273"/>
  <c r="J99"/>
  <c r="BK290"/>
  <c r="J290"/>
  <c r="J100"/>
  <c r="R290"/>
  <c r="BK340"/>
  <c r="J340"/>
  <c r="J102"/>
  <c r="T340"/>
  <c r="T404"/>
  <c r="R451"/>
  <c r="BE188"/>
  <c r="BE210"/>
  <c r="BE222"/>
  <c r="BE238"/>
  <c r="BE250"/>
  <c r="BE260"/>
  <c r="BE265"/>
  <c r="BE267"/>
  <c r="BE280"/>
  <c r="BE294"/>
  <c r="BE312"/>
  <c r="BE321"/>
  <c r="BE335"/>
  <c r="BE341"/>
  <c r="BE348"/>
  <c r="BE357"/>
  <c r="BE369"/>
  <c r="BE374"/>
  <c r="BE388"/>
  <c r="BE390"/>
  <c r="BE392"/>
  <c r="BE412"/>
  <c r="BE420"/>
  <c r="BE423"/>
  <c r="BE430"/>
  <c r="BE433"/>
  <c r="BE436"/>
  <c r="BE439"/>
  <c r="BE442"/>
  <c r="BE469"/>
  <c r="BE502"/>
  <c r="BE508"/>
  <c r="BE514"/>
  <c r="F90"/>
  <c r="BE159"/>
  <c r="BE162"/>
  <c r="BE167"/>
  <c r="BE185"/>
  <c r="BE191"/>
  <c r="BE247"/>
  <c r="BE269"/>
  <c r="BE271"/>
  <c r="BE277"/>
  <c r="BE291"/>
  <c r="BE303"/>
  <c r="BE306"/>
  <c r="BE315"/>
  <c r="BE317"/>
  <c r="BE327"/>
  <c r="BE351"/>
  <c r="BE366"/>
  <c r="BE372"/>
  <c r="BE378"/>
  <c r="BE380"/>
  <c r="BE382"/>
  <c r="BE384"/>
  <c r="BE394"/>
  <c r="BE398"/>
  <c r="BE400"/>
  <c r="BE416"/>
  <c r="BE461"/>
  <c r="BE474"/>
  <c r="BE481"/>
  <c r="BE497"/>
  <c r="J89"/>
  <c r="J127"/>
  <c r="BE136"/>
  <c r="BE140"/>
  <c r="BE143"/>
  <c r="BE146"/>
  <c r="BE194"/>
  <c r="BE203"/>
  <c r="BE206"/>
  <c r="BE216"/>
  <c r="BE226"/>
  <c r="BE244"/>
  <c r="BE257"/>
  <c r="BE297"/>
  <c r="BE324"/>
  <c r="BE330"/>
  <c r="BE344"/>
  <c r="BE363"/>
  <c r="BE376"/>
  <c r="BE405"/>
  <c r="BE448"/>
  <c r="BE452"/>
  <c r="BE458"/>
  <c r="BE465"/>
  <c r="BE471"/>
  <c r="BE476"/>
  <c r="BE478"/>
  <c r="BE484"/>
  <c r="BE490"/>
  <c r="BE492"/>
  <c r="BE500"/>
  <c r="BK464"/>
  <c r="J464"/>
  <c r="J105"/>
  <c r="BK510"/>
  <c r="J510"/>
  <c r="J113"/>
  <c r="BK513"/>
  <c r="J513"/>
  <c r="J114"/>
  <c r="BK516"/>
  <c r="J516"/>
  <c r="J115"/>
  <c r="BE149"/>
  <c r="BE152"/>
  <c r="BE155"/>
  <c r="BE181"/>
  <c r="BE197"/>
  <c r="BE200"/>
  <c r="BE213"/>
  <c r="BE219"/>
  <c r="BE232"/>
  <c r="BE235"/>
  <c r="BE241"/>
  <c r="BE254"/>
  <c r="BE262"/>
  <c r="BE274"/>
  <c r="BE300"/>
  <c r="BE309"/>
  <c r="BE333"/>
  <c r="BE337"/>
  <c r="BE354"/>
  <c r="BE360"/>
  <c r="BE386"/>
  <c r="BE396"/>
  <c r="BE402"/>
  <c r="BE409"/>
  <c r="BE425"/>
  <c r="BE427"/>
  <c r="BE445"/>
  <c r="BE455"/>
  <c r="BE487"/>
  <c r="BE494"/>
  <c r="BE506"/>
  <c r="BE511"/>
  <c r="BE517"/>
  <c r="J32"/>
  <c i="1" r="AW95"/>
  <c i="2" r="F32"/>
  <c i="1" r="BA95"/>
  <c r="BA94"/>
  <c r="W30"/>
  <c i="2" r="F33"/>
  <c i="1" r="BB95"/>
  <c r="BB94"/>
  <c r="W31"/>
  <c i="2" r="F34"/>
  <c i="1" r="BC95"/>
  <c r="BC94"/>
  <c r="W32"/>
  <c i="2" r="F35"/>
  <c i="1" r="BD95"/>
  <c r="BD94"/>
  <c r="W33"/>
  <c i="2" l="1" r="T134"/>
  <c r="R134"/>
  <c r="R133"/>
  <c r="R467"/>
  <c r="P467"/>
  <c r="T467"/>
  <c r="P134"/>
  <c r="P133"/>
  <c i="1" r="AU95"/>
  <c i="2" r="BK134"/>
  <c r="J134"/>
  <c r="J95"/>
  <c r="BK467"/>
  <c r="J467"/>
  <c r="J106"/>
  <c r="BK504"/>
  <c r="J504"/>
  <c r="J111"/>
  <c i="1" r="AU94"/>
  <c r="AX94"/>
  <c i="2" r="F31"/>
  <c i="1" r="AZ95"/>
  <c r="AZ94"/>
  <c r="AV94"/>
  <c r="AK29"/>
  <c r="AW94"/>
  <c r="AK30"/>
  <c i="2" r="J31"/>
  <c i="1" r="AV95"/>
  <c r="AT95"/>
  <c r="AY94"/>
  <c i="2" l="1" r="T133"/>
  <c r="BK133"/>
  <c r="J133"/>
  <c r="J94"/>
  <c i="1" r="AT94"/>
  <c r="W29"/>
  <c i="2" l="1" r="J28"/>
  <c i="1" r="AG95"/>
  <c r="AN95"/>
  <c i="2" l="1" r="J37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<sst xmlns="http://schemas.openxmlformats.org/spreadsheetml/2006/main">
  <si>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</si>
  <si>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</si>
  <si>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</si>
  <si>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</si>
  <si>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</si>
  <si>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{39fd0815-0a0b-472a-9a0a-de9258f8ffa7}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</si>
  <si>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</si>
  <si>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</si>
  <si>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</si>
  <si>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</si>
  <si>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</si>
  <si>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</si>
  <si>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</si>
  <si>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</si>
  <si>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342019b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</si>
  <si>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</si>
  <si>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</si>
  <si>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atletického oválu Milevsko</t>
  </si>
  <si>
    <t>KSO:</t>
  </si>
  <si>
    <t>CC-CZ:</t>
  </si>
  <si>
    <t>Místo:</t>
  </si>
  <si>
    <t>Milevsko</t>
  </si>
  <si>
    <t>Datum:</t>
  </si>
  <si>
    <t>22. 3. 2021</t>
  </si>
  <si>
    <t>Zadavatel:</t>
  </si>
  <si>
    <t>IČ:</t>
  </si>
  <si>
    <t>Město Milevsko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</si>
  <si>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</si>
  <si>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</si>
  <si>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</si>
  <si>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</si>
  <si>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</si>
  <si>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</si>
  <si>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</si>
  <si>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Petr Černý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</si>
  <si>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</si>
  <si>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</si>
  <si>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</si>
  <si>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</si>
  <si>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</si>
  <si>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</si>
  <si>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</si>
  <si>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</si>
  <si>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</si>
  <si>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</si>
  <si>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</si>
  <si>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</si>
  <si>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</si>
  <si>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</si>
  <si>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</si>
  <si>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</si>
  <si>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</si>
  <si>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</si>
  <si>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</si>
  <si>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</si>
  <si>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</si>
  <si>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</si>
  <si>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</si>
  <si>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</si>
  <si>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</si>
  <si>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</si>
  <si>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</si>
  <si>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</si>
  <si>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</si>
  <si>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</si>
  <si>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</si>
  <si>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</si>
  <si>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</si>
  <si>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</si>
  <si>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</si>
  <si>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</si>
  <si>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</si>
  <si>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</si>
  <si>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</si>
  <si>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</si>
  <si>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</si>
  <si>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</si>
  <si>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</si>
  <si>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</si>
  <si>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</si>
  <si>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</si>
  <si>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</si>
  <si>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</si>
  <si>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</si>
  <si>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</si>
  <si>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</si>
  <si>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</si>
  <si>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</si>
  <si>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</si>
  <si>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</si>
  <si>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</si>
  <si>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</si>
  <si>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</si>
  <si>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</si>
  <si>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</si>
  <si>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</si>
  <si>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</si>
  <si>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</si>
  <si>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</si>
  <si>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</si>
  <si>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</si>
  <si>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</si>
  <si>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</si>
  <si>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724 - Zdravotechnika - strojní vybavení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</si>
  <si>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</si>
  <si>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</si>
  <si>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</si>
  <si>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</si>
  <si>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</si>
  <si>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</si>
  <si>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</si>
  <si>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</si>
  <si>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</si>
  <si>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</si>
  <si>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</si>
  <si>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</si>
  <si>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</si>
  <si>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</si>
  <si>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</si>
  <si>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</si>
  <si>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</si>
  <si>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</si>
  <si>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</si>
  <si>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</si>
  <si>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</si>
  <si>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</si>
  <si>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</si>
  <si>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</si>
  <si>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102</t>
  </si>
  <si>
    <t>K</t>
  </si>
  <si>
    <t>111151102</t>
  </si>
  <si>
    <t>Odstranění travin z celkové plochy do 500 m2 strojně</t>
  </si>
  <si>
    <t>m2</t>
  </si>
  <si>
    <t>CS ÚRS 2020 01</t>
  </si>
  <si>
    <t>4</t>
  </si>
  <si>
    <t>-1782443557</t>
  </si>
  <si>
    <t>PP</t>
  </si>
  <si>
    <t>VV</t>
  </si>
  <si>
    <t>(127,32*0,5+1,5*7,5+101,38+523,91+148,25+171,65)</t>
  </si>
  <si>
    <t>Součet</t>
  </si>
  <si>
    <t>113107324</t>
  </si>
  <si>
    <t>Odstranění podkladu z kameniva drceného tl 400 mm strojně pl do 50 m2</t>
  </si>
  <si>
    <t>-1253533884</t>
  </si>
  <si>
    <t>Odstranění podkladů nebo krytů strojně plochy jednotlivě do 50 m2 s přemístěním hmot na skládku na vzdálenost do 3 m nebo s naložením na dopravní prostředek z kameniva hrubého drceného, o tl. vrstvy přes 300 do 400 mm - odstranění písku skoku dalekého</t>
  </si>
  <si>
    <t>26,08</t>
  </si>
  <si>
    <t>113107337</t>
  </si>
  <si>
    <t>Odstranění podkladu z betonu vyztuženého sítěmi tl 300 mm strojně pl do 50 m2</t>
  </si>
  <si>
    <t>-470584648</t>
  </si>
  <si>
    <t>Odstranění podkladů nebo krytů strojně plochy jednotlivě do 50 m2 s přemístěním hmot na skládku na vzdálenost do 3 m nebo s naložením na dopravní prostředek z betonu vyztuženého sítěmi, o tl. vrstvy přes 150 do 300 mm - beton výšky a koule, beton u dešťové kanalizace ze střechy tribuny</t>
  </si>
  <si>
    <t>14,86+3,54+0,6*3*2</t>
  </si>
  <si>
    <t>103</t>
  </si>
  <si>
    <t>121151113</t>
  </si>
  <si>
    <t>Sejmutí ornice plochy do 500 m2 tl vrstvy do 200 mm strojně</t>
  </si>
  <si>
    <t>754089661</t>
  </si>
  <si>
    <t>Sejmutí ornice strojně při souvislé ploše přes 100 do 500 m2, tl. vrstvy do 200 mm</t>
  </si>
  <si>
    <t>127,32*0,5+1,5*7,5+101,38+523,91+148,25+171,65</t>
  </si>
  <si>
    <t>104</t>
  </si>
  <si>
    <t>122151105</t>
  </si>
  <si>
    <t>Odkopávky a prokopávky nezapažené v hornině třídy těžitelnosti I, skupiny 1 a 2 objem do 1000 m3 strojně</t>
  </si>
  <si>
    <t>m3</t>
  </si>
  <si>
    <t>-38907209</t>
  </si>
  <si>
    <t>Odkopávky a prokopávky nezapažené v hornině třídy těžitelnosti I, skupiny 1 a 2 objem do 1000 m3 strojně - stávající antuka a škvára</t>
  </si>
  <si>
    <t>2477,95*0,04+2477,95*0,25+375,52*0,1+375,52*0,1+271,03*0,1-115,223</t>
  </si>
  <si>
    <t>105</t>
  </si>
  <si>
    <t>122251105</t>
  </si>
  <si>
    <t>Odkopávky a prokopávky nezapažené v hornině třídy těžitelnosti I, skupiny 3 objem do 1000 m3 strojně</t>
  </si>
  <si>
    <t>1239658789</t>
  </si>
  <si>
    <t>Odkopávky a prokopávky nezapažené strojně v hornině třídy těžitelnosti I skupiny 3 přes 500 do 1 000 m3</t>
  </si>
  <si>
    <t>523,91*0,30+271,03*0,35+375,52*0,25+14,86*0,3+3,54*0,3+101,38*0,30+127,32*0,5*0,30+1,5*7,5*0,30+148,25*0,30+171,65*0,25</t>
  </si>
  <si>
    <t>113202111</t>
  </si>
  <si>
    <t>Vytrhání obrub krajníků obrubníků stojatých</t>
  </si>
  <si>
    <t>m</t>
  </si>
  <si>
    <t>817645890</t>
  </si>
  <si>
    <t xml:space="preserve">Vytrhání obrub  s vybouráním lože, s přemístěním hmot na skládku na vzdálenost do 3 m nebo s naložením na dopravní prostředek z krajníků nebo obrubníků stojatých</t>
  </si>
  <si>
    <t>126,2+8,3+7,03+87,56+99,64+140,93-10,83-2,36+63,49-10,4-1,5</t>
  </si>
  <si>
    <t>106</t>
  </si>
  <si>
    <t>131251203</t>
  </si>
  <si>
    <t>Hloubení jam zapažených v hornině třídy těžitelnosti I, skupiny 3 objem do 100 m3 strojně</t>
  </si>
  <si>
    <t>1854802972</t>
  </si>
  <si>
    <t>Hloubení zapažených jam a zářezů strojně s urovnáním dna do předepsaného profilu a spádu v hornině třídy těžitelnosti I skupiny 3 přes 50 do 100 m3 - jáma pro akum. jímku</t>
  </si>
  <si>
    <t>10,8*7,3*4,78</t>
  </si>
  <si>
    <t>107</t>
  </si>
  <si>
    <t>132112211</t>
  </si>
  <si>
    <t>Hloubení rýh š do 2000 mm v soudržných horninách třídy těžitelnosti I, skupiny 1 a 2 ručně</t>
  </si>
  <si>
    <t>-810860658</t>
  </si>
  <si>
    <t>Hloubení rýh šířky přes 800 do 2 000 mm ručně zapažených i nezapažených, s urovnáním dna do předepsaného profilu a spádu v hornině třídy těžitelnosti I skupiny 1 a 2 soudržných - stávající antuka a škvára u vnitřního drénu ručně</t>
  </si>
  <si>
    <t>(84,25+85,47+112,68+114,92)*0,04</t>
  </si>
  <si>
    <t>(84,25+85,47+112,68+114,92)*0,25</t>
  </si>
  <si>
    <t>108</t>
  </si>
  <si>
    <t>132254103</t>
  </si>
  <si>
    <t>Hloubení rýh zapažených š do 800 mm v hornině třídy těžitelnosti I, skupiny 3 objem do 100 m3 strojně</t>
  </si>
  <si>
    <t>1681051078</t>
  </si>
  <si>
    <t>Hloubení rýh zapažených š do 800 mm v hornině třídy těžitelnosti I, skupiny 3 objem do 100 m3 strojně - kanalizace, drenáže, vodovod</t>
  </si>
  <si>
    <t>(404,08+23,4+22,9*2+21,3*2+18,6*2+14,4*2+7,9*2)*0,3*0,5+68,0*0,3*0,65</t>
  </si>
  <si>
    <t>94,0*0,6*1,1</t>
  </si>
  <si>
    <t>(108,5+5,0)*0,6*2,1</t>
  </si>
  <si>
    <t>18,5*2*0,6*1,1</t>
  </si>
  <si>
    <t>Mezisoučet</t>
  </si>
  <si>
    <t>3</t>
  </si>
  <si>
    <t>"šachty"</t>
  </si>
  <si>
    <t>Pi*(0,40)^2*(2,26+2,05+1,68+1,44+1,15+1,15+1,44)</t>
  </si>
  <si>
    <t>"napojení stávající nová nádrž"</t>
  </si>
  <si>
    <t>5,00*0,80*2,94</t>
  </si>
  <si>
    <t>109</t>
  </si>
  <si>
    <t>133254101</t>
  </si>
  <si>
    <t>Hloubení šachet zapažených v hornině třídy těžitelnosti I, skupiny 3 objem do 20 m3</t>
  </si>
  <si>
    <t>1970273023</t>
  </si>
  <si>
    <t>Hloubení zapažených šachet strojně v hornině třídy těžitelnosti I skupiny 3 do 20 m3 - základové patky klece, sloupků hřiště, nového zábradlí</t>
  </si>
  <si>
    <t>(0,8*0,8*0,8)*9+0,6*0,6*0,6*2+0,3*0,3*0,4*16</t>
  </si>
  <si>
    <t>23</t>
  </si>
  <si>
    <t>151101102</t>
  </si>
  <si>
    <t>Zřízení příložného pažení a rozepření stěn rýh hl do 4 m</t>
  </si>
  <si>
    <t>978725291</t>
  </si>
  <si>
    <t xml:space="preserve">Zřízení pažení a rozepření stěn rýh pro podzemní vedení pro všechny šířky rýhy  příložné pro jakoukoliv mezerovitost, hloubky do 4 m
Pažení rýh pro kanalizaci .</t>
  </si>
  <si>
    <t>(56+11+5+52,5)*2*2</t>
  </si>
  <si>
    <t>24</t>
  </si>
  <si>
    <t>151101112</t>
  </si>
  <si>
    <t>Odstranění příložného pažení a rozepření stěn rýh hl do 4 m</t>
  </si>
  <si>
    <t>-1901748590</t>
  </si>
  <si>
    <t>Odstranění pažení a rozepření stěn rýh pro podzemní vedení s uložením materiálu na vzdálenost do 3 m od kraje výkopu příložné, hloubky přes 2 do 4 m</t>
  </si>
  <si>
    <t>35</t>
  </si>
  <si>
    <t>151101201</t>
  </si>
  <si>
    <t>Zřízení příložného pažení stěn výkopu hl do 4 m</t>
  </si>
  <si>
    <t>1354629665</t>
  </si>
  <si>
    <t xml:space="preserve">Zřízení pažení stěn výkopu bez rozepření nebo vzepření  příložné, hloubky do 4 m - pažení jámy akumulační nádrže</t>
  </si>
  <si>
    <t>4,5*4,78*2+8*4,78*2</t>
  </si>
  <si>
    <t>36</t>
  </si>
  <si>
    <t>151101211</t>
  </si>
  <si>
    <t>Odstranění příložného pažení stěn hl do 4 m</t>
  </si>
  <si>
    <t>-1362609691</t>
  </si>
  <si>
    <t xml:space="preserve">Odstranění pažení stěn výkopu  s uložením pažin na vzdálenost do 3 m od okraje výkopu příložné, hloubky do 4 m</t>
  </si>
  <si>
    <t>119,5</t>
  </si>
  <si>
    <t>37</t>
  </si>
  <si>
    <t>151101301</t>
  </si>
  <si>
    <t>Zřízení rozepření stěn při pažení příložném hl do 4 m</t>
  </si>
  <si>
    <t>422813061</t>
  </si>
  <si>
    <t xml:space="preserve">Zřízení rozepření zapažených stěn výkopů  s potřebným přepažováním při roubení příložném, hloubky do 4 m - rozepření pažení jámy akumulační nádrže</t>
  </si>
  <si>
    <t>38</t>
  </si>
  <si>
    <t>151101311</t>
  </si>
  <si>
    <t>Odstranění rozepření stěn při pažení příložném hl do 4 m</t>
  </si>
  <si>
    <t>-319012318</t>
  </si>
  <si>
    <t xml:space="preserve">Odstranění rozepření stěn výkopů  s uložením materiálu na vzdálenost do 3 m od okraje výkopu roubení příložného, hloubky do 4 m</t>
  </si>
  <si>
    <t>376,855</t>
  </si>
  <si>
    <t>171</t>
  </si>
  <si>
    <t>162701109</t>
  </si>
  <si>
    <t>Příplatek k vodorovnému přemístění výkopku/sypaniny z horniny tř. 1 až 4 ZKD 1000 m přes 10000 m</t>
  </si>
  <si>
    <t>CS ÚRS 2019 01</t>
  </si>
  <si>
    <t>-1600567494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</si>
  <si>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</si>
  <si>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1737,339*25</t>
  </si>
  <si>
    <t>110</t>
  </si>
  <si>
    <t>162751117</t>
  </si>
  <si>
    <t>Vodorovné přemístění do 10000 m výkopku/sypaniny z horniny třídy těžitelnosti I, skupiny 1 až 3</t>
  </si>
  <si>
    <t>-2045274913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</si>
  <si>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</si>
  <si>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10,432+153,015+705,590+491,708+68,393+115,223+102,912+73,35+11,1+5,616</t>
  </si>
  <si>
    <t>111</t>
  </si>
  <si>
    <t>171201221</t>
  </si>
  <si>
    <t>Poplatek za uložení na skládce (skládkovné) zeminy a kamení kód odpadu 17 05 04</t>
  </si>
  <si>
    <t>t</t>
  </si>
  <si>
    <t>1327074230</t>
  </si>
  <si>
    <t>Poplatek za uložení stavebního odpadu na skládce (skládkovné) zeminy a kamení zatříděného do Katalogu odpadů pod kódem 17 05 04</t>
  </si>
  <si>
    <t>1736,831*1,865</t>
  </si>
  <si>
    <t>39</t>
  </si>
  <si>
    <t>174101101</t>
  </si>
  <si>
    <t>Zásyp jam, šachet rýh nebo kolem objektů sypaninou se zhutněním</t>
  </si>
  <si>
    <t>-1739515560</t>
  </si>
  <si>
    <t xml:space="preserve">Zásyp sypaninou z jakékoliv horniny  s uložením výkopku ve vrstvách se zhutněním jam, šachet, rýh nebo kolem objektů v těchto vykopávkách - zásyp akumulační jímky</t>
  </si>
  <si>
    <t>376,855-6,54*3,04*3,44+11,76</t>
  </si>
  <si>
    <t>18</t>
  </si>
  <si>
    <t>174201101</t>
  </si>
  <si>
    <t>Zásyp jam, šachet rýh nebo kolem objektů sypaninou bez zhutnění</t>
  </si>
  <si>
    <t>-714731092</t>
  </si>
  <si>
    <t xml:space="preserve">Zásyp sypaninou z jakékoliv horniny  s uložením výkopku ve vrstvách bez zhutnění jam, šachet, rýh nebo kolem objektů v těchto vykopávkách. Zásyp doskočiště pískem.</t>
  </si>
  <si>
    <t>9*2,75*0,4</t>
  </si>
  <si>
    <t>112</t>
  </si>
  <si>
    <t>M</t>
  </si>
  <si>
    <t>58156001</t>
  </si>
  <si>
    <t>písek křemičitý ST 06/12 pro zásyp doskočiště</t>
  </si>
  <si>
    <t>8</t>
  </si>
  <si>
    <t>-544243013</t>
  </si>
  <si>
    <t>9*2,75*0,4*2</t>
  </si>
  <si>
    <t>93</t>
  </si>
  <si>
    <t>175151101</t>
  </si>
  <si>
    <t>Obsypání potrubí strojně sypaninou bez prohození, uloženou do 3 m</t>
  </si>
  <si>
    <t>-1796871221</t>
  </si>
  <si>
    <t>Obsypání potrubí strojně sypaninou z vhodných hornin tř. 1 až 4 nebo materiálem připraveným podél výkopu ve vzdálenosti do 3 m od jeho kraje, pro jakoukoliv hloubku výkopu a míru zhutnění bez prohození sypaniny- zásyp nové kanalizace výkopkem</t>
  </si>
  <si>
    <t>94*0,6*0,6+113,5*0,6*1,6+18,5*2*0,6*0,6+13*0,6*0,6</t>
  </si>
  <si>
    <t>Zakládání</t>
  </si>
  <si>
    <t>31</t>
  </si>
  <si>
    <t>211971121</t>
  </si>
  <si>
    <t>Zřízení opláštění žeber nebo trativodů geotextilií v rýze nebo zářezu sklonu přes 1:2 š do 2,5 m</t>
  </si>
  <si>
    <t>1790819103</t>
  </si>
  <si>
    <t xml:space="preserve">Zřízení opláštění výplně z geotextilie odvodňovacích žeber nebo trativodů  v rýze nebo zářezu se stěnami svislými nebo šikmými o sklonu přes 1:2 při rozvinuté šířce opláštění do 2,5 m+doskočiště skoku dalekého</t>
  </si>
  <si>
    <t>10*3,75</t>
  </si>
  <si>
    <t>(404,08+23,4+22,9*2+21,3*2+18,6*2+14,4*2+7,9*2)*1,7</t>
  </si>
  <si>
    <t>68*1,7</t>
  </si>
  <si>
    <t>32</t>
  </si>
  <si>
    <t>69311169</t>
  </si>
  <si>
    <t>geotextilie PP s ÚV stabilizací 200g/m2</t>
  </si>
  <si>
    <t>-410060234</t>
  </si>
  <si>
    <t>1169,156*1,1</t>
  </si>
  <si>
    <t>113</t>
  </si>
  <si>
    <t>212751102</t>
  </si>
  <si>
    <t>Trativod z drenážních trubek flexibilních PVC-U SN 4 perforace 360° včetně lože otevřený výkop DN 65 pro meliorace</t>
  </si>
  <si>
    <t>1856947423</t>
  </si>
  <si>
    <t>Trativody z drenážních a melioračních trubek pro meliorace, dočasné nebo odlehčovací drenáže se zřízením štěrkového lože pod trubky a s jejich obsypem v otevřeném výkopu trubka flexibilní PVC-U SN 4 celoperforovaná 360° DN 65</t>
  </si>
  <si>
    <t>23,4+22,9*2+21,3*2+18,6*2+14,4*2+7,9*2</t>
  </si>
  <si>
    <t>114</t>
  </si>
  <si>
    <t>212751104</t>
  </si>
  <si>
    <t>Trativod z drenážních trubek flexibilních PVC-U SN 4 perforace 360° včetně lože otevřený výkop DN 100 pro meliorace</t>
  </si>
  <si>
    <t>1197971517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</si>
  <si>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</si>
  <si>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404,08+68</t>
  </si>
  <si>
    <t>275313511</t>
  </si>
  <si>
    <t>Základové patky z betonu tř. C 12/15</t>
  </si>
  <si>
    <t>-827599477</t>
  </si>
  <si>
    <t>Základy z betonu prostého patky a bloky z betonu kamenem neprokládaného tř. C 12/15 - základové patky klece disku a sloupků hřiště, patky nového zábradlí</t>
  </si>
  <si>
    <t>115</t>
  </si>
  <si>
    <t>275313711</t>
  </si>
  <si>
    <t>Základ a obetonávka roštových prefabrikátů</t>
  </si>
  <si>
    <t>2044393953</t>
  </si>
  <si>
    <t>Základy z betonu prostého patky a bloky z betonu kamenem neprokládaného tř. C 20/25 - obetonování odvodňovacího prefabr. roštu u vjezdu na hřišě</t>
  </si>
  <si>
    <t>1,24</t>
  </si>
  <si>
    <t>275351121</t>
  </si>
  <si>
    <t>Zřízení bednění základových patek</t>
  </si>
  <si>
    <t>-1163422668</t>
  </si>
  <si>
    <t>Bednění základů patek zřízení</t>
  </si>
  <si>
    <t>0,8*4*0,4*9+0,6*4*0,4*2</t>
  </si>
  <si>
    <t>25</t>
  </si>
  <si>
    <t>275351122</t>
  </si>
  <si>
    <t>Odstranění bednění základových patek</t>
  </si>
  <si>
    <t>-1127249183</t>
  </si>
  <si>
    <t>Bednění základů patek odstranění</t>
  </si>
  <si>
    <t>Svislé a kompletní konstrukce</t>
  </si>
  <si>
    <t>116</t>
  </si>
  <si>
    <t>380326122</t>
  </si>
  <si>
    <t>Kompletní konstrukce ČOV, nádrží ze ŽB se zvýšenými nároky na prostředí tř. C 25/30 tl 300 mm</t>
  </si>
  <si>
    <t>-1760872031</t>
  </si>
  <si>
    <t xml:space="preserve">Kompletní konstrukce čistíren odpadních vod, nádrží, vodojemů, kanálů z betonu železového  bez výztuže a bednění se zvýšenými nároky na prostředí tř. C 25/30, tl. přes 150 do 300 mm - obetonování akumulační jímky</t>
  </si>
  <si>
    <t>6,5*3,29*0,25*2+3*3,29*0,25*2+6,5*3*0,15+6,5*3*0,25</t>
  </si>
  <si>
    <t>117</t>
  </si>
  <si>
    <t>380356211</t>
  </si>
  <si>
    <t>Bednění kompletních konstrukcí ČOV, nádrží nebo vodojemů omítaných ploch rovinných zřízení</t>
  </si>
  <si>
    <t>-331390017</t>
  </si>
  <si>
    <t xml:space="preserve">Bednění kompletních konstrukcí čistíren odpadních vod, nádrží, vodojemů, kanálů  konstrukcí omítaných z betonu prostého nebo železového ploch rovinných zřízení</t>
  </si>
  <si>
    <t>(6,5+3)*2*3,44</t>
  </si>
  <si>
    <t>118</t>
  </si>
  <si>
    <t>380356212</t>
  </si>
  <si>
    <t>Bednění kompletních konstrukcí ČOV, nádrží nebo vodojemů omítaných ploch rovinných odstranění</t>
  </si>
  <si>
    <t>-1333761857</t>
  </si>
  <si>
    <t xml:space="preserve">Bednění kompletních konstrukcí čistíren odpadních vod, nádrží, vodojemů, kanálů  konstrukcí omítaných z betonu prostého nebo železového ploch rovinných odstranění</t>
  </si>
  <si>
    <t>119</t>
  </si>
  <si>
    <t>380361006</t>
  </si>
  <si>
    <t>Výztuž kompletních konstrukcí ČOV, nádrží nebo vodojemů z betonářské oceli 10 505</t>
  </si>
  <si>
    <t>964688009</t>
  </si>
  <si>
    <t xml:space="preserve">Výztuž kompletních konstrukcí čistíren odpadních vod, nádrží, vodojemů, kanálů  z oceli 10 505 (R) nebo BSt 500</t>
  </si>
  <si>
    <t>(6,5*3,29*2+3*3,29*2+6,5*3*2)*1,25*0,025</t>
  </si>
  <si>
    <t>46</t>
  </si>
  <si>
    <t>382413122R1</t>
  </si>
  <si>
    <t>Osazení jímky z PP na obetonování objemu 30000 l pro usazení do terénu</t>
  </si>
  <si>
    <t>kus</t>
  </si>
  <si>
    <t>1720869079</t>
  </si>
  <si>
    <t>Osazení plastové jímky z polypropylenu PP na obetonování objemu 30m3</t>
  </si>
  <si>
    <t>47</t>
  </si>
  <si>
    <t>56230029R1</t>
  </si>
  <si>
    <t>jímka plastová na obetonování 6,0x2,5m objem 30m3</t>
  </si>
  <si>
    <t>999792825</t>
  </si>
  <si>
    <t>jímka plastová na obetonování 6x2,5x3m objem 30m3 včetně vlezové šachty a uzamykatelného pochozího poklopu</t>
  </si>
  <si>
    <t>54</t>
  </si>
  <si>
    <t>389121111</t>
  </si>
  <si>
    <t>Osazení dílců rámové konstrukce propustků a podchodů hmotnosti do 5 t</t>
  </si>
  <si>
    <t>1899607047</t>
  </si>
  <si>
    <t xml:space="preserve">Osazení dílců rámové konstrukce propustků a podchodů  hmotnosti jednotlivě do 5 t - prefabrikovaný odvodňovací železobetonový rošt u vjezdu na stadion</t>
  </si>
  <si>
    <t>56</t>
  </si>
  <si>
    <t>59383442R2</t>
  </si>
  <si>
    <t xml:space="preserve">Železobetonový silniční rošt š.300mm, dél.4,0m s mříží </t>
  </si>
  <si>
    <t>-131528454</t>
  </si>
  <si>
    <t>Prefabrikovaný odvodňovací železobetonový rošt u vjezdu na stadion s mříží</t>
  </si>
  <si>
    <t>Vodorovné konstrukce</t>
  </si>
  <si>
    <t>45</t>
  </si>
  <si>
    <t>411354311</t>
  </si>
  <si>
    <t>Zřízení podpěrné konstrukce stropů výšky do 4 m tl do 15 cm</t>
  </si>
  <si>
    <t>-805680604</t>
  </si>
  <si>
    <t>Podpěrná konstrukce stropů - desek, kleneb a skořepin výška podepření do 4 m tloušťka stropu přes 5 do 15 cm zřízení - podepření stropu akum. nádrže před betonáží</t>
  </si>
  <si>
    <t>6*2,5</t>
  </si>
  <si>
    <t>120</t>
  </si>
  <si>
    <t>411354312</t>
  </si>
  <si>
    <t>Odstranění podpěrné konstrukce stropů výšky do 4 m tl do 15 cm</t>
  </si>
  <si>
    <t>-387468268</t>
  </si>
  <si>
    <t>Podpěrná konstrukce stropů - desek, kleneb a skořepin výška podepření do 4 m tloušťka stropu přes 5 do 15 cm odstranění</t>
  </si>
  <si>
    <t>121</t>
  </si>
  <si>
    <t>451573111</t>
  </si>
  <si>
    <t>Lože pod potrubí otevřený výkop ze štěrkopísku</t>
  </si>
  <si>
    <t>-154558530</t>
  </si>
  <si>
    <t>Lože pod potrubí, stoky a drobné objekty v otevřeném výkopu z písku a štěrkopísku do 63 mm - lože pod nové kanalizační potrubí včetně nutného obsypu</t>
  </si>
  <si>
    <t>94,0*0,6*0,4</t>
  </si>
  <si>
    <t>(108,5+5,0+13,0)*0,6*0,4</t>
  </si>
  <si>
    <t>18,5*2*0,6*0,4</t>
  </si>
  <si>
    <t>Pi*(0,20)^2*0,10*7</t>
  </si>
  <si>
    <t>5,00*0,80*0,30</t>
  </si>
  <si>
    <t>5</t>
  </si>
  <si>
    <t>Komunikace pozemní</t>
  </si>
  <si>
    <t>62</t>
  </si>
  <si>
    <t>564731112</t>
  </si>
  <si>
    <t>Podklad z kameniva hrubého drceného vel. 32-63 mm tl 110 mm</t>
  </si>
  <si>
    <t>-249578602</t>
  </si>
  <si>
    <t xml:space="preserve">Podklad nebo kryt z kameniva hrubého drceného  vel. 32-63 mm s rozprostřením a zhutněním, po zhutnění tl. 110 mm - doplnění podkladního štěrku pod drahami</t>
  </si>
  <si>
    <t>12764,33-10173,44</t>
  </si>
  <si>
    <t>40</t>
  </si>
  <si>
    <t>564760111</t>
  </si>
  <si>
    <t>Podklad z kameniva hrubého drceného vel. 16-32 mm tl 200 mm</t>
  </si>
  <si>
    <t>-425350457</t>
  </si>
  <si>
    <t xml:space="preserve">Podklad nebo kryt z kameniva hrubého drceného  vel. 16-32 mm s rozprostřením a zhutněním, po zhutnění tl. 200 mm - dno pod akumulační nádrží</t>
  </si>
  <si>
    <t>7*3,5</t>
  </si>
  <si>
    <t>60</t>
  </si>
  <si>
    <t>564821111</t>
  </si>
  <si>
    <t>Podklad ze štěrkodrtě ŠD tl 80 mm</t>
  </si>
  <si>
    <t>363342839</t>
  </si>
  <si>
    <t xml:space="preserve">Podklad ze štěrkodrti ŠD  s rozprostřením a zhutněním, po zhutnění tl. 80 mm - nový podklad pod umělými povrchy</t>
  </si>
  <si>
    <t>12764,33-10173,44+1134,78+67,17</t>
  </si>
  <si>
    <t>79</t>
  </si>
  <si>
    <t>564851111</t>
  </si>
  <si>
    <t>Podklad ze štěrkodrtě ŠD tl 150 mm</t>
  </si>
  <si>
    <t>-1299240315</t>
  </si>
  <si>
    <t xml:space="preserve">Podklad ze štěrkodrti ŠD  s rozprostřením a zhutněním, po zhutnění tl. 150 mm- nový sektor vrhu koulí</t>
  </si>
  <si>
    <t>147,05+3,58*2</t>
  </si>
  <si>
    <t>170</t>
  </si>
  <si>
    <t>564871112</t>
  </si>
  <si>
    <t>Podklad ze štěrkodrtě ŠD tl. 260 mm</t>
  </si>
  <si>
    <t>-1091544225</t>
  </si>
  <si>
    <t xml:space="preserve">Podklad ze štěrkodrti ŠD  s rozprostřením a zhutněním, po zhutnění tl. 260 mm - podkladní štěrk pod novými zpevněnými plochami (mimo stávající plochy oválu).</t>
  </si>
  <si>
    <t>1134,78+127,32*0,5+67,17+90,75</t>
  </si>
  <si>
    <t>58</t>
  </si>
  <si>
    <t>576136111</t>
  </si>
  <si>
    <t>Asfaltový koberec otevřený AKO 8 (AKOJ) tl 40 mm š do 3 m z modifikovaného asfaltu</t>
  </si>
  <si>
    <t>569222361</t>
  </si>
  <si>
    <t xml:space="preserve">Asfaltový koberec otevřený AKO 8 (AKOJ)  s rozprostřením a se zhutněním z modifikovaného asfaltu v pruhu šířky do 3 m, po zhutnění tl. 40 mm - podklad pro umělé povrchy</t>
  </si>
  <si>
    <t>59</t>
  </si>
  <si>
    <t>576146311</t>
  </si>
  <si>
    <t>Asfaltový koberec otevřený AKO 16 (AKOH) tl 50 mm š do 3 m z nemodifikovaného asfaltu</t>
  </si>
  <si>
    <t>1368064704</t>
  </si>
  <si>
    <t xml:space="preserve">Asfaltový koberec otevřený AKO 16 (AKOH)  s rozprostřením a se zhutněním z nemodifikovaného asfaltu v pruhu šířky do 3 m, po zhutnění tl. 50 mm - podklad pod umělé povrchy</t>
  </si>
  <si>
    <t>52</t>
  </si>
  <si>
    <t>579291111</t>
  </si>
  <si>
    <t>Lajnování venkovního litého pryžového povrchu elastickým lakem v různé barevnosti</t>
  </si>
  <si>
    <t>273495113</t>
  </si>
  <si>
    <t>Venkovní lité pryžové povrchy - vodorovné značení (lajnování) dvousložkovým elastickým lakem</t>
  </si>
  <si>
    <t>312,91+320,58+328,24+335,91+343,57+891,24+14,74+95,82+103+81,32+69,68+15,65</t>
  </si>
  <si>
    <t>80</t>
  </si>
  <si>
    <t>589116116</t>
  </si>
  <si>
    <t>Kryt ploch pro tělovýchovu jedno a dvouvrstvý škvárový tl do 100 mm</t>
  </si>
  <si>
    <t>1350582731</t>
  </si>
  <si>
    <t xml:space="preserve">Kryt ploch pro tělovýchovu  jednovrstvový nebo dvouvrstvový s rozprostřením hmot, vlhčením a zhutněním škvárový nebo struskový, o tl. přes 50 do 100 mm - nový sektor vrhu koulí</t>
  </si>
  <si>
    <t>57</t>
  </si>
  <si>
    <t>593 R1</t>
  </si>
  <si>
    <t>Umělý polyuretanový povrch EPDM tl.13mm</t>
  </si>
  <si>
    <t>776682306</t>
  </si>
  <si>
    <t>6</t>
  </si>
  <si>
    <t>Úpravy povrchů, podlahy a osazování výplní</t>
  </si>
  <si>
    <t>20</t>
  </si>
  <si>
    <t>631311123</t>
  </si>
  <si>
    <t>Mazanina tl do 120 mm z betonu prostého bez zvýšených nároků na prostředí tř. C 12/15</t>
  </si>
  <si>
    <t>724817687</t>
  </si>
  <si>
    <t xml:space="preserve">Mazanina z betonu  prostého bez zvýšených nároků na prostředí tl. přes 80 do 120 mm tř. C 12/15 - podklad pro pryžové desky lapače písku u skoku dalekého</t>
  </si>
  <si>
    <t>12,19*0,1</t>
  </si>
  <si>
    <t>27245157R2</t>
  </si>
  <si>
    <t>deska pryžová děrovaná 500/500/20 - lapač písku doskočiště</t>
  </si>
  <si>
    <t>-1949627710</t>
  </si>
  <si>
    <t>deska pryžová volně kladená děrovaná 500/500/20mm k zachycení písku doskočiště</t>
  </si>
  <si>
    <t>12,19</t>
  </si>
  <si>
    <t>41</t>
  </si>
  <si>
    <t>631311214</t>
  </si>
  <si>
    <t>Mazanina tl do 80 mm z betonu prostého se zvýšenými nároky na prostředí tř. C 25/30</t>
  </si>
  <si>
    <t>359688515</t>
  </si>
  <si>
    <t xml:space="preserve">Mazanina z betonu  prostého se zvýšenými nároky na prostředí tl. přes 50 do 80 mm tř. C 25/30 -podkladní maznina dna akumulační nádrže</t>
  </si>
  <si>
    <t>7*3,5*0,05</t>
  </si>
  <si>
    <t>27</t>
  </si>
  <si>
    <t>631311234</t>
  </si>
  <si>
    <t>Mazanina tl do 240 mm z betonu prostého se zvýšenými nároky na prostředí tř. C 25/30</t>
  </si>
  <si>
    <t>26529357</t>
  </si>
  <si>
    <t xml:space="preserve">Mazanina z betonu  prostého se zvýšenými nároky na prostředí tl. přes 120 do 240 mm tř. C 25/30 - kruh koule a disku</t>
  </si>
  <si>
    <t>3,72*0,15+5,07*0,15</t>
  </si>
  <si>
    <t>28</t>
  </si>
  <si>
    <t>631319013</t>
  </si>
  <si>
    <t>Příplatek k mazanině tl do 240 mm za přehlazení povrchu</t>
  </si>
  <si>
    <t>-416842499</t>
  </si>
  <si>
    <t xml:space="preserve">Příplatek k cenám mazanin  za úpravu povrchu mazaniny přehlazením, mazanina tl. přes 120 do 240 mm</t>
  </si>
  <si>
    <t>29</t>
  </si>
  <si>
    <t>631319197</t>
  </si>
  <si>
    <t>Příplatek k mazanině tl do 240 mm za plochu do 5 m2</t>
  </si>
  <si>
    <t>1496288448</t>
  </si>
  <si>
    <t xml:space="preserve">Příplatek k cenám mazanin  za malou plochu do 5 m2 jednotlivě mazanina tl. přes 120 do 240 mm</t>
  </si>
  <si>
    <t>30</t>
  </si>
  <si>
    <t>631362021</t>
  </si>
  <si>
    <t>Výztuž mazanin svařovanými sítěmi Kari</t>
  </si>
  <si>
    <t>-456009586</t>
  </si>
  <si>
    <t xml:space="preserve">Výztuž mazanin  ze svařovaných sítí z drátů typu KARI - výztuž betonu kruhu vrhu koulí a disku 5/150-5/150</t>
  </si>
  <si>
    <t>(3,72+5,07)*2,053*0,001</t>
  </si>
  <si>
    <t>Trubní vedení</t>
  </si>
  <si>
    <t>122</t>
  </si>
  <si>
    <t>871181211</t>
  </si>
  <si>
    <t>Montáž potrubí z PE100 SDR 11 otevřený výkop svařovaných elektrotvarovkou D 50 x 4,6 mm</t>
  </si>
  <si>
    <t>-1516065014</t>
  </si>
  <si>
    <t>123</t>
  </si>
  <si>
    <t>28613172</t>
  </si>
  <si>
    <t>potrubí vodovodní PE100 SDR11 se signalizační vrstvou 100m 50x4,6mm</t>
  </si>
  <si>
    <t>-1201699135</t>
  </si>
  <si>
    <t>3*1,015 'Přepočtené koeficientem množství</t>
  </si>
  <si>
    <t>124</t>
  </si>
  <si>
    <t>871211211</t>
  </si>
  <si>
    <t>Montáž potrubí z PE100 SDR 11 otevřený výkop svařovaných elektrotvarovkou D 63 x 5,8 mm</t>
  </si>
  <si>
    <t>-2088291260</t>
  </si>
  <si>
    <t>Montáž vodovodního potrubí z plastů v otevřeném výkopu z polyetylenu PE 100 svařovaných elektrotvarovkou SDR 11/PN16 D 63 x 5,8 mm</t>
  </si>
  <si>
    <t>125</t>
  </si>
  <si>
    <t>28613173</t>
  </si>
  <si>
    <t>potrubí vodovodní PE100 SDR11 se signalizační vrstvou 100m 63x5,8mm</t>
  </si>
  <si>
    <t>1889418271</t>
  </si>
  <si>
    <t>8*1,015 'Přepočtené koeficientem množství</t>
  </si>
  <si>
    <t>126</t>
  </si>
  <si>
    <t>871313121</t>
  </si>
  <si>
    <t>Montáž kanalizačního potrubí z PVC těsněné gumovým kroužkem otevřený výkop sklon do 20 % DN 160</t>
  </si>
  <si>
    <t>1797295107</t>
  </si>
  <si>
    <t>Montáž kanalizačního potrubí z plastů z tvrdého PVC těsněných gumovým kroužkem v otevřeném výkopu ve sklonu do 20 % DN 160</t>
  </si>
  <si>
    <t>2+91,9+18,5*2+2,5*2</t>
  </si>
  <si>
    <t>127</t>
  </si>
  <si>
    <t>28611174</t>
  </si>
  <si>
    <t>trubka kanalizační PVC DN 160x3000mm SN10</t>
  </si>
  <si>
    <t>-1695876437</t>
  </si>
  <si>
    <t>135,9*1,03 'Přepočtené koeficientem množství</t>
  </si>
  <si>
    <t>128</t>
  </si>
  <si>
    <t>871353121</t>
  </si>
  <si>
    <t>Montáž kanalizačního potrubí z PVC těsněné gumovým kroužkem otevřený výkop sklon do 20 % DN 200</t>
  </si>
  <si>
    <t>917059302</t>
  </si>
  <si>
    <t>Montáž kanalizačního potrubí z plastů z tvrdého PVC těsněných gumovým kroužkem v otevřeném výkopu ve sklonu do 20 % DN 200</t>
  </si>
  <si>
    <t>56+11+5</t>
  </si>
  <si>
    <t>129</t>
  </si>
  <si>
    <t>28611177</t>
  </si>
  <si>
    <t>trubka kanalizační PVC DN 200x3000mm SN10</t>
  </si>
  <si>
    <t>-1414898270</t>
  </si>
  <si>
    <t>72*1,03 'Přepočtené koeficientem množství</t>
  </si>
  <si>
    <t>130</t>
  </si>
  <si>
    <t>871373121</t>
  </si>
  <si>
    <t>Montáž kanalizačního potrubí z PVC těsněné gumovým kroužkem otevřený výkop sklon do 20 % DN 315</t>
  </si>
  <si>
    <t>-537665233</t>
  </si>
  <si>
    <t>Montáž kanalizačního potrubí z plastů z tvrdého PVC těsněných gumovým kroužkem v otevřeném výkopu ve sklonu do 20 % DN 315</t>
  </si>
  <si>
    <t>52,5</t>
  </si>
  <si>
    <t>131</t>
  </si>
  <si>
    <t>28611181</t>
  </si>
  <si>
    <t>trubka kanalizační PVC DN 315x3000mm SN10</t>
  </si>
  <si>
    <t>-727067797</t>
  </si>
  <si>
    <t>52,5*1,03 'Přepočtené koeficientem množství</t>
  </si>
  <si>
    <t>148</t>
  </si>
  <si>
    <t>877211112</t>
  </si>
  <si>
    <t>Montáž elektrokolen 90° na vodovodním potrubí z PE trub d 63</t>
  </si>
  <si>
    <t>-1284206822</t>
  </si>
  <si>
    <t>149</t>
  </si>
  <si>
    <t>28653055</t>
  </si>
  <si>
    <t>elektrokoleno 90° PE 100 D 63mm</t>
  </si>
  <si>
    <t>514427032</t>
  </si>
  <si>
    <t>134</t>
  </si>
  <si>
    <t>891181222</t>
  </si>
  <si>
    <t>Montáž vodovodních šoupátek s ručním kolečkem v šachtách DN 40</t>
  </si>
  <si>
    <t>-819211713</t>
  </si>
  <si>
    <t>135</t>
  </si>
  <si>
    <t>42211652</t>
  </si>
  <si>
    <t>ventil zpětný přímý samočinný Z15 117 540 DN 40x200mm</t>
  </si>
  <si>
    <t>1325872055</t>
  </si>
  <si>
    <t>136</t>
  </si>
  <si>
    <t>42221010</t>
  </si>
  <si>
    <t>armatura uzavírací s ručním kolem PN6 DN 40</t>
  </si>
  <si>
    <t>-2118098992</t>
  </si>
  <si>
    <t>137</t>
  </si>
  <si>
    <t>891211222</t>
  </si>
  <si>
    <t>Montáž vodovodních šoupátek s ručním kolečkem v šachtách DN 50</t>
  </si>
  <si>
    <t>205728332</t>
  </si>
  <si>
    <t>138</t>
  </si>
  <si>
    <t>42215640</t>
  </si>
  <si>
    <t>ventil zpětný přímý samočinný Z15 117 540 DN 50x230mm</t>
  </si>
  <si>
    <t>-1136335712</t>
  </si>
  <si>
    <t>139</t>
  </si>
  <si>
    <t>42236500</t>
  </si>
  <si>
    <t>kohout kulový uhlíková ocel K85 111 516 PN16 T 200°C DN 50</t>
  </si>
  <si>
    <t>1442482757</t>
  </si>
  <si>
    <t>150</t>
  </si>
  <si>
    <t>894812008</t>
  </si>
  <si>
    <t>Revizní a čistící šachta z PP šachtové dno DN 400/200 pravý a levý přítok</t>
  </si>
  <si>
    <t>-391854476</t>
  </si>
  <si>
    <t>Revizní a čistící šachta z polypropylenu PP pro hladké trouby DN 400 šachtové dno (DN šachty / DN trubního vedení) DN 400/200 pravý a levý přítok</t>
  </si>
  <si>
    <t>151</t>
  </si>
  <si>
    <t>894812032</t>
  </si>
  <si>
    <t>Revizní a čistící šachta z PP DN 400 šachtová roura korugovaná bez hrdla světlé hloubky 1500 mm</t>
  </si>
  <si>
    <t>2035191210</t>
  </si>
  <si>
    <t>152</t>
  </si>
  <si>
    <t>894812033</t>
  </si>
  <si>
    <t>Revizní a čistící šachta z PP DN 400 šachtová roura korugovaná bez hrdla světlé hloubky 2000 mm</t>
  </si>
  <si>
    <t>414038674</t>
  </si>
  <si>
    <t>153</t>
  </si>
  <si>
    <t>894812034</t>
  </si>
  <si>
    <t>Revizní a čistící šachta z PP DN 400 šachtová roura korugovaná bez hrdla světlé hloubky 3000 mm</t>
  </si>
  <si>
    <t>-938304158</t>
  </si>
  <si>
    <t>144</t>
  </si>
  <si>
    <t>894812041</t>
  </si>
  <si>
    <t>Příplatek k rourám revizní a čistící šachty z PP DN 400 za uříznutí šachtové roury</t>
  </si>
  <si>
    <t>533618493</t>
  </si>
  <si>
    <t>154</t>
  </si>
  <si>
    <t>894812061</t>
  </si>
  <si>
    <t>Revizní a čistící šachta z PP DN 400 poklop litinový pochůzí pro třídu zatížení A15</t>
  </si>
  <si>
    <t>1863218545</t>
  </si>
  <si>
    <t>146</t>
  </si>
  <si>
    <t>899103112</t>
  </si>
  <si>
    <t>Osazení poklopů litinových nebo ocelových včetně rámů pro třídu zatížení B125, C250</t>
  </si>
  <si>
    <t>-729041188</t>
  </si>
  <si>
    <t>147</t>
  </si>
  <si>
    <t>63126068</t>
  </si>
  <si>
    <t>poklop kompozitní zátěžový hranatý včetně rámů a příslušenství 900/900 B125</t>
  </si>
  <si>
    <t>-1389179040</t>
  </si>
  <si>
    <t>9</t>
  </si>
  <si>
    <t>Ostatní konstrukce a práce, bourání</t>
  </si>
  <si>
    <t>14</t>
  </si>
  <si>
    <t>916331112</t>
  </si>
  <si>
    <t>Osazení zahradního obrubníku betonového do lože z betonu s boční opěrou</t>
  </si>
  <si>
    <t>-128777738</t>
  </si>
  <si>
    <t>Osazení zahradního obrubníku betonového s ložem tl. od 50 do 100 mm z betonu prostého tř. C 12/15 s boční opěrou z betonu prostého tř. C 12/15</t>
  </si>
  <si>
    <t>472,8+229,43+23</t>
  </si>
  <si>
    <t>17</t>
  </si>
  <si>
    <t>5921700R1</t>
  </si>
  <si>
    <t>obrubník betonový s pryžovou hranou 1000x60x400mm</t>
  </si>
  <si>
    <t>934629167</t>
  </si>
  <si>
    <t>obrubník betonovýs pryžovou hranou 1000x60x400mm pro lemování dosločiště skoku dalekého</t>
  </si>
  <si>
    <t>1*2+9*2+3</t>
  </si>
  <si>
    <t>59217001</t>
  </si>
  <si>
    <t>obrubník betonový zahradní 1000x50x250mm</t>
  </si>
  <si>
    <t>-859052783</t>
  </si>
  <si>
    <t>156,0+85,21+67,34+122,71+41,54</t>
  </si>
  <si>
    <t>16</t>
  </si>
  <si>
    <t>59217003</t>
  </si>
  <si>
    <t>obrubník betonový zahradní 500x50x250mm</t>
  </si>
  <si>
    <t>134418090</t>
  </si>
  <si>
    <t>215,93+13,5</t>
  </si>
  <si>
    <t>966051121</t>
  </si>
  <si>
    <t>Bourání dřevěných palisád osazovaných v řadě</t>
  </si>
  <si>
    <t>1786353818</t>
  </si>
  <si>
    <t xml:space="preserve">Bourání palisád  dřevěných osazených v řadě - dřevěné obruby stávající dálky</t>
  </si>
  <si>
    <t>21,03*0,1*0,25</t>
  </si>
  <si>
    <t>64</t>
  </si>
  <si>
    <t>749R1</t>
  </si>
  <si>
    <t>Doskočiště pro skok vysoký+plachta+rošt+stojany+laťka</t>
  </si>
  <si>
    <t>kpl</t>
  </si>
  <si>
    <t>1186257652</t>
  </si>
  <si>
    <t>Doskočiště pro skok vysoký+plachta+rošt+ALUstojany+laťka laminátová 4m IAAF</t>
  </si>
  <si>
    <t>65</t>
  </si>
  <si>
    <t>749R2</t>
  </si>
  <si>
    <t>Doskočiště skoku o tyči+zarážecí skříňka+zakrývací plachta+podkladní rošt+laťka+stojany</t>
  </si>
  <si>
    <t>1413209949</t>
  </si>
  <si>
    <t>Doskočiště skoku o tyči 8x6m+zarážecí skříňka+zakrývací plachta+podkladní rošt+laťka+stojany</t>
  </si>
  <si>
    <t>66</t>
  </si>
  <si>
    <t>749R3</t>
  </si>
  <si>
    <t xml:space="preserve">2x sloupek na volejbal +2x pouzdro s víčkem +  síť + napínací mechanismus D+M</t>
  </si>
  <si>
    <t>-1071407314</t>
  </si>
  <si>
    <t>1*1</t>
  </si>
  <si>
    <t>67</t>
  </si>
  <si>
    <t>749R4</t>
  </si>
  <si>
    <t xml:space="preserve">2x sloupek na nohhejbal +2x pouzdro s víčkem +  síť + napínací mechanismus D+M</t>
  </si>
  <si>
    <t>-851327051</t>
  </si>
  <si>
    <t>68</t>
  </si>
  <si>
    <t>749R5</t>
  </si>
  <si>
    <t>Vrhačský kruh pro kouli se zabetonováním + zarážecí prkno D+M</t>
  </si>
  <si>
    <t>-1785438205</t>
  </si>
  <si>
    <t>Vrhačský kruh se zabetonováním + zarážecí prkno D+M</t>
  </si>
  <si>
    <t>69</t>
  </si>
  <si>
    <t>749R6</t>
  </si>
  <si>
    <t>Vrhačský kruh pro disk se zabetonováním</t>
  </si>
  <si>
    <t>-1104543967</t>
  </si>
  <si>
    <t>70</t>
  </si>
  <si>
    <t>749R7</t>
  </si>
  <si>
    <t>Ochranná klec pro hod diskem</t>
  </si>
  <si>
    <t>1203080500</t>
  </si>
  <si>
    <t>Ochranná klec 5/7m pro hod diskem (bez základových patek) včetně kotvení</t>
  </si>
  <si>
    <t>71</t>
  </si>
  <si>
    <t>749R8</t>
  </si>
  <si>
    <t>Odrazové prkno skok daleký+truhlík k zabetonování+zaslepovací plechy+přešlapová lišta+zakrývací plachta</t>
  </si>
  <si>
    <t>-681396841</t>
  </si>
  <si>
    <t>Odrazové prkno 34cm skok daleký+ 4x truhlík k zabetonování + 4x zaslepovací plechy+ přešlapová lišta+zakrývací plachta 10x3m</t>
  </si>
  <si>
    <t>97</t>
  </si>
  <si>
    <t>749R9</t>
  </si>
  <si>
    <t>Mobilní kryt doskočičtě skoku vysokého z polykarbonátu a hliníku</t>
  </si>
  <si>
    <t>-58161677</t>
  </si>
  <si>
    <t>Mobilní kryt doskočičtě skoku vysokého z polykarbonátu a hliníku 6,0x4,0m</t>
  </si>
  <si>
    <t>98</t>
  </si>
  <si>
    <t>749R10</t>
  </si>
  <si>
    <t>Mobilní kryt doskočičtě skoku o tyči z polykarbonátu a hliníku</t>
  </si>
  <si>
    <t>-481288714</t>
  </si>
  <si>
    <t>Mobilní kryt doskočičtě skoku o tyči z polykarbonátu a hliníku 8,0x6,0m</t>
  </si>
  <si>
    <t>997</t>
  </si>
  <si>
    <t>Přesun sutě</t>
  </si>
  <si>
    <t>94</t>
  </si>
  <si>
    <t>997013501</t>
  </si>
  <si>
    <t>Odvoz suti a vybouraných hmot na skládku nebo meziskládku do 1 km se složením</t>
  </si>
  <si>
    <t>1248025717</t>
  </si>
  <si>
    <t xml:space="preserve">Odvoz suti a vybouraných hmot na skládku nebo meziskládku  se složením, na vzdálenost do 1 km -
vyborané obrubníky + beton. podklad skoku vysokého a koule</t>
  </si>
  <si>
    <t>13,86+104,152</t>
  </si>
  <si>
    <t>95</t>
  </si>
  <si>
    <t>997013509</t>
  </si>
  <si>
    <t>Příplatek k odvozu suti a vybouraných hmot na skládku ZKD 1 km přes 1 km</t>
  </si>
  <si>
    <t>-551736772</t>
  </si>
  <si>
    <t xml:space="preserve">Odvoz suti a vybouraných hmot na skládku nebo meziskládku  se složením, na vzdálenost Příplatek k ceně za každý další i započatý 1 km přes 1 km</t>
  </si>
  <si>
    <t>(13,86+104,152)*34</t>
  </si>
  <si>
    <t>155</t>
  </si>
  <si>
    <t>997013861</t>
  </si>
  <si>
    <t>Poplatek za uložení stavebního odpadu na recyklační skládce (skládkovné) z prostého betonu kód odpadu 17 01 01</t>
  </si>
  <si>
    <t>-2023328182</t>
  </si>
  <si>
    <t>Poplatek za uložení stavebního odpadu na recyklační skládce (skládkovné) z prostého betonu zatříděného do Katalogu odpadů pod kódem 17 01 01</t>
  </si>
  <si>
    <t>118,012</t>
  </si>
  <si>
    <t>156</t>
  </si>
  <si>
    <t>997221612</t>
  </si>
  <si>
    <t>Nakládání vybouraných hmot na dopravní prostředky pro vodorovnou dopravu</t>
  </si>
  <si>
    <t>1852471454</t>
  </si>
  <si>
    <t xml:space="preserve">Nakládání na dopravní prostředky  pro vodorovnou dopravu vybouraných hmot</t>
  </si>
  <si>
    <t>998</t>
  </si>
  <si>
    <t>Přesun hmot</t>
  </si>
  <si>
    <t>100</t>
  </si>
  <si>
    <t>998222012</t>
  </si>
  <si>
    <t>Přesun hmot pro tělovýchovné plochy</t>
  </si>
  <si>
    <t>-386588892</t>
  </si>
  <si>
    <t xml:space="preserve">Přesun hmot pro tělovýchovné plochy  dopravní vzdálenost do 200 m</t>
  </si>
  <si>
    <t>PSV</t>
  </si>
  <si>
    <t>Práce a dodávky PSV</t>
  </si>
  <si>
    <t>722</t>
  </si>
  <si>
    <t>Zdravotechnika - vnitřní vodovod</t>
  </si>
  <si>
    <t>157</t>
  </si>
  <si>
    <t>722253132</t>
  </si>
  <si>
    <t>Spojka hadicová požární C 52</t>
  </si>
  <si>
    <t>-1953035243</t>
  </si>
  <si>
    <t>158</t>
  </si>
  <si>
    <t>998722201</t>
  </si>
  <si>
    <t>Přesun hmot procentní pro vnitřní vodovod v objektech v do 6 m</t>
  </si>
  <si>
    <t>%</t>
  </si>
  <si>
    <t>-652551915</t>
  </si>
  <si>
    <t>724</t>
  </si>
  <si>
    <t>Zdravotechnika - strojní vybavení</t>
  </si>
  <si>
    <t>159</t>
  </si>
  <si>
    <t>724149101</t>
  </si>
  <si>
    <t>Montáž čerpadla vodovodního ponorného výkonu do 56 litrů bez potrubí a příslušenství</t>
  </si>
  <si>
    <t>1451426023</t>
  </si>
  <si>
    <t>160</t>
  </si>
  <si>
    <t>42611099</t>
  </si>
  <si>
    <t>čerpadlo ponorné kalové Hmax 15m Qmax 5,3l/s 400V</t>
  </si>
  <si>
    <t>368724528</t>
  </si>
  <si>
    <t>161</t>
  </si>
  <si>
    <t>998724201</t>
  </si>
  <si>
    <t>Přesun hmot procentní pro strojní vybavení v objektech v do 6 m</t>
  </si>
  <si>
    <t>1438212915</t>
  </si>
  <si>
    <t>767</t>
  </si>
  <si>
    <t>Konstrukce zámečnické</t>
  </si>
  <si>
    <t>74</t>
  </si>
  <si>
    <t>14011032</t>
  </si>
  <si>
    <t>trubka ocelová bezešvá hladká jakost 11 353 57x3,2mm</t>
  </si>
  <si>
    <t>-1901338239</t>
  </si>
  <si>
    <t>(1,75+5,3+2,85+17,5+1,9)*2+(6+10)*1,5</t>
  </si>
  <si>
    <t>162</t>
  </si>
  <si>
    <t>767161111</t>
  </si>
  <si>
    <t>Montáž zábradlí rovného z trubek dopatek hmotnosti do 20 kg</t>
  </si>
  <si>
    <t>-582210564</t>
  </si>
  <si>
    <t xml:space="preserve">Montáž zábradlí rovného  z trubek nebo tenkostěnných profilů do patek, hmotnosti 1 m zábradlí do 20 kg - nové zábradlí u akum. nádrže a rozběhu oštěpu</t>
  </si>
  <si>
    <t>1,75+5,3+2,85+17,5+1,9</t>
  </si>
  <si>
    <t>163</t>
  </si>
  <si>
    <t>767161813</t>
  </si>
  <si>
    <t>Demontáž zábradlí rovného nerozebíratelného hmotnosti 1m zábradlí do 20 kg</t>
  </si>
  <si>
    <t>-437188696</t>
  </si>
  <si>
    <t>Demontáž zábradlí rovného nerozebíratelný spoj hmotnosti 1 m zábradlí do 20 kg- odstranění zábradlí v místě nové akum. jímky a v místě rozběhu pro oštěp</t>
  </si>
  <si>
    <t>19,5+5,5</t>
  </si>
  <si>
    <t>164</t>
  </si>
  <si>
    <t>767832122</t>
  </si>
  <si>
    <t>Montáž venkovních požárních žebříků do betonu bez suchovodu</t>
  </si>
  <si>
    <t>-2074680089</t>
  </si>
  <si>
    <t>Montáž venkovních požárních žebříků do betonu bez suchovodu - žebřík v akum. jímce</t>
  </si>
  <si>
    <t>165</t>
  </si>
  <si>
    <t>44983027</t>
  </si>
  <si>
    <t>žebřík výstupový jednoduchý přímý z nerezové oceli dl 4m</t>
  </si>
  <si>
    <t>-276881978</t>
  </si>
  <si>
    <t>166</t>
  </si>
  <si>
    <t>998767201</t>
  </si>
  <si>
    <t>Přesun hmot procentní pro zámečnické konstrukce v objektech v do 6 m</t>
  </si>
  <si>
    <t>-1521494516</t>
  </si>
  <si>
    <t>783</t>
  </si>
  <si>
    <t>Dokončovací práce - nátěry</t>
  </si>
  <si>
    <t>75</t>
  </si>
  <si>
    <t>783314101</t>
  </si>
  <si>
    <t>Základní jednonásobný syntetický nátěr zámečnických konstrukcí</t>
  </si>
  <si>
    <t>-1494088015</t>
  </si>
  <si>
    <t>Základní nátěr zámečnických konstrukcí jednonásobný syntetický - nátěr nového zábradlí</t>
  </si>
  <si>
    <t>((1,75+5,3+2,85+17,5+1,9)*2+6+10)*2*3,14*0,0285</t>
  </si>
  <si>
    <t>76</t>
  </si>
  <si>
    <t>783315101</t>
  </si>
  <si>
    <t>Mezinátěr jednonásobný syntetický standardní zámečnických konstrukcí</t>
  </si>
  <si>
    <t>-1823031814</t>
  </si>
  <si>
    <t>Mezinátěr zámečnických konstrukcí jednonásobný syntetický standardní</t>
  </si>
  <si>
    <t>77</t>
  </si>
  <si>
    <t>783317101</t>
  </si>
  <si>
    <t>Krycí jednonásobný syntetický standardní nátěr zámečnických konstrukcí</t>
  </si>
  <si>
    <t>-520058832</t>
  </si>
  <si>
    <t>Krycí nátěr (email) zámečnických konstrukcí jednonásobný syntetický standardní</t>
  </si>
  <si>
    <t>VRN</t>
  </si>
  <si>
    <t>Vedlejší rozpočtové náklady</t>
  </si>
  <si>
    <t>VRN1</t>
  </si>
  <si>
    <t>Průzkumné, geodetické a projektové práce</t>
  </si>
  <si>
    <t>90</t>
  </si>
  <si>
    <t>013194000</t>
  </si>
  <si>
    <t>Geodetické zaměření</t>
  </si>
  <si>
    <t>1024</t>
  </si>
  <si>
    <t>531568138</t>
  </si>
  <si>
    <t>167</t>
  </si>
  <si>
    <t>013194000.1</t>
  </si>
  <si>
    <t>Ostatní záměry a studie</t>
  </si>
  <si>
    <t>…</t>
  </si>
  <si>
    <t>-491454503</t>
  </si>
  <si>
    <t>VRN3</t>
  </si>
  <si>
    <t>Zařízení staveniště</t>
  </si>
  <si>
    <t>168</t>
  </si>
  <si>
    <t>030001000</t>
  </si>
  <si>
    <t>366586046</t>
  </si>
  <si>
    <t>VRN4</t>
  </si>
  <si>
    <t>Inženýrská činnost</t>
  </si>
  <si>
    <t>91</t>
  </si>
  <si>
    <t>043154000</t>
  </si>
  <si>
    <t>Zkoušky hutnicí</t>
  </si>
  <si>
    <t>-490532430</t>
  </si>
  <si>
    <t>VRN7</t>
  </si>
  <si>
    <t>Provozní vlivy</t>
  </si>
  <si>
    <t>169</t>
  </si>
  <si>
    <t>070001000</t>
  </si>
  <si>
    <t>282653006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</si>
</sst>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342019b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atletického oválu Milevsko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Milevsko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Milevsko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Petr Černý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'342019b - Rekonstrukce at...'!J28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'342019b - Rekonstrukce at...'!P133</f>
        <v>0</v>
      </c>
      <c r="AV95" s="128">
        <f>'342019b - Rekonstrukce at...'!J31</f>
        <v>0</v>
      </c>
      <c r="AW95" s="128">
        <f>'342019b - Rekonstrukce at...'!J32</f>
        <v>0</v>
      </c>
      <c r="AX95" s="128">
        <f>'342019b - Rekonstrukce at...'!J33</f>
        <v>0</v>
      </c>
      <c r="AY95" s="128">
        <f>'342019b - Rekonstrukce at...'!J34</f>
        <v>0</v>
      </c>
      <c r="AZ95" s="128">
        <f>'342019b - Rekonstrukce at...'!F31</f>
        <v>0</v>
      </c>
      <c r="BA95" s="128">
        <f>'342019b - Rekonstrukce at...'!F32</f>
        <v>0</v>
      </c>
      <c r="BB95" s="128">
        <f>'342019b - Rekonstrukce at...'!F33</f>
        <v>0</v>
      </c>
      <c r="BC95" s="128">
        <f>'342019b - Rekonstrukce at...'!F34</f>
        <v>0</v>
      </c>
      <c r="BD95" s="130">
        <f>'342019b - Rekonstrukce at...'!F35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EUVh3IOjQK2xW/787f8SCSyqobkzucYL7VVF+SEB2MXs30/i0CNjxjzhitT+v09+OIosAXCL/sUL8PCaW28KjA==" hashValue="8Ld9MutVUaAOxJGU2CUUHFl7DIEefUK9mvWAoxJLAsSMWvlF0gf3fjMg/Hm3DyiiJKygQwJfMhEH45aQkugBa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42019b - Rekonstrukce a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1"/>
      <c r="AT3" s="18" t="s">
        <v>83</v>
      </c>
    </row>
    <row r="4" s="1" customFormat="1" ht="24.96" customHeight="1">
      <c r="B4" s="21"/>
      <c r="D4" s="136" t="s">
        <v>84</v>
      </c>
      <c r="I4" s="132"/>
      <c r="L4" s="21"/>
      <c r="M4" s="137" t="s">
        <v>10</v>
      </c>
      <c r="AT4" s="18" t="s">
        <v>4</v>
      </c>
    </row>
    <row r="5" s="1" customFormat="1" ht="6.96" customHeight="1">
      <c r="B5" s="21"/>
      <c r="I5" s="132"/>
      <c r="L5" s="21"/>
    </row>
    <row r="6" s="2" customFormat="1" ht="12" customHeight="1">
      <c r="A6" s="39"/>
      <c r="B6" s="45"/>
      <c r="C6" s="39"/>
      <c r="D6" s="138" t="s">
        <v>16</v>
      </c>
      <c r="E6" s="39"/>
      <c r="F6" s="39"/>
      <c r="G6" s="39"/>
      <c r="H6" s="39"/>
      <c r="I6" s="1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40" t="s">
        <v>17</v>
      </c>
      <c r="F7" s="39"/>
      <c r="G7" s="39"/>
      <c r="H7" s="39"/>
      <c r="I7" s="1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8" t="s">
        <v>18</v>
      </c>
      <c r="E9" s="39"/>
      <c r="F9" s="141" t="s">
        <v>1</v>
      </c>
      <c r="G9" s="39"/>
      <c r="H9" s="39"/>
      <c r="I9" s="142" t="s">
        <v>19</v>
      </c>
      <c r="J9" s="141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8" t="s">
        <v>20</v>
      </c>
      <c r="E10" s="39"/>
      <c r="F10" s="141" t="s">
        <v>21</v>
      </c>
      <c r="G10" s="39"/>
      <c r="H10" s="39"/>
      <c r="I10" s="142" t="s">
        <v>22</v>
      </c>
      <c r="J10" s="143" t="str">
        <f>'Rekapitulace stavby'!AN8</f>
        <v>22. 3. 2021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24</v>
      </c>
      <c r="E12" s="39"/>
      <c r="F12" s="39"/>
      <c r="G12" s="39"/>
      <c r="H12" s="39"/>
      <c r="I12" s="142" t="s">
        <v>25</v>
      </c>
      <c r="J12" s="141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1" t="s">
        <v>26</v>
      </c>
      <c r="F13" s="39"/>
      <c r="G13" s="39"/>
      <c r="H13" s="39"/>
      <c r="I13" s="142" t="s">
        <v>27</v>
      </c>
      <c r="J13" s="141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8" t="s">
        <v>28</v>
      </c>
      <c r="E15" s="39"/>
      <c r="F15" s="39"/>
      <c r="G15" s="39"/>
      <c r="H15" s="39"/>
      <c r="I15" s="142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41"/>
      <c r="G16" s="141"/>
      <c r="H16" s="141"/>
      <c r="I16" s="142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8" t="s">
        <v>30</v>
      </c>
      <c r="E18" s="39"/>
      <c r="F18" s="39"/>
      <c r="G18" s="39"/>
      <c r="H18" s="39"/>
      <c r="I18" s="142" t="s">
        <v>25</v>
      </c>
      <c r="J18" s="141" t="str">
        <f>IF('Rekapitulace stavby'!AN16="","",'Rekapitulace stavby'!AN16)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1" t="str">
        <f>IF('Rekapitulace stavby'!E17="","",'Rekapitulace stavby'!E17)</f>
        <v xml:space="preserve"> </v>
      </c>
      <c r="F19" s="39"/>
      <c r="G19" s="39"/>
      <c r="H19" s="39"/>
      <c r="I19" s="142" t="s">
        <v>27</v>
      </c>
      <c r="J19" s="141" t="str">
        <f>IF('Rekapitulace stavby'!AN17="","",'Rekapitulace stavby'!AN17)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8" t="s">
        <v>33</v>
      </c>
      <c r="E21" s="39"/>
      <c r="F21" s="39"/>
      <c r="G21" s="39"/>
      <c r="H21" s="39"/>
      <c r="I21" s="142" t="s">
        <v>25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1" t="s">
        <v>34</v>
      </c>
      <c r="F22" s="39"/>
      <c r="G22" s="39"/>
      <c r="H22" s="39"/>
      <c r="I22" s="142" t="s">
        <v>27</v>
      </c>
      <c r="J22" s="141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8" t="s">
        <v>35</v>
      </c>
      <c r="E24" s="39"/>
      <c r="F24" s="39"/>
      <c r="G24" s="39"/>
      <c r="H24" s="39"/>
      <c r="I24" s="1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4"/>
      <c r="B25" s="145"/>
      <c r="C25" s="144"/>
      <c r="D25" s="144"/>
      <c r="E25" s="146" t="s">
        <v>1</v>
      </c>
      <c r="F25" s="146"/>
      <c r="G25" s="146"/>
      <c r="H25" s="146"/>
      <c r="I25" s="147"/>
      <c r="J25" s="144"/>
      <c r="K25" s="144"/>
      <c r="L25" s="148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9"/>
      <c r="E27" s="149"/>
      <c r="F27" s="149"/>
      <c r="G27" s="149"/>
      <c r="H27" s="149"/>
      <c r="I27" s="150"/>
      <c r="J27" s="149"/>
      <c r="K27" s="14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139"/>
      <c r="J28" s="152">
        <f>ROUND(J133,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9"/>
      <c r="E29" s="149"/>
      <c r="F29" s="149"/>
      <c r="G29" s="149"/>
      <c r="H29" s="149"/>
      <c r="I29" s="150"/>
      <c r="J29" s="149"/>
      <c r="K29" s="14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53" t="s">
        <v>38</v>
      </c>
      <c r="G30" s="39"/>
      <c r="H30" s="39"/>
      <c r="I30" s="154" t="s">
        <v>37</v>
      </c>
      <c r="J30" s="153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5" t="s">
        <v>40</v>
      </c>
      <c r="E31" s="138" t="s">
        <v>41</v>
      </c>
      <c r="F31" s="156">
        <f>ROUND((SUM(BE133:BE518)),  2)</f>
        <v>0</v>
      </c>
      <c r="G31" s="39"/>
      <c r="H31" s="39"/>
      <c r="I31" s="157">
        <v>0.20999999999999999</v>
      </c>
      <c r="J31" s="156">
        <f>ROUND(((SUM(BE133:BE518))*I31),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8" t="s">
        <v>42</v>
      </c>
      <c r="F32" s="156">
        <f>ROUND((SUM(BF133:BF518)),  2)</f>
        <v>0</v>
      </c>
      <c r="G32" s="39"/>
      <c r="H32" s="39"/>
      <c r="I32" s="157">
        <v>0.14999999999999999</v>
      </c>
      <c r="J32" s="156">
        <f>ROUND(((SUM(BF133:BF518))*I32),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8" t="s">
        <v>43</v>
      </c>
      <c r="F33" s="156">
        <f>ROUND((SUM(BG133:BG518)),  2)</f>
        <v>0</v>
      </c>
      <c r="G33" s="39"/>
      <c r="H33" s="39"/>
      <c r="I33" s="157">
        <v>0.20999999999999999</v>
      </c>
      <c r="J33" s="156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8" t="s">
        <v>44</v>
      </c>
      <c r="F34" s="156">
        <f>ROUND((SUM(BH133:BH518)),  2)</f>
        <v>0</v>
      </c>
      <c r="G34" s="39"/>
      <c r="H34" s="39"/>
      <c r="I34" s="157">
        <v>0.14999999999999999</v>
      </c>
      <c r="J34" s="156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45</v>
      </c>
      <c r="F35" s="156">
        <f>ROUND((SUM(BI133:BI518)),  2)</f>
        <v>0</v>
      </c>
      <c r="G35" s="39"/>
      <c r="H35" s="39"/>
      <c r="I35" s="157">
        <v>0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8"/>
      <c r="D37" s="159" t="s">
        <v>46</v>
      </c>
      <c r="E37" s="160"/>
      <c r="F37" s="160"/>
      <c r="G37" s="161" t="s">
        <v>47</v>
      </c>
      <c r="H37" s="162" t="s">
        <v>48</v>
      </c>
      <c r="I37" s="163"/>
      <c r="J37" s="164">
        <f>SUM(J28:J35)</f>
        <v>0</v>
      </c>
      <c r="K37" s="165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1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I39" s="132"/>
      <c r="L39" s="21"/>
    </row>
    <row r="40" s="1" customFormat="1" ht="14.4" customHeight="1">
      <c r="B40" s="21"/>
      <c r="I40" s="132"/>
      <c r="L40" s="21"/>
    </row>
    <row r="41" s="1" customFormat="1" ht="14.4" customHeight="1">
      <c r="B41" s="21"/>
      <c r="I41" s="132"/>
      <c r="L41" s="21"/>
    </row>
    <row r="42" s="1" customFormat="1" ht="14.4" customHeight="1">
      <c r="B42" s="21"/>
      <c r="I42" s="132"/>
      <c r="L42" s="21"/>
    </row>
    <row r="43" s="1" customFormat="1" ht="14.4" customHeight="1">
      <c r="B43" s="21"/>
      <c r="I43" s="132"/>
      <c r="L43" s="21"/>
    </row>
    <row r="44" s="1" customFormat="1" ht="14.4" customHeight="1">
      <c r="B44" s="21"/>
      <c r="I44" s="132"/>
      <c r="L44" s="21"/>
    </row>
    <row r="45" s="1" customFormat="1" ht="14.4" customHeight="1">
      <c r="B45" s="21"/>
      <c r="I45" s="132"/>
      <c r="L45" s="21"/>
    </row>
    <row r="46" s="1" customFormat="1" ht="14.4" customHeight="1">
      <c r="B46" s="21"/>
      <c r="I46" s="132"/>
      <c r="L46" s="21"/>
    </row>
    <row r="47" s="1" customFormat="1" ht="14.4" customHeight="1">
      <c r="B47" s="21"/>
      <c r="I47" s="132"/>
      <c r="L47" s="21"/>
    </row>
    <row r="48" s="1" customFormat="1" ht="14.4" customHeight="1">
      <c r="B48" s="21"/>
      <c r="I48" s="132"/>
      <c r="L48" s="21"/>
    </row>
    <row r="49" s="1" customFormat="1" ht="14.4" customHeight="1">
      <c r="B49" s="21"/>
      <c r="I49" s="132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8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2"/>
      <c r="J61" s="173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4"/>
      <c r="F65" s="174"/>
      <c r="G65" s="166" t="s">
        <v>54</v>
      </c>
      <c r="H65" s="174"/>
      <c r="I65" s="175"/>
      <c r="J65" s="174"/>
      <c r="K65" s="17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2"/>
      <c r="J76" s="173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139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9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39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Rekonstrukce atletického oválu Milevsko</v>
      </c>
      <c r="F85" s="41"/>
      <c r="G85" s="41"/>
      <c r="H85" s="41"/>
      <c r="I85" s="139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9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Milevsko</v>
      </c>
      <c r="G87" s="41"/>
      <c r="H87" s="41"/>
      <c r="I87" s="142" t="s">
        <v>22</v>
      </c>
      <c r="J87" s="80" t="str">
        <f>IF(J10="","",J10)</f>
        <v>22. 3. 2021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9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24</v>
      </c>
      <c r="D89" s="41"/>
      <c r="E89" s="41"/>
      <c r="F89" s="28" t="str">
        <f>E13</f>
        <v>Město Milevsko</v>
      </c>
      <c r="G89" s="41"/>
      <c r="H89" s="41"/>
      <c r="I89" s="142" t="s">
        <v>30</v>
      </c>
      <c r="J89" s="37" t="str">
        <f>E19</f>
        <v xml:space="preserve"> 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142" t="s">
        <v>33</v>
      </c>
      <c r="J90" s="37" t="str">
        <f>E22</f>
        <v>Ing. Petr Černý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9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2" t="s">
        <v>86</v>
      </c>
      <c r="D92" s="183"/>
      <c r="E92" s="183"/>
      <c r="F92" s="183"/>
      <c r="G92" s="183"/>
      <c r="H92" s="183"/>
      <c r="I92" s="184"/>
      <c r="J92" s="185" t="s">
        <v>87</v>
      </c>
      <c r="K92" s="183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39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6" t="s">
        <v>88</v>
      </c>
      <c r="D94" s="41"/>
      <c r="E94" s="41"/>
      <c r="F94" s="41"/>
      <c r="G94" s="41"/>
      <c r="H94" s="41"/>
      <c r="I94" s="139"/>
      <c r="J94" s="111">
        <f>J133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87"/>
      <c r="C95" s="188"/>
      <c r="D95" s="189" t="s">
        <v>90</v>
      </c>
      <c r="E95" s="190"/>
      <c r="F95" s="190"/>
      <c r="G95" s="190"/>
      <c r="H95" s="190"/>
      <c r="I95" s="191"/>
      <c r="J95" s="192">
        <f>J134</f>
        <v>0</v>
      </c>
      <c r="K95" s="188"/>
      <c r="L95" s="19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4"/>
      <c r="C96" s="195"/>
      <c r="D96" s="196" t="s">
        <v>91</v>
      </c>
      <c r="E96" s="197"/>
      <c r="F96" s="197"/>
      <c r="G96" s="197"/>
      <c r="H96" s="197"/>
      <c r="I96" s="198"/>
      <c r="J96" s="199">
        <f>J135</f>
        <v>0</v>
      </c>
      <c r="K96" s="195"/>
      <c r="L96" s="20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95"/>
      <c r="D97" s="196" t="s">
        <v>92</v>
      </c>
      <c r="E97" s="197"/>
      <c r="F97" s="197"/>
      <c r="G97" s="197"/>
      <c r="H97" s="197"/>
      <c r="I97" s="198"/>
      <c r="J97" s="199">
        <f>J225</f>
        <v>0</v>
      </c>
      <c r="K97" s="195"/>
      <c r="L97" s="20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J253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J273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J290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J320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97</v>
      </c>
      <c r="E102" s="197"/>
      <c r="F102" s="197"/>
      <c r="G102" s="197"/>
      <c r="H102" s="197"/>
      <c r="I102" s="198"/>
      <c r="J102" s="199">
        <f>J340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98</v>
      </c>
      <c r="E103" s="197"/>
      <c r="F103" s="197"/>
      <c r="G103" s="197"/>
      <c r="H103" s="197"/>
      <c r="I103" s="198"/>
      <c r="J103" s="199">
        <f>J404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99</v>
      </c>
      <c r="E104" s="197"/>
      <c r="F104" s="197"/>
      <c r="G104" s="197"/>
      <c r="H104" s="197"/>
      <c r="I104" s="198"/>
      <c r="J104" s="199">
        <f>J451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100</v>
      </c>
      <c r="E105" s="197"/>
      <c r="F105" s="197"/>
      <c r="G105" s="197"/>
      <c r="H105" s="197"/>
      <c r="I105" s="198"/>
      <c r="J105" s="199">
        <f>J464</f>
        <v>0</v>
      </c>
      <c r="K105" s="19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101</v>
      </c>
      <c r="E106" s="190"/>
      <c r="F106" s="190"/>
      <c r="G106" s="190"/>
      <c r="H106" s="190"/>
      <c r="I106" s="191"/>
      <c r="J106" s="192">
        <f>J467</f>
        <v>0</v>
      </c>
      <c r="K106" s="188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95"/>
      <c r="D107" s="196" t="s">
        <v>102</v>
      </c>
      <c r="E107" s="197"/>
      <c r="F107" s="197"/>
      <c r="G107" s="197"/>
      <c r="H107" s="197"/>
      <c r="I107" s="198"/>
      <c r="J107" s="199">
        <f>J468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103</v>
      </c>
      <c r="E108" s="197"/>
      <c r="F108" s="197"/>
      <c r="G108" s="197"/>
      <c r="H108" s="197"/>
      <c r="I108" s="198"/>
      <c r="J108" s="199">
        <f>J473</f>
        <v>0</v>
      </c>
      <c r="K108" s="19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95"/>
      <c r="D109" s="196" t="s">
        <v>104</v>
      </c>
      <c r="E109" s="197"/>
      <c r="F109" s="197"/>
      <c r="G109" s="197"/>
      <c r="H109" s="197"/>
      <c r="I109" s="198"/>
      <c r="J109" s="199">
        <f>J480</f>
        <v>0</v>
      </c>
      <c r="K109" s="19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95"/>
      <c r="D110" s="196" t="s">
        <v>105</v>
      </c>
      <c r="E110" s="197"/>
      <c r="F110" s="197"/>
      <c r="G110" s="197"/>
      <c r="H110" s="197"/>
      <c r="I110" s="198"/>
      <c r="J110" s="199">
        <f>J496</f>
        <v>0</v>
      </c>
      <c r="K110" s="19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7"/>
      <c r="C111" s="188"/>
      <c r="D111" s="189" t="s">
        <v>106</v>
      </c>
      <c r="E111" s="190"/>
      <c r="F111" s="190"/>
      <c r="G111" s="190"/>
      <c r="H111" s="190"/>
      <c r="I111" s="191"/>
      <c r="J111" s="192">
        <f>J504</f>
        <v>0</v>
      </c>
      <c r="K111" s="188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4"/>
      <c r="C112" s="195"/>
      <c r="D112" s="196" t="s">
        <v>107</v>
      </c>
      <c r="E112" s="197"/>
      <c r="F112" s="197"/>
      <c r="G112" s="197"/>
      <c r="H112" s="197"/>
      <c r="I112" s="198"/>
      <c r="J112" s="199">
        <f>J505</f>
        <v>0</v>
      </c>
      <c r="K112" s="19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95"/>
      <c r="D113" s="196" t="s">
        <v>108</v>
      </c>
      <c r="E113" s="197"/>
      <c r="F113" s="197"/>
      <c r="G113" s="197"/>
      <c r="H113" s="197"/>
      <c r="I113" s="198"/>
      <c r="J113" s="199">
        <f>J510</f>
        <v>0</v>
      </c>
      <c r="K113" s="195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95"/>
      <c r="D114" s="196" t="s">
        <v>109</v>
      </c>
      <c r="E114" s="197"/>
      <c r="F114" s="197"/>
      <c r="G114" s="197"/>
      <c r="H114" s="197"/>
      <c r="I114" s="198"/>
      <c r="J114" s="199">
        <f>J513</f>
        <v>0</v>
      </c>
      <c r="K114" s="195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95"/>
      <c r="D115" s="196" t="s">
        <v>110</v>
      </c>
      <c r="E115" s="197"/>
      <c r="F115" s="197"/>
      <c r="G115" s="197"/>
      <c r="H115" s="197"/>
      <c r="I115" s="198"/>
      <c r="J115" s="199">
        <f>J516</f>
        <v>0</v>
      </c>
      <c r="K115" s="195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139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17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181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111</v>
      </c>
      <c r="D122" s="41"/>
      <c r="E122" s="41"/>
      <c r="F122" s="41"/>
      <c r="G122" s="41"/>
      <c r="H122" s="41"/>
      <c r="I122" s="139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39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139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E7</f>
        <v>Rekonstrukce atletického oválu Milevsko</v>
      </c>
      <c r="F125" s="41"/>
      <c r="G125" s="41"/>
      <c r="H125" s="41"/>
      <c r="I125" s="139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39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F10</f>
        <v>Milevsko</v>
      </c>
      <c r="G127" s="41"/>
      <c r="H127" s="41"/>
      <c r="I127" s="142" t="s">
        <v>22</v>
      </c>
      <c r="J127" s="80" t="str">
        <f>IF(J10="","",J10)</f>
        <v>22. 3. 2021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39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E13</f>
        <v>Město Milevsko</v>
      </c>
      <c r="G129" s="41"/>
      <c r="H129" s="41"/>
      <c r="I129" s="142" t="s">
        <v>30</v>
      </c>
      <c r="J129" s="37" t="str">
        <f>E19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IF(E16="","",E16)</f>
        <v>Vyplň údaj</v>
      </c>
      <c r="G130" s="41"/>
      <c r="H130" s="41"/>
      <c r="I130" s="142" t="s">
        <v>33</v>
      </c>
      <c r="J130" s="37" t="str">
        <f>E22</f>
        <v>Ing. Petr Černý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39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1"/>
      <c r="B132" s="202"/>
      <c r="C132" s="203" t="s">
        <v>112</v>
      </c>
      <c r="D132" s="204" t="s">
        <v>61</v>
      </c>
      <c r="E132" s="204" t="s">
        <v>57</v>
      </c>
      <c r="F132" s="204" t="s">
        <v>58</v>
      </c>
      <c r="G132" s="204" t="s">
        <v>113</v>
      </c>
      <c r="H132" s="204" t="s">
        <v>114</v>
      </c>
      <c r="I132" s="205" t="s">
        <v>115</v>
      </c>
      <c r="J132" s="204" t="s">
        <v>87</v>
      </c>
      <c r="K132" s="206" t="s">
        <v>116</v>
      </c>
      <c r="L132" s="207"/>
      <c r="M132" s="101" t="s">
        <v>1</v>
      </c>
      <c r="N132" s="102" t="s">
        <v>40</v>
      </c>
      <c r="O132" s="102" t="s">
        <v>117</v>
      </c>
      <c r="P132" s="102" t="s">
        <v>118</v>
      </c>
      <c r="Q132" s="102" t="s">
        <v>119</v>
      </c>
      <c r="R132" s="102" t="s">
        <v>120</v>
      </c>
      <c r="S132" s="102" t="s">
        <v>121</v>
      </c>
      <c r="T132" s="103" t="s">
        <v>122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9"/>
      <c r="B133" s="40"/>
      <c r="C133" s="108" t="s">
        <v>123</v>
      </c>
      <c r="D133" s="41"/>
      <c r="E133" s="41"/>
      <c r="F133" s="41"/>
      <c r="G133" s="41"/>
      <c r="H133" s="41"/>
      <c r="I133" s="139"/>
      <c r="J133" s="208">
        <f>BK133</f>
        <v>0</v>
      </c>
      <c r="K133" s="41"/>
      <c r="L133" s="45"/>
      <c r="M133" s="104"/>
      <c r="N133" s="209"/>
      <c r="O133" s="105"/>
      <c r="P133" s="210">
        <f>P134+P467+P504</f>
        <v>0</v>
      </c>
      <c r="Q133" s="105"/>
      <c r="R133" s="210">
        <f>R134+R467+R504</f>
        <v>3295.69346124</v>
      </c>
      <c r="S133" s="105"/>
      <c r="T133" s="211">
        <f>T134+T467+T504</f>
        <v>134.56440000000001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89</v>
      </c>
      <c r="BK133" s="212">
        <f>BK134+BK467+BK504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124</v>
      </c>
      <c r="F134" s="216" t="s">
        <v>125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P135+P225+P253+P273+P290+P320+P340+P404+P451+P464</f>
        <v>0</v>
      </c>
      <c r="Q134" s="221"/>
      <c r="R134" s="222">
        <f>R135+R225+R253+R273+R290+R320+R340+R404+R451+R464</f>
        <v>3295.2842594799999</v>
      </c>
      <c r="S134" s="221"/>
      <c r="T134" s="223">
        <f>T135+T225+T253+T273+T290+T320+T340+T404+T451+T464</f>
        <v>134.1644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81</v>
      </c>
      <c r="AT134" s="225" t="s">
        <v>75</v>
      </c>
      <c r="AU134" s="225" t="s">
        <v>76</v>
      </c>
      <c r="AY134" s="224" t="s">
        <v>126</v>
      </c>
      <c r="BK134" s="226">
        <f>BK135+BK225+BK253+BK273+BK290+BK320+BK340+BK404+BK451+BK464</f>
        <v>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81</v>
      </c>
      <c r="F135" s="227" t="s">
        <v>127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SUM(P136:P224)</f>
        <v>0</v>
      </c>
      <c r="Q135" s="221"/>
      <c r="R135" s="222">
        <f>SUM(R136:R224)</f>
        <v>20.480303299999999</v>
      </c>
      <c r="S135" s="221"/>
      <c r="T135" s="223">
        <f>SUM(T136:T224)</f>
        <v>133.1387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81</v>
      </c>
      <c r="AT135" s="225" t="s">
        <v>75</v>
      </c>
      <c r="AU135" s="225" t="s">
        <v>81</v>
      </c>
      <c r="AY135" s="224" t="s">
        <v>126</v>
      </c>
      <c r="BK135" s="226">
        <f>SUM(BK136:BK224)</f>
        <v>0</v>
      </c>
    </row>
    <row r="136" s="2" customFormat="1" ht="16.5" customHeight="1">
      <c r="A136" s="39"/>
      <c r="B136" s="40"/>
      <c r="C136" s="229" t="s">
        <v>128</v>
      </c>
      <c r="D136" s="229" t="s">
        <v>129</v>
      </c>
      <c r="E136" s="230" t="s">
        <v>130</v>
      </c>
      <c r="F136" s="231" t="s">
        <v>131</v>
      </c>
      <c r="G136" s="232" t="s">
        <v>132</v>
      </c>
      <c r="H136" s="233">
        <v>1020.1</v>
      </c>
      <c r="I136" s="234"/>
      <c r="J136" s="235">
        <f>ROUND(I136*H136,2)</f>
        <v>0</v>
      </c>
      <c r="K136" s="231" t="s">
        <v>133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134</v>
      </c>
      <c r="AT136" s="240" t="s">
        <v>129</v>
      </c>
      <c r="AU136" s="240" t="s">
        <v>83</v>
      </c>
      <c r="AY136" s="18" t="s">
        <v>126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81</v>
      </c>
      <c r="BK136" s="241">
        <f>ROUND(I136*H136,2)</f>
        <v>0</v>
      </c>
      <c r="BL136" s="18" t="s">
        <v>134</v>
      </c>
      <c r="BM136" s="240" t="s">
        <v>135</v>
      </c>
    </row>
    <row r="137" s="2" customFormat="1">
      <c r="A137" s="39"/>
      <c r="B137" s="40"/>
      <c r="C137" s="41"/>
      <c r="D137" s="242" t="s">
        <v>136</v>
      </c>
      <c r="E137" s="41"/>
      <c r="F137" s="243" t="s">
        <v>131</v>
      </c>
      <c r="G137" s="41"/>
      <c r="H137" s="41"/>
      <c r="I137" s="139"/>
      <c r="J137" s="41"/>
      <c r="K137" s="41"/>
      <c r="L137" s="45"/>
      <c r="M137" s="244"/>
      <c r="N137" s="245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83</v>
      </c>
    </row>
    <row r="138" s="13" customFormat="1">
      <c r="A138" s="13"/>
      <c r="B138" s="246"/>
      <c r="C138" s="247"/>
      <c r="D138" s="242" t="s">
        <v>137</v>
      </c>
      <c r="E138" s="248" t="s">
        <v>1</v>
      </c>
      <c r="F138" s="249" t="s">
        <v>138</v>
      </c>
      <c r="G138" s="247"/>
      <c r="H138" s="250">
        <v>1020.1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137</v>
      </c>
      <c r="AU138" s="256" t="s">
        <v>83</v>
      </c>
      <c r="AV138" s="13" t="s">
        <v>83</v>
      </c>
      <c r="AW138" s="13" t="s">
        <v>32</v>
      </c>
      <c r="AX138" s="13" t="s">
        <v>76</v>
      </c>
      <c r="AY138" s="256" t="s">
        <v>126</v>
      </c>
    </row>
    <row r="139" s="14" customFormat="1">
      <c r="A139" s="14"/>
      <c r="B139" s="257"/>
      <c r="C139" s="258"/>
      <c r="D139" s="242" t="s">
        <v>137</v>
      </c>
      <c r="E139" s="259" t="s">
        <v>1</v>
      </c>
      <c r="F139" s="260" t="s">
        <v>139</v>
      </c>
      <c r="G139" s="258"/>
      <c r="H139" s="261">
        <v>1020.1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137</v>
      </c>
      <c r="AU139" s="267" t="s">
        <v>83</v>
      </c>
      <c r="AV139" s="14" t="s">
        <v>134</v>
      </c>
      <c r="AW139" s="14" t="s">
        <v>32</v>
      </c>
      <c r="AX139" s="14" t="s">
        <v>81</v>
      </c>
      <c r="AY139" s="267" t="s">
        <v>126</v>
      </c>
    </row>
    <row r="140" s="2" customFormat="1" ht="16.5" customHeight="1">
      <c r="A140" s="39"/>
      <c r="B140" s="40"/>
      <c r="C140" s="229" t="s">
        <v>134</v>
      </c>
      <c r="D140" s="229" t="s">
        <v>129</v>
      </c>
      <c r="E140" s="230" t="s">
        <v>140</v>
      </c>
      <c r="F140" s="231" t="s">
        <v>141</v>
      </c>
      <c r="G140" s="232" t="s">
        <v>132</v>
      </c>
      <c r="H140" s="233">
        <v>26.079999999999998</v>
      </c>
      <c r="I140" s="234"/>
      <c r="J140" s="235">
        <f>ROUND(I140*H140,2)</f>
        <v>0</v>
      </c>
      <c r="K140" s="231" t="s">
        <v>133</v>
      </c>
      <c r="L140" s="45"/>
      <c r="M140" s="236" t="s">
        <v>1</v>
      </c>
      <c r="N140" s="237" t="s">
        <v>41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0.57999999999999996</v>
      </c>
      <c r="T140" s="239">
        <f>S140*H140</f>
        <v>15.126399999999999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134</v>
      </c>
      <c r="AT140" s="240" t="s">
        <v>129</v>
      </c>
      <c r="AU140" s="240" t="s">
        <v>83</v>
      </c>
      <c r="AY140" s="18" t="s">
        <v>126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81</v>
      </c>
      <c r="BK140" s="241">
        <f>ROUND(I140*H140,2)</f>
        <v>0</v>
      </c>
      <c r="BL140" s="18" t="s">
        <v>134</v>
      </c>
      <c r="BM140" s="240" t="s">
        <v>142</v>
      </c>
    </row>
    <row r="141" s="2" customFormat="1">
      <c r="A141" s="39"/>
      <c r="B141" s="40"/>
      <c r="C141" s="41"/>
      <c r="D141" s="242" t="s">
        <v>136</v>
      </c>
      <c r="E141" s="41"/>
      <c r="F141" s="243" t="s">
        <v>143</v>
      </c>
      <c r="G141" s="41"/>
      <c r="H141" s="41"/>
      <c r="I141" s="139"/>
      <c r="J141" s="41"/>
      <c r="K141" s="41"/>
      <c r="L141" s="45"/>
      <c r="M141" s="244"/>
      <c r="N141" s="24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83</v>
      </c>
    </row>
    <row r="142" s="13" customFormat="1">
      <c r="A142" s="13"/>
      <c r="B142" s="246"/>
      <c r="C142" s="247"/>
      <c r="D142" s="242" t="s">
        <v>137</v>
      </c>
      <c r="E142" s="248" t="s">
        <v>1</v>
      </c>
      <c r="F142" s="249" t="s">
        <v>144</v>
      </c>
      <c r="G142" s="247"/>
      <c r="H142" s="250">
        <v>26.079999999999998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137</v>
      </c>
      <c r="AU142" s="256" t="s">
        <v>83</v>
      </c>
      <c r="AV142" s="13" t="s">
        <v>83</v>
      </c>
      <c r="AW142" s="13" t="s">
        <v>32</v>
      </c>
      <c r="AX142" s="13" t="s">
        <v>81</v>
      </c>
      <c r="AY142" s="256" t="s">
        <v>126</v>
      </c>
    </row>
    <row r="143" s="2" customFormat="1" ht="16.5" customHeight="1">
      <c r="A143" s="39"/>
      <c r="B143" s="40"/>
      <c r="C143" s="229" t="s">
        <v>83</v>
      </c>
      <c r="D143" s="229" t="s">
        <v>129</v>
      </c>
      <c r="E143" s="230" t="s">
        <v>145</v>
      </c>
      <c r="F143" s="231" t="s">
        <v>146</v>
      </c>
      <c r="G143" s="232" t="s">
        <v>132</v>
      </c>
      <c r="H143" s="233">
        <v>22</v>
      </c>
      <c r="I143" s="234"/>
      <c r="J143" s="235">
        <f>ROUND(I143*H143,2)</f>
        <v>0</v>
      </c>
      <c r="K143" s="231" t="s">
        <v>133</v>
      </c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0.63</v>
      </c>
      <c r="T143" s="239">
        <f>S143*H143</f>
        <v>13.859999999999999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134</v>
      </c>
      <c r="AT143" s="240" t="s">
        <v>129</v>
      </c>
      <c r="AU143" s="240" t="s">
        <v>83</v>
      </c>
      <c r="AY143" s="18" t="s">
        <v>126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81</v>
      </c>
      <c r="BK143" s="241">
        <f>ROUND(I143*H143,2)</f>
        <v>0</v>
      </c>
      <c r="BL143" s="18" t="s">
        <v>134</v>
      </c>
      <c r="BM143" s="240" t="s">
        <v>147</v>
      </c>
    </row>
    <row r="144" s="2" customFormat="1">
      <c r="A144" s="39"/>
      <c r="B144" s="40"/>
      <c r="C144" s="41"/>
      <c r="D144" s="242" t="s">
        <v>136</v>
      </c>
      <c r="E144" s="41"/>
      <c r="F144" s="243" t="s">
        <v>148</v>
      </c>
      <c r="G144" s="41"/>
      <c r="H144" s="41"/>
      <c r="I144" s="139"/>
      <c r="J144" s="41"/>
      <c r="K144" s="41"/>
      <c r="L144" s="45"/>
      <c r="M144" s="244"/>
      <c r="N144" s="245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83</v>
      </c>
    </row>
    <row r="145" s="13" customFormat="1">
      <c r="A145" s="13"/>
      <c r="B145" s="246"/>
      <c r="C145" s="247"/>
      <c r="D145" s="242" t="s">
        <v>137</v>
      </c>
      <c r="E145" s="248" t="s">
        <v>1</v>
      </c>
      <c r="F145" s="249" t="s">
        <v>149</v>
      </c>
      <c r="G145" s="247"/>
      <c r="H145" s="250">
        <v>22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137</v>
      </c>
      <c r="AU145" s="256" t="s">
        <v>83</v>
      </c>
      <c r="AV145" s="13" t="s">
        <v>83</v>
      </c>
      <c r="AW145" s="13" t="s">
        <v>32</v>
      </c>
      <c r="AX145" s="13" t="s">
        <v>81</v>
      </c>
      <c r="AY145" s="256" t="s">
        <v>126</v>
      </c>
    </row>
    <row r="146" s="2" customFormat="1" ht="16.5" customHeight="1">
      <c r="A146" s="39"/>
      <c r="B146" s="40"/>
      <c r="C146" s="229" t="s">
        <v>150</v>
      </c>
      <c r="D146" s="229" t="s">
        <v>129</v>
      </c>
      <c r="E146" s="230" t="s">
        <v>151</v>
      </c>
      <c r="F146" s="231" t="s">
        <v>152</v>
      </c>
      <c r="G146" s="232" t="s">
        <v>132</v>
      </c>
      <c r="H146" s="233">
        <v>1020.1</v>
      </c>
      <c r="I146" s="234"/>
      <c r="J146" s="235">
        <f>ROUND(I146*H146,2)</f>
        <v>0</v>
      </c>
      <c r="K146" s="231" t="s">
        <v>133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134</v>
      </c>
      <c r="AT146" s="240" t="s">
        <v>129</v>
      </c>
      <c r="AU146" s="240" t="s">
        <v>83</v>
      </c>
      <c r="AY146" s="18" t="s">
        <v>126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81</v>
      </c>
      <c r="BK146" s="241">
        <f>ROUND(I146*H146,2)</f>
        <v>0</v>
      </c>
      <c r="BL146" s="18" t="s">
        <v>134</v>
      </c>
      <c r="BM146" s="240" t="s">
        <v>153</v>
      </c>
    </row>
    <row r="147" s="2" customFormat="1">
      <c r="A147" s="39"/>
      <c r="B147" s="40"/>
      <c r="C147" s="41"/>
      <c r="D147" s="242" t="s">
        <v>136</v>
      </c>
      <c r="E147" s="41"/>
      <c r="F147" s="243" t="s">
        <v>154</v>
      </c>
      <c r="G147" s="41"/>
      <c r="H147" s="41"/>
      <c r="I147" s="139"/>
      <c r="J147" s="41"/>
      <c r="K147" s="41"/>
      <c r="L147" s="45"/>
      <c r="M147" s="244"/>
      <c r="N147" s="245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83</v>
      </c>
    </row>
    <row r="148" s="13" customFormat="1">
      <c r="A148" s="13"/>
      <c r="B148" s="246"/>
      <c r="C148" s="247"/>
      <c r="D148" s="242" t="s">
        <v>137</v>
      </c>
      <c r="E148" s="248" t="s">
        <v>1</v>
      </c>
      <c r="F148" s="249" t="s">
        <v>155</v>
      </c>
      <c r="G148" s="247"/>
      <c r="H148" s="250">
        <v>1020.1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137</v>
      </c>
      <c r="AU148" s="256" t="s">
        <v>83</v>
      </c>
      <c r="AV148" s="13" t="s">
        <v>83</v>
      </c>
      <c r="AW148" s="13" t="s">
        <v>32</v>
      </c>
      <c r="AX148" s="13" t="s">
        <v>81</v>
      </c>
      <c r="AY148" s="256" t="s">
        <v>126</v>
      </c>
    </row>
    <row r="149" s="2" customFormat="1" ht="16.5" customHeight="1">
      <c r="A149" s="39"/>
      <c r="B149" s="40"/>
      <c r="C149" s="229" t="s">
        <v>156</v>
      </c>
      <c r="D149" s="229" t="s">
        <v>129</v>
      </c>
      <c r="E149" s="230" t="s">
        <v>157</v>
      </c>
      <c r="F149" s="231" t="s">
        <v>158</v>
      </c>
      <c r="G149" s="232" t="s">
        <v>159</v>
      </c>
      <c r="H149" s="233">
        <v>705.59000000000003</v>
      </c>
      <c r="I149" s="234"/>
      <c r="J149" s="235">
        <f>ROUND(I149*H149,2)</f>
        <v>0</v>
      </c>
      <c r="K149" s="231" t="s">
        <v>133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134</v>
      </c>
      <c r="AT149" s="240" t="s">
        <v>129</v>
      </c>
      <c r="AU149" s="240" t="s">
        <v>83</v>
      </c>
      <c r="AY149" s="18" t="s">
        <v>126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81</v>
      </c>
      <c r="BK149" s="241">
        <f>ROUND(I149*H149,2)</f>
        <v>0</v>
      </c>
      <c r="BL149" s="18" t="s">
        <v>134</v>
      </c>
      <c r="BM149" s="240" t="s">
        <v>160</v>
      </c>
    </row>
    <row r="150" s="2" customFormat="1">
      <c r="A150" s="39"/>
      <c r="B150" s="40"/>
      <c r="C150" s="41"/>
      <c r="D150" s="242" t="s">
        <v>136</v>
      </c>
      <c r="E150" s="41"/>
      <c r="F150" s="243" t="s">
        <v>161</v>
      </c>
      <c r="G150" s="41"/>
      <c r="H150" s="41"/>
      <c r="I150" s="139"/>
      <c r="J150" s="41"/>
      <c r="K150" s="41"/>
      <c r="L150" s="45"/>
      <c r="M150" s="244"/>
      <c r="N150" s="24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83</v>
      </c>
    </row>
    <row r="151" s="13" customFormat="1">
      <c r="A151" s="13"/>
      <c r="B151" s="246"/>
      <c r="C151" s="247"/>
      <c r="D151" s="242" t="s">
        <v>137</v>
      </c>
      <c r="E151" s="248" t="s">
        <v>1</v>
      </c>
      <c r="F151" s="249" t="s">
        <v>162</v>
      </c>
      <c r="G151" s="247"/>
      <c r="H151" s="250">
        <v>705.59000000000003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137</v>
      </c>
      <c r="AU151" s="256" t="s">
        <v>83</v>
      </c>
      <c r="AV151" s="13" t="s">
        <v>83</v>
      </c>
      <c r="AW151" s="13" t="s">
        <v>32</v>
      </c>
      <c r="AX151" s="13" t="s">
        <v>81</v>
      </c>
      <c r="AY151" s="256" t="s">
        <v>126</v>
      </c>
    </row>
    <row r="152" s="2" customFormat="1" ht="16.5" customHeight="1">
      <c r="A152" s="39"/>
      <c r="B152" s="40"/>
      <c r="C152" s="229" t="s">
        <v>163</v>
      </c>
      <c r="D152" s="229" t="s">
        <v>129</v>
      </c>
      <c r="E152" s="230" t="s">
        <v>164</v>
      </c>
      <c r="F152" s="231" t="s">
        <v>165</v>
      </c>
      <c r="G152" s="232" t="s">
        <v>159</v>
      </c>
      <c r="H152" s="233">
        <v>491.70800000000003</v>
      </c>
      <c r="I152" s="234"/>
      <c r="J152" s="235">
        <f>ROUND(I152*H152,2)</f>
        <v>0</v>
      </c>
      <c r="K152" s="231" t="s">
        <v>133</v>
      </c>
      <c r="L152" s="45"/>
      <c r="M152" s="236" t="s">
        <v>1</v>
      </c>
      <c r="N152" s="237" t="s">
        <v>41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134</v>
      </c>
      <c r="AT152" s="240" t="s">
        <v>129</v>
      </c>
      <c r="AU152" s="240" t="s">
        <v>83</v>
      </c>
      <c r="AY152" s="18" t="s">
        <v>126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81</v>
      </c>
      <c r="BK152" s="241">
        <f>ROUND(I152*H152,2)</f>
        <v>0</v>
      </c>
      <c r="BL152" s="18" t="s">
        <v>134</v>
      </c>
      <c r="BM152" s="240" t="s">
        <v>166</v>
      </c>
    </row>
    <row r="153" s="2" customFormat="1">
      <c r="A153" s="39"/>
      <c r="B153" s="40"/>
      <c r="C153" s="41"/>
      <c r="D153" s="242" t="s">
        <v>136</v>
      </c>
      <c r="E153" s="41"/>
      <c r="F153" s="243" t="s">
        <v>167</v>
      </c>
      <c r="G153" s="41"/>
      <c r="H153" s="41"/>
      <c r="I153" s="139"/>
      <c r="J153" s="41"/>
      <c r="K153" s="41"/>
      <c r="L153" s="45"/>
      <c r="M153" s="244"/>
      <c r="N153" s="245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83</v>
      </c>
    </row>
    <row r="154" s="13" customFormat="1">
      <c r="A154" s="13"/>
      <c r="B154" s="246"/>
      <c r="C154" s="247"/>
      <c r="D154" s="242" t="s">
        <v>137</v>
      </c>
      <c r="E154" s="248" t="s">
        <v>1</v>
      </c>
      <c r="F154" s="249" t="s">
        <v>168</v>
      </c>
      <c r="G154" s="247"/>
      <c r="H154" s="250">
        <v>491.70800000000003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137</v>
      </c>
      <c r="AU154" s="256" t="s">
        <v>83</v>
      </c>
      <c r="AV154" s="13" t="s">
        <v>83</v>
      </c>
      <c r="AW154" s="13" t="s">
        <v>32</v>
      </c>
      <c r="AX154" s="13" t="s">
        <v>81</v>
      </c>
      <c r="AY154" s="256" t="s">
        <v>126</v>
      </c>
    </row>
    <row r="155" s="2" customFormat="1" ht="16.5" customHeight="1">
      <c r="A155" s="39"/>
      <c r="B155" s="40"/>
      <c r="C155" s="229" t="s">
        <v>81</v>
      </c>
      <c r="D155" s="229" t="s">
        <v>129</v>
      </c>
      <c r="E155" s="230" t="s">
        <v>169</v>
      </c>
      <c r="F155" s="231" t="s">
        <v>170</v>
      </c>
      <c r="G155" s="232" t="s">
        <v>171</v>
      </c>
      <c r="H155" s="233">
        <v>508.06</v>
      </c>
      <c r="I155" s="234"/>
      <c r="J155" s="235">
        <f>ROUND(I155*H155,2)</f>
        <v>0</v>
      </c>
      <c r="K155" s="231" t="s">
        <v>133</v>
      </c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0.20499999999999999</v>
      </c>
      <c r="T155" s="239">
        <f>S155*H155</f>
        <v>104.1523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134</v>
      </c>
      <c r="AT155" s="240" t="s">
        <v>129</v>
      </c>
      <c r="AU155" s="240" t="s">
        <v>83</v>
      </c>
      <c r="AY155" s="18" t="s">
        <v>126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81</v>
      </c>
      <c r="BK155" s="241">
        <f>ROUND(I155*H155,2)</f>
        <v>0</v>
      </c>
      <c r="BL155" s="18" t="s">
        <v>134</v>
      </c>
      <c r="BM155" s="240" t="s">
        <v>172</v>
      </c>
    </row>
    <row r="156" s="2" customFormat="1">
      <c r="A156" s="39"/>
      <c r="B156" s="40"/>
      <c r="C156" s="41"/>
      <c r="D156" s="242" t="s">
        <v>136</v>
      </c>
      <c r="E156" s="41"/>
      <c r="F156" s="243" t="s">
        <v>173</v>
      </c>
      <c r="G156" s="41"/>
      <c r="H156" s="41"/>
      <c r="I156" s="139"/>
      <c r="J156" s="41"/>
      <c r="K156" s="41"/>
      <c r="L156" s="45"/>
      <c r="M156" s="244"/>
      <c r="N156" s="245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83</v>
      </c>
    </row>
    <row r="157" s="13" customFormat="1">
      <c r="A157" s="13"/>
      <c r="B157" s="246"/>
      <c r="C157" s="247"/>
      <c r="D157" s="242" t="s">
        <v>137</v>
      </c>
      <c r="E157" s="248" t="s">
        <v>1</v>
      </c>
      <c r="F157" s="249" t="s">
        <v>174</v>
      </c>
      <c r="G157" s="247"/>
      <c r="H157" s="250">
        <v>508.06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137</v>
      </c>
      <c r="AU157" s="256" t="s">
        <v>83</v>
      </c>
      <c r="AV157" s="13" t="s">
        <v>83</v>
      </c>
      <c r="AW157" s="13" t="s">
        <v>32</v>
      </c>
      <c r="AX157" s="13" t="s">
        <v>76</v>
      </c>
      <c r="AY157" s="256" t="s">
        <v>126</v>
      </c>
    </row>
    <row r="158" s="14" customFormat="1">
      <c r="A158" s="14"/>
      <c r="B158" s="257"/>
      <c r="C158" s="258"/>
      <c r="D158" s="242" t="s">
        <v>137</v>
      </c>
      <c r="E158" s="259" t="s">
        <v>1</v>
      </c>
      <c r="F158" s="260" t="s">
        <v>139</v>
      </c>
      <c r="G158" s="258"/>
      <c r="H158" s="261">
        <v>508.06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137</v>
      </c>
      <c r="AU158" s="267" t="s">
        <v>83</v>
      </c>
      <c r="AV158" s="14" t="s">
        <v>134</v>
      </c>
      <c r="AW158" s="14" t="s">
        <v>32</v>
      </c>
      <c r="AX158" s="14" t="s">
        <v>81</v>
      </c>
      <c r="AY158" s="267" t="s">
        <v>126</v>
      </c>
    </row>
    <row r="159" s="2" customFormat="1" ht="16.5" customHeight="1">
      <c r="A159" s="39"/>
      <c r="B159" s="40"/>
      <c r="C159" s="229" t="s">
        <v>175</v>
      </c>
      <c r="D159" s="229" t="s">
        <v>129</v>
      </c>
      <c r="E159" s="230" t="s">
        <v>176</v>
      </c>
      <c r="F159" s="231" t="s">
        <v>177</v>
      </c>
      <c r="G159" s="232" t="s">
        <v>159</v>
      </c>
      <c r="H159" s="233">
        <v>376.85500000000002</v>
      </c>
      <c r="I159" s="234"/>
      <c r="J159" s="235">
        <f>ROUND(I159*H159,2)</f>
        <v>0</v>
      </c>
      <c r="K159" s="231" t="s">
        <v>133</v>
      </c>
      <c r="L159" s="45"/>
      <c r="M159" s="236" t="s">
        <v>1</v>
      </c>
      <c r="N159" s="237" t="s">
        <v>41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134</v>
      </c>
      <c r="AT159" s="240" t="s">
        <v>129</v>
      </c>
      <c r="AU159" s="240" t="s">
        <v>83</v>
      </c>
      <c r="AY159" s="18" t="s">
        <v>126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81</v>
      </c>
      <c r="BK159" s="241">
        <f>ROUND(I159*H159,2)</f>
        <v>0</v>
      </c>
      <c r="BL159" s="18" t="s">
        <v>134</v>
      </c>
      <c r="BM159" s="240" t="s">
        <v>178</v>
      </c>
    </row>
    <row r="160" s="2" customFormat="1">
      <c r="A160" s="39"/>
      <c r="B160" s="40"/>
      <c r="C160" s="41"/>
      <c r="D160" s="242" t="s">
        <v>136</v>
      </c>
      <c r="E160" s="41"/>
      <c r="F160" s="243" t="s">
        <v>179</v>
      </c>
      <c r="G160" s="41"/>
      <c r="H160" s="41"/>
      <c r="I160" s="139"/>
      <c r="J160" s="41"/>
      <c r="K160" s="41"/>
      <c r="L160" s="45"/>
      <c r="M160" s="244"/>
      <c r="N160" s="245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83</v>
      </c>
    </row>
    <row r="161" s="13" customFormat="1">
      <c r="A161" s="13"/>
      <c r="B161" s="246"/>
      <c r="C161" s="247"/>
      <c r="D161" s="242" t="s">
        <v>137</v>
      </c>
      <c r="E161" s="248" t="s">
        <v>1</v>
      </c>
      <c r="F161" s="249" t="s">
        <v>180</v>
      </c>
      <c r="G161" s="247"/>
      <c r="H161" s="250">
        <v>376.85500000000002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137</v>
      </c>
      <c r="AU161" s="256" t="s">
        <v>83</v>
      </c>
      <c r="AV161" s="13" t="s">
        <v>83</v>
      </c>
      <c r="AW161" s="13" t="s">
        <v>32</v>
      </c>
      <c r="AX161" s="13" t="s">
        <v>81</v>
      </c>
      <c r="AY161" s="256" t="s">
        <v>126</v>
      </c>
    </row>
    <row r="162" s="2" customFormat="1" ht="16.5" customHeight="1">
      <c r="A162" s="39"/>
      <c r="B162" s="40"/>
      <c r="C162" s="229" t="s">
        <v>181</v>
      </c>
      <c r="D162" s="229" t="s">
        <v>129</v>
      </c>
      <c r="E162" s="230" t="s">
        <v>182</v>
      </c>
      <c r="F162" s="231" t="s">
        <v>183</v>
      </c>
      <c r="G162" s="232" t="s">
        <v>159</v>
      </c>
      <c r="H162" s="233">
        <v>115.223</v>
      </c>
      <c r="I162" s="234"/>
      <c r="J162" s="235">
        <f>ROUND(I162*H162,2)</f>
        <v>0</v>
      </c>
      <c r="K162" s="231" t="s">
        <v>133</v>
      </c>
      <c r="L162" s="45"/>
      <c r="M162" s="236" t="s">
        <v>1</v>
      </c>
      <c r="N162" s="237" t="s">
        <v>41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134</v>
      </c>
      <c r="AT162" s="240" t="s">
        <v>129</v>
      </c>
      <c r="AU162" s="240" t="s">
        <v>83</v>
      </c>
      <c r="AY162" s="18" t="s">
        <v>126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81</v>
      </c>
      <c r="BK162" s="241">
        <f>ROUND(I162*H162,2)</f>
        <v>0</v>
      </c>
      <c r="BL162" s="18" t="s">
        <v>134</v>
      </c>
      <c r="BM162" s="240" t="s">
        <v>184</v>
      </c>
    </row>
    <row r="163" s="2" customFormat="1">
      <c r="A163" s="39"/>
      <c r="B163" s="40"/>
      <c r="C163" s="41"/>
      <c r="D163" s="242" t="s">
        <v>136</v>
      </c>
      <c r="E163" s="41"/>
      <c r="F163" s="243" t="s">
        <v>185</v>
      </c>
      <c r="G163" s="41"/>
      <c r="H163" s="41"/>
      <c r="I163" s="139"/>
      <c r="J163" s="41"/>
      <c r="K163" s="41"/>
      <c r="L163" s="45"/>
      <c r="M163" s="244"/>
      <c r="N163" s="245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136</v>
      </c>
      <c r="AU163" s="18" t="s">
        <v>83</v>
      </c>
    </row>
    <row r="164" s="13" customFormat="1">
      <c r="A164" s="13"/>
      <c r="B164" s="246"/>
      <c r="C164" s="247"/>
      <c r="D164" s="242" t="s">
        <v>137</v>
      </c>
      <c r="E164" s="248" t="s">
        <v>1</v>
      </c>
      <c r="F164" s="249" t="s">
        <v>186</v>
      </c>
      <c r="G164" s="247"/>
      <c r="H164" s="250">
        <v>15.893000000000001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137</v>
      </c>
      <c r="AU164" s="256" t="s">
        <v>83</v>
      </c>
      <c r="AV164" s="13" t="s">
        <v>83</v>
      </c>
      <c r="AW164" s="13" t="s">
        <v>32</v>
      </c>
      <c r="AX164" s="13" t="s">
        <v>76</v>
      </c>
      <c r="AY164" s="256" t="s">
        <v>126</v>
      </c>
    </row>
    <row r="165" s="13" customFormat="1">
      <c r="A165" s="13"/>
      <c r="B165" s="246"/>
      <c r="C165" s="247"/>
      <c r="D165" s="242" t="s">
        <v>137</v>
      </c>
      <c r="E165" s="248" t="s">
        <v>1</v>
      </c>
      <c r="F165" s="249" t="s">
        <v>187</v>
      </c>
      <c r="G165" s="247"/>
      <c r="H165" s="250">
        <v>99.329999999999998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137</v>
      </c>
      <c r="AU165" s="256" t="s">
        <v>83</v>
      </c>
      <c r="AV165" s="13" t="s">
        <v>83</v>
      </c>
      <c r="AW165" s="13" t="s">
        <v>32</v>
      </c>
      <c r="AX165" s="13" t="s">
        <v>76</v>
      </c>
      <c r="AY165" s="256" t="s">
        <v>126</v>
      </c>
    </row>
    <row r="166" s="14" customFormat="1">
      <c r="A166" s="14"/>
      <c r="B166" s="257"/>
      <c r="C166" s="258"/>
      <c r="D166" s="242" t="s">
        <v>137</v>
      </c>
      <c r="E166" s="259" t="s">
        <v>1</v>
      </c>
      <c r="F166" s="260" t="s">
        <v>139</v>
      </c>
      <c r="G166" s="258"/>
      <c r="H166" s="261">
        <v>115.223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137</v>
      </c>
      <c r="AU166" s="267" t="s">
        <v>83</v>
      </c>
      <c r="AV166" s="14" t="s">
        <v>134</v>
      </c>
      <c r="AW166" s="14" t="s">
        <v>32</v>
      </c>
      <c r="AX166" s="14" t="s">
        <v>81</v>
      </c>
      <c r="AY166" s="267" t="s">
        <v>126</v>
      </c>
    </row>
    <row r="167" s="2" customFormat="1" ht="16.5" customHeight="1">
      <c r="A167" s="39"/>
      <c r="B167" s="40"/>
      <c r="C167" s="229" t="s">
        <v>188</v>
      </c>
      <c r="D167" s="229" t="s">
        <v>129</v>
      </c>
      <c r="E167" s="230" t="s">
        <v>189</v>
      </c>
      <c r="F167" s="231" t="s">
        <v>190</v>
      </c>
      <c r="G167" s="232" t="s">
        <v>159</v>
      </c>
      <c r="H167" s="233">
        <v>349.757</v>
      </c>
      <c r="I167" s="234"/>
      <c r="J167" s="235">
        <f>ROUND(I167*H167,2)</f>
        <v>0</v>
      </c>
      <c r="K167" s="231" t="s">
        <v>133</v>
      </c>
      <c r="L167" s="45"/>
      <c r="M167" s="236" t="s">
        <v>1</v>
      </c>
      <c r="N167" s="237" t="s">
        <v>41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134</v>
      </c>
      <c r="AT167" s="240" t="s">
        <v>129</v>
      </c>
      <c r="AU167" s="240" t="s">
        <v>83</v>
      </c>
      <c r="AY167" s="18" t="s">
        <v>126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81</v>
      </c>
      <c r="BK167" s="241">
        <f>ROUND(I167*H167,2)</f>
        <v>0</v>
      </c>
      <c r="BL167" s="18" t="s">
        <v>134</v>
      </c>
      <c r="BM167" s="240" t="s">
        <v>191</v>
      </c>
    </row>
    <row r="168" s="2" customFormat="1">
      <c r="A168" s="39"/>
      <c r="B168" s="40"/>
      <c r="C168" s="41"/>
      <c r="D168" s="242" t="s">
        <v>136</v>
      </c>
      <c r="E168" s="41"/>
      <c r="F168" s="243" t="s">
        <v>192</v>
      </c>
      <c r="G168" s="41"/>
      <c r="H168" s="41"/>
      <c r="I168" s="139"/>
      <c r="J168" s="41"/>
      <c r="K168" s="41"/>
      <c r="L168" s="45"/>
      <c r="M168" s="244"/>
      <c r="N168" s="245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83</v>
      </c>
    </row>
    <row r="169" s="13" customFormat="1">
      <c r="A169" s="13"/>
      <c r="B169" s="246"/>
      <c r="C169" s="247"/>
      <c r="D169" s="242" t="s">
        <v>137</v>
      </c>
      <c r="E169" s="248" t="s">
        <v>1</v>
      </c>
      <c r="F169" s="249" t="s">
        <v>193</v>
      </c>
      <c r="G169" s="247"/>
      <c r="H169" s="250">
        <v>102.91200000000001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137</v>
      </c>
      <c r="AU169" s="256" t="s">
        <v>83</v>
      </c>
      <c r="AV169" s="13" t="s">
        <v>83</v>
      </c>
      <c r="AW169" s="13" t="s">
        <v>32</v>
      </c>
      <c r="AX169" s="13" t="s">
        <v>76</v>
      </c>
      <c r="AY169" s="256" t="s">
        <v>126</v>
      </c>
    </row>
    <row r="170" s="13" customFormat="1">
      <c r="A170" s="13"/>
      <c r="B170" s="246"/>
      <c r="C170" s="247"/>
      <c r="D170" s="242" t="s">
        <v>137</v>
      </c>
      <c r="E170" s="248" t="s">
        <v>1</v>
      </c>
      <c r="F170" s="249" t="s">
        <v>194</v>
      </c>
      <c r="G170" s="247"/>
      <c r="H170" s="250">
        <v>62.039999999999999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137</v>
      </c>
      <c r="AU170" s="256" t="s">
        <v>83</v>
      </c>
      <c r="AV170" s="13" t="s">
        <v>83</v>
      </c>
      <c r="AW170" s="13" t="s">
        <v>32</v>
      </c>
      <c r="AX170" s="13" t="s">
        <v>76</v>
      </c>
      <c r="AY170" s="256" t="s">
        <v>126</v>
      </c>
    </row>
    <row r="171" s="13" customFormat="1">
      <c r="A171" s="13"/>
      <c r="B171" s="246"/>
      <c r="C171" s="247"/>
      <c r="D171" s="242" t="s">
        <v>137</v>
      </c>
      <c r="E171" s="248" t="s">
        <v>1</v>
      </c>
      <c r="F171" s="249" t="s">
        <v>195</v>
      </c>
      <c r="G171" s="247"/>
      <c r="H171" s="250">
        <v>143.00999999999999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137</v>
      </c>
      <c r="AU171" s="256" t="s">
        <v>83</v>
      </c>
      <c r="AV171" s="13" t="s">
        <v>83</v>
      </c>
      <c r="AW171" s="13" t="s">
        <v>32</v>
      </c>
      <c r="AX171" s="13" t="s">
        <v>76</v>
      </c>
      <c r="AY171" s="256" t="s">
        <v>126</v>
      </c>
    </row>
    <row r="172" s="13" customFormat="1">
      <c r="A172" s="13"/>
      <c r="B172" s="246"/>
      <c r="C172" s="247"/>
      <c r="D172" s="242" t="s">
        <v>137</v>
      </c>
      <c r="E172" s="248" t="s">
        <v>1</v>
      </c>
      <c r="F172" s="249" t="s">
        <v>196</v>
      </c>
      <c r="G172" s="247"/>
      <c r="H172" s="250">
        <v>24.420000000000002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137</v>
      </c>
      <c r="AU172" s="256" t="s">
        <v>83</v>
      </c>
      <c r="AV172" s="13" t="s">
        <v>83</v>
      </c>
      <c r="AW172" s="13" t="s">
        <v>32</v>
      </c>
      <c r="AX172" s="13" t="s">
        <v>76</v>
      </c>
      <c r="AY172" s="256" t="s">
        <v>126</v>
      </c>
    </row>
    <row r="173" s="15" customFormat="1">
      <c r="A173" s="15"/>
      <c r="B173" s="268"/>
      <c r="C173" s="269"/>
      <c r="D173" s="242" t="s">
        <v>137</v>
      </c>
      <c r="E173" s="270" t="s">
        <v>1</v>
      </c>
      <c r="F173" s="271" t="s">
        <v>197</v>
      </c>
      <c r="G173" s="269"/>
      <c r="H173" s="272">
        <v>332.382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8" t="s">
        <v>137</v>
      </c>
      <c r="AU173" s="278" t="s">
        <v>83</v>
      </c>
      <c r="AV173" s="15" t="s">
        <v>198</v>
      </c>
      <c r="AW173" s="15" t="s">
        <v>32</v>
      </c>
      <c r="AX173" s="15" t="s">
        <v>76</v>
      </c>
      <c r="AY173" s="278" t="s">
        <v>126</v>
      </c>
    </row>
    <row r="174" s="16" customFormat="1">
      <c r="A174" s="16"/>
      <c r="B174" s="279"/>
      <c r="C174" s="280"/>
      <c r="D174" s="242" t="s">
        <v>137</v>
      </c>
      <c r="E174" s="281" t="s">
        <v>1</v>
      </c>
      <c r="F174" s="282" t="s">
        <v>199</v>
      </c>
      <c r="G174" s="280"/>
      <c r="H174" s="281" t="s">
        <v>1</v>
      </c>
      <c r="I174" s="283"/>
      <c r="J174" s="280"/>
      <c r="K174" s="280"/>
      <c r="L174" s="284"/>
      <c r="M174" s="285"/>
      <c r="N174" s="286"/>
      <c r="O174" s="286"/>
      <c r="P174" s="286"/>
      <c r="Q174" s="286"/>
      <c r="R174" s="286"/>
      <c r="S174" s="286"/>
      <c r="T174" s="28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8" t="s">
        <v>137</v>
      </c>
      <c r="AU174" s="288" t="s">
        <v>83</v>
      </c>
      <c r="AV174" s="16" t="s">
        <v>81</v>
      </c>
      <c r="AW174" s="16" t="s">
        <v>32</v>
      </c>
      <c r="AX174" s="16" t="s">
        <v>76</v>
      </c>
      <c r="AY174" s="288" t="s">
        <v>126</v>
      </c>
    </row>
    <row r="175" s="13" customFormat="1">
      <c r="A175" s="13"/>
      <c r="B175" s="246"/>
      <c r="C175" s="247"/>
      <c r="D175" s="242" t="s">
        <v>137</v>
      </c>
      <c r="E175" s="248" t="s">
        <v>1</v>
      </c>
      <c r="F175" s="249" t="s">
        <v>200</v>
      </c>
      <c r="G175" s="247"/>
      <c r="H175" s="250">
        <v>5.6150000000000002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137</v>
      </c>
      <c r="AU175" s="256" t="s">
        <v>83</v>
      </c>
      <c r="AV175" s="13" t="s">
        <v>83</v>
      </c>
      <c r="AW175" s="13" t="s">
        <v>32</v>
      </c>
      <c r="AX175" s="13" t="s">
        <v>76</v>
      </c>
      <c r="AY175" s="256" t="s">
        <v>126</v>
      </c>
    </row>
    <row r="176" s="15" customFormat="1">
      <c r="A176" s="15"/>
      <c r="B176" s="268"/>
      <c r="C176" s="269"/>
      <c r="D176" s="242" t="s">
        <v>137</v>
      </c>
      <c r="E176" s="270" t="s">
        <v>1</v>
      </c>
      <c r="F176" s="271" t="s">
        <v>197</v>
      </c>
      <c r="G176" s="269"/>
      <c r="H176" s="272">
        <v>5.6150000000000002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137</v>
      </c>
      <c r="AU176" s="278" t="s">
        <v>83</v>
      </c>
      <c r="AV176" s="15" t="s">
        <v>198</v>
      </c>
      <c r="AW176" s="15" t="s">
        <v>32</v>
      </c>
      <c r="AX176" s="15" t="s">
        <v>76</v>
      </c>
      <c r="AY176" s="278" t="s">
        <v>126</v>
      </c>
    </row>
    <row r="177" s="16" customFormat="1">
      <c r="A177" s="16"/>
      <c r="B177" s="279"/>
      <c r="C177" s="280"/>
      <c r="D177" s="242" t="s">
        <v>137</v>
      </c>
      <c r="E177" s="281" t="s">
        <v>1</v>
      </c>
      <c r="F177" s="282" t="s">
        <v>201</v>
      </c>
      <c r="G177" s="280"/>
      <c r="H177" s="281" t="s">
        <v>1</v>
      </c>
      <c r="I177" s="283"/>
      <c r="J177" s="280"/>
      <c r="K177" s="280"/>
      <c r="L177" s="284"/>
      <c r="M177" s="285"/>
      <c r="N177" s="286"/>
      <c r="O177" s="286"/>
      <c r="P177" s="286"/>
      <c r="Q177" s="286"/>
      <c r="R177" s="286"/>
      <c r="S177" s="286"/>
      <c r="T177" s="287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8" t="s">
        <v>137</v>
      </c>
      <c r="AU177" s="288" t="s">
        <v>83</v>
      </c>
      <c r="AV177" s="16" t="s">
        <v>81</v>
      </c>
      <c r="AW177" s="16" t="s">
        <v>32</v>
      </c>
      <c r="AX177" s="16" t="s">
        <v>76</v>
      </c>
      <c r="AY177" s="288" t="s">
        <v>126</v>
      </c>
    </row>
    <row r="178" s="13" customFormat="1">
      <c r="A178" s="13"/>
      <c r="B178" s="246"/>
      <c r="C178" s="247"/>
      <c r="D178" s="242" t="s">
        <v>137</v>
      </c>
      <c r="E178" s="248" t="s">
        <v>1</v>
      </c>
      <c r="F178" s="249" t="s">
        <v>202</v>
      </c>
      <c r="G178" s="247"/>
      <c r="H178" s="250">
        <v>11.76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137</v>
      </c>
      <c r="AU178" s="256" t="s">
        <v>83</v>
      </c>
      <c r="AV178" s="13" t="s">
        <v>83</v>
      </c>
      <c r="AW178" s="13" t="s">
        <v>32</v>
      </c>
      <c r="AX178" s="13" t="s">
        <v>76</v>
      </c>
      <c r="AY178" s="256" t="s">
        <v>126</v>
      </c>
    </row>
    <row r="179" s="15" customFormat="1">
      <c r="A179" s="15"/>
      <c r="B179" s="268"/>
      <c r="C179" s="269"/>
      <c r="D179" s="242" t="s">
        <v>137</v>
      </c>
      <c r="E179" s="270" t="s">
        <v>1</v>
      </c>
      <c r="F179" s="271" t="s">
        <v>197</v>
      </c>
      <c r="G179" s="269"/>
      <c r="H179" s="272">
        <v>11.76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8" t="s">
        <v>137</v>
      </c>
      <c r="AU179" s="278" t="s">
        <v>83</v>
      </c>
      <c r="AV179" s="15" t="s">
        <v>198</v>
      </c>
      <c r="AW179" s="15" t="s">
        <v>32</v>
      </c>
      <c r="AX179" s="15" t="s">
        <v>76</v>
      </c>
      <c r="AY179" s="278" t="s">
        <v>126</v>
      </c>
    </row>
    <row r="180" s="14" customFormat="1">
      <c r="A180" s="14"/>
      <c r="B180" s="257"/>
      <c r="C180" s="258"/>
      <c r="D180" s="242" t="s">
        <v>137</v>
      </c>
      <c r="E180" s="259" t="s">
        <v>1</v>
      </c>
      <c r="F180" s="260" t="s">
        <v>139</v>
      </c>
      <c r="G180" s="258"/>
      <c r="H180" s="261">
        <v>349.757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137</v>
      </c>
      <c r="AU180" s="267" t="s">
        <v>83</v>
      </c>
      <c r="AV180" s="14" t="s">
        <v>134</v>
      </c>
      <c r="AW180" s="14" t="s">
        <v>32</v>
      </c>
      <c r="AX180" s="14" t="s">
        <v>81</v>
      </c>
      <c r="AY180" s="267" t="s">
        <v>126</v>
      </c>
    </row>
    <row r="181" s="2" customFormat="1" ht="16.5" customHeight="1">
      <c r="A181" s="39"/>
      <c r="B181" s="40"/>
      <c r="C181" s="229" t="s">
        <v>203</v>
      </c>
      <c r="D181" s="229" t="s">
        <v>129</v>
      </c>
      <c r="E181" s="230" t="s">
        <v>204</v>
      </c>
      <c r="F181" s="231" t="s">
        <v>205</v>
      </c>
      <c r="G181" s="232" t="s">
        <v>159</v>
      </c>
      <c r="H181" s="233">
        <v>5.6159999999999997</v>
      </c>
      <c r="I181" s="234"/>
      <c r="J181" s="235">
        <f>ROUND(I181*H181,2)</f>
        <v>0</v>
      </c>
      <c r="K181" s="231" t="s">
        <v>133</v>
      </c>
      <c r="L181" s="45"/>
      <c r="M181" s="236" t="s">
        <v>1</v>
      </c>
      <c r="N181" s="237" t="s">
        <v>41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134</v>
      </c>
      <c r="AT181" s="240" t="s">
        <v>129</v>
      </c>
      <c r="AU181" s="240" t="s">
        <v>83</v>
      </c>
      <c r="AY181" s="18" t="s">
        <v>126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81</v>
      </c>
      <c r="BK181" s="241">
        <f>ROUND(I181*H181,2)</f>
        <v>0</v>
      </c>
      <c r="BL181" s="18" t="s">
        <v>134</v>
      </c>
      <c r="BM181" s="240" t="s">
        <v>206</v>
      </c>
    </row>
    <row r="182" s="2" customFormat="1">
      <c r="A182" s="39"/>
      <c r="B182" s="40"/>
      <c r="C182" s="41"/>
      <c r="D182" s="242" t="s">
        <v>136</v>
      </c>
      <c r="E182" s="41"/>
      <c r="F182" s="243" t="s">
        <v>207</v>
      </c>
      <c r="G182" s="41"/>
      <c r="H182" s="41"/>
      <c r="I182" s="139"/>
      <c r="J182" s="41"/>
      <c r="K182" s="41"/>
      <c r="L182" s="45"/>
      <c r="M182" s="244"/>
      <c r="N182" s="245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83</v>
      </c>
    </row>
    <row r="183" s="13" customFormat="1">
      <c r="A183" s="13"/>
      <c r="B183" s="246"/>
      <c r="C183" s="247"/>
      <c r="D183" s="242" t="s">
        <v>137</v>
      </c>
      <c r="E183" s="248" t="s">
        <v>1</v>
      </c>
      <c r="F183" s="249" t="s">
        <v>208</v>
      </c>
      <c r="G183" s="247"/>
      <c r="H183" s="250">
        <v>5.6159999999999997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137</v>
      </c>
      <c r="AU183" s="256" t="s">
        <v>83</v>
      </c>
      <c r="AV183" s="13" t="s">
        <v>83</v>
      </c>
      <c r="AW183" s="13" t="s">
        <v>32</v>
      </c>
      <c r="AX183" s="13" t="s">
        <v>76</v>
      </c>
      <c r="AY183" s="256" t="s">
        <v>126</v>
      </c>
    </row>
    <row r="184" s="14" customFormat="1">
      <c r="A184" s="14"/>
      <c r="B184" s="257"/>
      <c r="C184" s="258"/>
      <c r="D184" s="242" t="s">
        <v>137</v>
      </c>
      <c r="E184" s="259" t="s">
        <v>1</v>
      </c>
      <c r="F184" s="260" t="s">
        <v>139</v>
      </c>
      <c r="G184" s="258"/>
      <c r="H184" s="261">
        <v>5.6159999999999997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137</v>
      </c>
      <c r="AU184" s="267" t="s">
        <v>83</v>
      </c>
      <c r="AV184" s="14" t="s">
        <v>134</v>
      </c>
      <c r="AW184" s="14" t="s">
        <v>32</v>
      </c>
      <c r="AX184" s="14" t="s">
        <v>81</v>
      </c>
      <c r="AY184" s="267" t="s">
        <v>126</v>
      </c>
    </row>
    <row r="185" s="2" customFormat="1" ht="16.5" customHeight="1">
      <c r="A185" s="39"/>
      <c r="B185" s="40"/>
      <c r="C185" s="229" t="s">
        <v>209</v>
      </c>
      <c r="D185" s="229" t="s">
        <v>129</v>
      </c>
      <c r="E185" s="230" t="s">
        <v>210</v>
      </c>
      <c r="F185" s="231" t="s">
        <v>211</v>
      </c>
      <c r="G185" s="232" t="s">
        <v>132</v>
      </c>
      <c r="H185" s="233">
        <v>498</v>
      </c>
      <c r="I185" s="234"/>
      <c r="J185" s="235">
        <f>ROUND(I185*H185,2)</f>
        <v>0</v>
      </c>
      <c r="K185" s="231" t="s">
        <v>133</v>
      </c>
      <c r="L185" s="45"/>
      <c r="M185" s="236" t="s">
        <v>1</v>
      </c>
      <c r="N185" s="237" t="s">
        <v>41</v>
      </c>
      <c r="O185" s="92"/>
      <c r="P185" s="238">
        <f>O185*H185</f>
        <v>0</v>
      </c>
      <c r="Q185" s="238">
        <v>0.00084999999999999995</v>
      </c>
      <c r="R185" s="238">
        <f>Q185*H185</f>
        <v>0.42329999999999995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134</v>
      </c>
      <c r="AT185" s="240" t="s">
        <v>129</v>
      </c>
      <c r="AU185" s="240" t="s">
        <v>83</v>
      </c>
      <c r="AY185" s="18" t="s">
        <v>126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81</v>
      </c>
      <c r="BK185" s="241">
        <f>ROUND(I185*H185,2)</f>
        <v>0</v>
      </c>
      <c r="BL185" s="18" t="s">
        <v>134</v>
      </c>
      <c r="BM185" s="240" t="s">
        <v>212</v>
      </c>
    </row>
    <row r="186" s="2" customFormat="1">
      <c r="A186" s="39"/>
      <c r="B186" s="40"/>
      <c r="C186" s="41"/>
      <c r="D186" s="242" t="s">
        <v>136</v>
      </c>
      <c r="E186" s="41"/>
      <c r="F186" s="243" t="s">
        <v>213</v>
      </c>
      <c r="G186" s="41"/>
      <c r="H186" s="41"/>
      <c r="I186" s="139"/>
      <c r="J186" s="41"/>
      <c r="K186" s="41"/>
      <c r="L186" s="45"/>
      <c r="M186" s="244"/>
      <c r="N186" s="245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136</v>
      </c>
      <c r="AU186" s="18" t="s">
        <v>83</v>
      </c>
    </row>
    <row r="187" s="13" customFormat="1">
      <c r="A187" s="13"/>
      <c r="B187" s="246"/>
      <c r="C187" s="247"/>
      <c r="D187" s="242" t="s">
        <v>137</v>
      </c>
      <c r="E187" s="248" t="s">
        <v>1</v>
      </c>
      <c r="F187" s="249" t="s">
        <v>214</v>
      </c>
      <c r="G187" s="247"/>
      <c r="H187" s="250">
        <v>498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137</v>
      </c>
      <c r="AU187" s="256" t="s">
        <v>83</v>
      </c>
      <c r="AV187" s="13" t="s">
        <v>83</v>
      </c>
      <c r="AW187" s="13" t="s">
        <v>32</v>
      </c>
      <c r="AX187" s="13" t="s">
        <v>81</v>
      </c>
      <c r="AY187" s="256" t="s">
        <v>126</v>
      </c>
    </row>
    <row r="188" s="2" customFormat="1" ht="16.5" customHeight="1">
      <c r="A188" s="39"/>
      <c r="B188" s="40"/>
      <c r="C188" s="229" t="s">
        <v>215</v>
      </c>
      <c r="D188" s="229" t="s">
        <v>129</v>
      </c>
      <c r="E188" s="230" t="s">
        <v>216</v>
      </c>
      <c r="F188" s="231" t="s">
        <v>217</v>
      </c>
      <c r="G188" s="232" t="s">
        <v>132</v>
      </c>
      <c r="H188" s="233">
        <v>498</v>
      </c>
      <c r="I188" s="234"/>
      <c r="J188" s="235">
        <f>ROUND(I188*H188,2)</f>
        <v>0</v>
      </c>
      <c r="K188" s="231" t="s">
        <v>133</v>
      </c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134</v>
      </c>
      <c r="AT188" s="240" t="s">
        <v>129</v>
      </c>
      <c r="AU188" s="240" t="s">
        <v>83</v>
      </c>
      <c r="AY188" s="18" t="s">
        <v>126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81</v>
      </c>
      <c r="BK188" s="241">
        <f>ROUND(I188*H188,2)</f>
        <v>0</v>
      </c>
      <c r="BL188" s="18" t="s">
        <v>134</v>
      </c>
      <c r="BM188" s="240" t="s">
        <v>218</v>
      </c>
    </row>
    <row r="189" s="2" customFormat="1">
      <c r="A189" s="39"/>
      <c r="B189" s="40"/>
      <c r="C189" s="41"/>
      <c r="D189" s="242" t="s">
        <v>136</v>
      </c>
      <c r="E189" s="41"/>
      <c r="F189" s="243" t="s">
        <v>219</v>
      </c>
      <c r="G189" s="41"/>
      <c r="H189" s="41"/>
      <c r="I189" s="139"/>
      <c r="J189" s="41"/>
      <c r="K189" s="41"/>
      <c r="L189" s="45"/>
      <c r="M189" s="244"/>
      <c r="N189" s="245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136</v>
      </c>
      <c r="AU189" s="18" t="s">
        <v>83</v>
      </c>
    </row>
    <row r="190" s="13" customFormat="1">
      <c r="A190" s="13"/>
      <c r="B190" s="246"/>
      <c r="C190" s="247"/>
      <c r="D190" s="242" t="s">
        <v>137</v>
      </c>
      <c r="E190" s="248" t="s">
        <v>1</v>
      </c>
      <c r="F190" s="249" t="s">
        <v>214</v>
      </c>
      <c r="G190" s="247"/>
      <c r="H190" s="250">
        <v>498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137</v>
      </c>
      <c r="AU190" s="256" t="s">
        <v>83</v>
      </c>
      <c r="AV190" s="13" t="s">
        <v>83</v>
      </c>
      <c r="AW190" s="13" t="s">
        <v>32</v>
      </c>
      <c r="AX190" s="13" t="s">
        <v>81</v>
      </c>
      <c r="AY190" s="256" t="s">
        <v>126</v>
      </c>
    </row>
    <row r="191" s="2" customFormat="1" ht="16.5" customHeight="1">
      <c r="A191" s="39"/>
      <c r="B191" s="40"/>
      <c r="C191" s="229" t="s">
        <v>220</v>
      </c>
      <c r="D191" s="229" t="s">
        <v>129</v>
      </c>
      <c r="E191" s="230" t="s">
        <v>221</v>
      </c>
      <c r="F191" s="231" t="s">
        <v>222</v>
      </c>
      <c r="G191" s="232" t="s">
        <v>132</v>
      </c>
      <c r="H191" s="233">
        <v>119.5</v>
      </c>
      <c r="I191" s="234"/>
      <c r="J191" s="235">
        <f>ROUND(I191*H191,2)</f>
        <v>0</v>
      </c>
      <c r="K191" s="231" t="s">
        <v>133</v>
      </c>
      <c r="L191" s="45"/>
      <c r="M191" s="236" t="s">
        <v>1</v>
      </c>
      <c r="N191" s="237" t="s">
        <v>41</v>
      </c>
      <c r="O191" s="92"/>
      <c r="P191" s="238">
        <f>O191*H191</f>
        <v>0</v>
      </c>
      <c r="Q191" s="238">
        <v>0.00069999999999999999</v>
      </c>
      <c r="R191" s="238">
        <f>Q191*H191</f>
        <v>0.083650000000000002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134</v>
      </c>
      <c r="AT191" s="240" t="s">
        <v>129</v>
      </c>
      <c r="AU191" s="240" t="s">
        <v>83</v>
      </c>
      <c r="AY191" s="18" t="s">
        <v>126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81</v>
      </c>
      <c r="BK191" s="241">
        <f>ROUND(I191*H191,2)</f>
        <v>0</v>
      </c>
      <c r="BL191" s="18" t="s">
        <v>134</v>
      </c>
      <c r="BM191" s="240" t="s">
        <v>223</v>
      </c>
    </row>
    <row r="192" s="2" customFormat="1">
      <c r="A192" s="39"/>
      <c r="B192" s="40"/>
      <c r="C192" s="41"/>
      <c r="D192" s="242" t="s">
        <v>136</v>
      </c>
      <c r="E192" s="41"/>
      <c r="F192" s="243" t="s">
        <v>224</v>
      </c>
      <c r="G192" s="41"/>
      <c r="H192" s="41"/>
      <c r="I192" s="139"/>
      <c r="J192" s="41"/>
      <c r="K192" s="41"/>
      <c r="L192" s="45"/>
      <c r="M192" s="244"/>
      <c r="N192" s="245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83</v>
      </c>
    </row>
    <row r="193" s="13" customFormat="1">
      <c r="A193" s="13"/>
      <c r="B193" s="246"/>
      <c r="C193" s="247"/>
      <c r="D193" s="242" t="s">
        <v>137</v>
      </c>
      <c r="E193" s="248" t="s">
        <v>1</v>
      </c>
      <c r="F193" s="249" t="s">
        <v>225</v>
      </c>
      <c r="G193" s="247"/>
      <c r="H193" s="250">
        <v>119.5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137</v>
      </c>
      <c r="AU193" s="256" t="s">
        <v>83</v>
      </c>
      <c r="AV193" s="13" t="s">
        <v>83</v>
      </c>
      <c r="AW193" s="13" t="s">
        <v>32</v>
      </c>
      <c r="AX193" s="13" t="s">
        <v>81</v>
      </c>
      <c r="AY193" s="256" t="s">
        <v>126</v>
      </c>
    </row>
    <row r="194" s="2" customFormat="1" ht="16.5" customHeight="1">
      <c r="A194" s="39"/>
      <c r="B194" s="40"/>
      <c r="C194" s="229" t="s">
        <v>226</v>
      </c>
      <c r="D194" s="229" t="s">
        <v>129</v>
      </c>
      <c r="E194" s="230" t="s">
        <v>227</v>
      </c>
      <c r="F194" s="231" t="s">
        <v>228</v>
      </c>
      <c r="G194" s="232" t="s">
        <v>132</v>
      </c>
      <c r="H194" s="233">
        <v>119.5</v>
      </c>
      <c r="I194" s="234"/>
      <c r="J194" s="235">
        <f>ROUND(I194*H194,2)</f>
        <v>0</v>
      </c>
      <c r="K194" s="231" t="s">
        <v>133</v>
      </c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134</v>
      </c>
      <c r="AT194" s="240" t="s">
        <v>129</v>
      </c>
      <c r="AU194" s="240" t="s">
        <v>83</v>
      </c>
      <c r="AY194" s="18" t="s">
        <v>126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81</v>
      </c>
      <c r="BK194" s="241">
        <f>ROUND(I194*H194,2)</f>
        <v>0</v>
      </c>
      <c r="BL194" s="18" t="s">
        <v>134</v>
      </c>
      <c r="BM194" s="240" t="s">
        <v>229</v>
      </c>
    </row>
    <row r="195" s="2" customFormat="1">
      <c r="A195" s="39"/>
      <c r="B195" s="40"/>
      <c r="C195" s="41"/>
      <c r="D195" s="242" t="s">
        <v>136</v>
      </c>
      <c r="E195" s="41"/>
      <c r="F195" s="243" t="s">
        <v>230</v>
      </c>
      <c r="G195" s="41"/>
      <c r="H195" s="41"/>
      <c r="I195" s="139"/>
      <c r="J195" s="41"/>
      <c r="K195" s="41"/>
      <c r="L195" s="45"/>
      <c r="M195" s="244"/>
      <c r="N195" s="245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83</v>
      </c>
    </row>
    <row r="196" s="13" customFormat="1">
      <c r="A196" s="13"/>
      <c r="B196" s="246"/>
      <c r="C196" s="247"/>
      <c r="D196" s="242" t="s">
        <v>137</v>
      </c>
      <c r="E196" s="248" t="s">
        <v>1</v>
      </c>
      <c r="F196" s="249" t="s">
        <v>231</v>
      </c>
      <c r="G196" s="247"/>
      <c r="H196" s="250">
        <v>119.5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137</v>
      </c>
      <c r="AU196" s="256" t="s">
        <v>83</v>
      </c>
      <c r="AV196" s="13" t="s">
        <v>83</v>
      </c>
      <c r="AW196" s="13" t="s">
        <v>32</v>
      </c>
      <c r="AX196" s="13" t="s">
        <v>81</v>
      </c>
      <c r="AY196" s="256" t="s">
        <v>126</v>
      </c>
    </row>
    <row r="197" s="2" customFormat="1" ht="16.5" customHeight="1">
      <c r="A197" s="39"/>
      <c r="B197" s="40"/>
      <c r="C197" s="229" t="s">
        <v>232</v>
      </c>
      <c r="D197" s="229" t="s">
        <v>129</v>
      </c>
      <c r="E197" s="230" t="s">
        <v>233</v>
      </c>
      <c r="F197" s="231" t="s">
        <v>234</v>
      </c>
      <c r="G197" s="232" t="s">
        <v>159</v>
      </c>
      <c r="H197" s="233">
        <v>376.85500000000002</v>
      </c>
      <c r="I197" s="234"/>
      <c r="J197" s="235">
        <f>ROUND(I197*H197,2)</f>
        <v>0</v>
      </c>
      <c r="K197" s="231" t="s">
        <v>133</v>
      </c>
      <c r="L197" s="45"/>
      <c r="M197" s="236" t="s">
        <v>1</v>
      </c>
      <c r="N197" s="237" t="s">
        <v>41</v>
      </c>
      <c r="O197" s="92"/>
      <c r="P197" s="238">
        <f>O197*H197</f>
        <v>0</v>
      </c>
      <c r="Q197" s="238">
        <v>0.00046000000000000001</v>
      </c>
      <c r="R197" s="238">
        <f>Q197*H197</f>
        <v>0.17335330000000002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134</v>
      </c>
      <c r="AT197" s="240" t="s">
        <v>129</v>
      </c>
      <c r="AU197" s="240" t="s">
        <v>83</v>
      </c>
      <c r="AY197" s="18" t="s">
        <v>126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81</v>
      </c>
      <c r="BK197" s="241">
        <f>ROUND(I197*H197,2)</f>
        <v>0</v>
      </c>
      <c r="BL197" s="18" t="s">
        <v>134</v>
      </c>
      <c r="BM197" s="240" t="s">
        <v>235</v>
      </c>
    </row>
    <row r="198" s="2" customFormat="1">
      <c r="A198" s="39"/>
      <c r="B198" s="40"/>
      <c r="C198" s="41"/>
      <c r="D198" s="242" t="s">
        <v>136</v>
      </c>
      <c r="E198" s="41"/>
      <c r="F198" s="243" t="s">
        <v>236</v>
      </c>
      <c r="G198" s="41"/>
      <c r="H198" s="41"/>
      <c r="I198" s="139"/>
      <c r="J198" s="41"/>
      <c r="K198" s="41"/>
      <c r="L198" s="45"/>
      <c r="M198" s="244"/>
      <c r="N198" s="245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83</v>
      </c>
    </row>
    <row r="199" s="13" customFormat="1">
      <c r="A199" s="13"/>
      <c r="B199" s="246"/>
      <c r="C199" s="247"/>
      <c r="D199" s="242" t="s">
        <v>137</v>
      </c>
      <c r="E199" s="248" t="s">
        <v>1</v>
      </c>
      <c r="F199" s="249" t="s">
        <v>180</v>
      </c>
      <c r="G199" s="247"/>
      <c r="H199" s="250">
        <v>376.85500000000002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137</v>
      </c>
      <c r="AU199" s="256" t="s">
        <v>83</v>
      </c>
      <c r="AV199" s="13" t="s">
        <v>83</v>
      </c>
      <c r="AW199" s="13" t="s">
        <v>32</v>
      </c>
      <c r="AX199" s="13" t="s">
        <v>81</v>
      </c>
      <c r="AY199" s="256" t="s">
        <v>126</v>
      </c>
    </row>
    <row r="200" s="2" customFormat="1" ht="16.5" customHeight="1">
      <c r="A200" s="39"/>
      <c r="B200" s="40"/>
      <c r="C200" s="229" t="s">
        <v>237</v>
      </c>
      <c r="D200" s="229" t="s">
        <v>129</v>
      </c>
      <c r="E200" s="230" t="s">
        <v>238</v>
      </c>
      <c r="F200" s="231" t="s">
        <v>239</v>
      </c>
      <c r="G200" s="232" t="s">
        <v>159</v>
      </c>
      <c r="H200" s="233">
        <v>376.85500000000002</v>
      </c>
      <c r="I200" s="234"/>
      <c r="J200" s="235">
        <f>ROUND(I200*H200,2)</f>
        <v>0</v>
      </c>
      <c r="K200" s="231" t="s">
        <v>133</v>
      </c>
      <c r="L200" s="45"/>
      <c r="M200" s="236" t="s">
        <v>1</v>
      </c>
      <c r="N200" s="237" t="s">
        <v>41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134</v>
      </c>
      <c r="AT200" s="240" t="s">
        <v>129</v>
      </c>
      <c r="AU200" s="240" t="s">
        <v>83</v>
      </c>
      <c r="AY200" s="18" t="s">
        <v>126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81</v>
      </c>
      <c r="BK200" s="241">
        <f>ROUND(I200*H200,2)</f>
        <v>0</v>
      </c>
      <c r="BL200" s="18" t="s">
        <v>134</v>
      </c>
      <c r="BM200" s="240" t="s">
        <v>240</v>
      </c>
    </row>
    <row r="201" s="2" customFormat="1">
      <c r="A201" s="39"/>
      <c r="B201" s="40"/>
      <c r="C201" s="41"/>
      <c r="D201" s="242" t="s">
        <v>136</v>
      </c>
      <c r="E201" s="41"/>
      <c r="F201" s="243" t="s">
        <v>241</v>
      </c>
      <c r="G201" s="41"/>
      <c r="H201" s="41"/>
      <c r="I201" s="139"/>
      <c r="J201" s="41"/>
      <c r="K201" s="41"/>
      <c r="L201" s="45"/>
      <c r="M201" s="244"/>
      <c r="N201" s="245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83</v>
      </c>
    </row>
    <row r="202" s="13" customFormat="1">
      <c r="A202" s="13"/>
      <c r="B202" s="246"/>
      <c r="C202" s="247"/>
      <c r="D202" s="242" t="s">
        <v>137</v>
      </c>
      <c r="E202" s="248" t="s">
        <v>1</v>
      </c>
      <c r="F202" s="249" t="s">
        <v>242</v>
      </c>
      <c r="G202" s="247"/>
      <c r="H202" s="250">
        <v>376.85500000000002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137</v>
      </c>
      <c r="AU202" s="256" t="s">
        <v>83</v>
      </c>
      <c r="AV202" s="13" t="s">
        <v>83</v>
      </c>
      <c r="AW202" s="13" t="s">
        <v>32</v>
      </c>
      <c r="AX202" s="13" t="s">
        <v>81</v>
      </c>
      <c r="AY202" s="256" t="s">
        <v>126</v>
      </c>
    </row>
    <row r="203" s="2" customFormat="1" ht="16.5" customHeight="1">
      <c r="A203" s="39"/>
      <c r="B203" s="40"/>
      <c r="C203" s="229" t="s">
        <v>243</v>
      </c>
      <c r="D203" s="229" t="s">
        <v>129</v>
      </c>
      <c r="E203" s="230" t="s">
        <v>244</v>
      </c>
      <c r="F203" s="231" t="s">
        <v>245</v>
      </c>
      <c r="G203" s="232" t="s">
        <v>159</v>
      </c>
      <c r="H203" s="233">
        <v>43433.474999999999</v>
      </c>
      <c r="I203" s="234"/>
      <c r="J203" s="235">
        <f>ROUND(I203*H203,2)</f>
        <v>0</v>
      </c>
      <c r="K203" s="231" t="s">
        <v>246</v>
      </c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134</v>
      </c>
      <c r="AT203" s="240" t="s">
        <v>129</v>
      </c>
      <c r="AU203" s="240" t="s">
        <v>83</v>
      </c>
      <c r="AY203" s="18" t="s">
        <v>126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81</v>
      </c>
      <c r="BK203" s="241">
        <f>ROUND(I203*H203,2)</f>
        <v>0</v>
      </c>
      <c r="BL203" s="18" t="s">
        <v>134</v>
      </c>
      <c r="BM203" s="240" t="s">
        <v>247</v>
      </c>
    </row>
    <row r="204" s="2" customFormat="1">
      <c r="A204" s="39"/>
      <c r="B204" s="40"/>
      <c r="C204" s="41"/>
      <c r="D204" s="242" t="s">
        <v>136</v>
      </c>
      <c r="E204" s="41"/>
      <c r="F204" s="243" t="s">
        <v>248</v>
      </c>
      <c r="G204" s="41"/>
      <c r="H204" s="41"/>
      <c r="I204" s="139"/>
      <c r="J204" s="41"/>
      <c r="K204" s="41"/>
      <c r="L204" s="45"/>
      <c r="M204" s="244"/>
      <c r="N204" s="245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83</v>
      </c>
    </row>
    <row r="205" s="13" customFormat="1">
      <c r="A205" s="13"/>
      <c r="B205" s="246"/>
      <c r="C205" s="247"/>
      <c r="D205" s="242" t="s">
        <v>137</v>
      </c>
      <c r="E205" s="248" t="s">
        <v>1</v>
      </c>
      <c r="F205" s="249" t="s">
        <v>249</v>
      </c>
      <c r="G205" s="247"/>
      <c r="H205" s="250">
        <v>43433.474999999999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137</v>
      </c>
      <c r="AU205" s="256" t="s">
        <v>83</v>
      </c>
      <c r="AV205" s="13" t="s">
        <v>83</v>
      </c>
      <c r="AW205" s="13" t="s">
        <v>32</v>
      </c>
      <c r="AX205" s="13" t="s">
        <v>81</v>
      </c>
      <c r="AY205" s="256" t="s">
        <v>126</v>
      </c>
    </row>
    <row r="206" s="2" customFormat="1" ht="16.5" customHeight="1">
      <c r="A206" s="39"/>
      <c r="B206" s="40"/>
      <c r="C206" s="229" t="s">
        <v>250</v>
      </c>
      <c r="D206" s="229" t="s">
        <v>129</v>
      </c>
      <c r="E206" s="230" t="s">
        <v>251</v>
      </c>
      <c r="F206" s="231" t="s">
        <v>252</v>
      </c>
      <c r="G206" s="232" t="s">
        <v>159</v>
      </c>
      <c r="H206" s="233">
        <v>1737.3389999999999</v>
      </c>
      <c r="I206" s="234"/>
      <c r="J206" s="235">
        <f>ROUND(I206*H206,2)</f>
        <v>0</v>
      </c>
      <c r="K206" s="231" t="s">
        <v>133</v>
      </c>
      <c r="L206" s="45"/>
      <c r="M206" s="236" t="s">
        <v>1</v>
      </c>
      <c r="N206" s="237" t="s">
        <v>41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134</v>
      </c>
      <c r="AT206" s="240" t="s">
        <v>129</v>
      </c>
      <c r="AU206" s="240" t="s">
        <v>83</v>
      </c>
      <c r="AY206" s="18" t="s">
        <v>126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81</v>
      </c>
      <c r="BK206" s="241">
        <f>ROUND(I206*H206,2)</f>
        <v>0</v>
      </c>
      <c r="BL206" s="18" t="s">
        <v>134</v>
      </c>
      <c r="BM206" s="240" t="s">
        <v>253</v>
      </c>
    </row>
    <row r="207" s="2" customFormat="1">
      <c r="A207" s="39"/>
      <c r="B207" s="40"/>
      <c r="C207" s="41"/>
      <c r="D207" s="242" t="s">
        <v>136</v>
      </c>
      <c r="E207" s="41"/>
      <c r="F207" s="243" t="s">
        <v>254</v>
      </c>
      <c r="G207" s="41"/>
      <c r="H207" s="41"/>
      <c r="I207" s="139"/>
      <c r="J207" s="41"/>
      <c r="K207" s="41"/>
      <c r="L207" s="45"/>
      <c r="M207" s="244"/>
      <c r="N207" s="245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83</v>
      </c>
    </row>
    <row r="208" s="13" customFormat="1">
      <c r="A208" s="13"/>
      <c r="B208" s="246"/>
      <c r="C208" s="247"/>
      <c r="D208" s="242" t="s">
        <v>137</v>
      </c>
      <c r="E208" s="248" t="s">
        <v>1</v>
      </c>
      <c r="F208" s="249" t="s">
        <v>255</v>
      </c>
      <c r="G208" s="247"/>
      <c r="H208" s="250">
        <v>1737.3389999999999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137</v>
      </c>
      <c r="AU208" s="256" t="s">
        <v>83</v>
      </c>
      <c r="AV208" s="13" t="s">
        <v>83</v>
      </c>
      <c r="AW208" s="13" t="s">
        <v>32</v>
      </c>
      <c r="AX208" s="13" t="s">
        <v>76</v>
      </c>
      <c r="AY208" s="256" t="s">
        <v>126</v>
      </c>
    </row>
    <row r="209" s="14" customFormat="1">
      <c r="A209" s="14"/>
      <c r="B209" s="257"/>
      <c r="C209" s="258"/>
      <c r="D209" s="242" t="s">
        <v>137</v>
      </c>
      <c r="E209" s="259" t="s">
        <v>1</v>
      </c>
      <c r="F209" s="260" t="s">
        <v>139</v>
      </c>
      <c r="G209" s="258"/>
      <c r="H209" s="261">
        <v>1737.3389999999999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137</v>
      </c>
      <c r="AU209" s="267" t="s">
        <v>83</v>
      </c>
      <c r="AV209" s="14" t="s">
        <v>134</v>
      </c>
      <c r="AW209" s="14" t="s">
        <v>32</v>
      </c>
      <c r="AX209" s="14" t="s">
        <v>81</v>
      </c>
      <c r="AY209" s="267" t="s">
        <v>126</v>
      </c>
    </row>
    <row r="210" s="2" customFormat="1" ht="16.5" customHeight="1">
      <c r="A210" s="39"/>
      <c r="B210" s="40"/>
      <c r="C210" s="229" t="s">
        <v>256</v>
      </c>
      <c r="D210" s="229" t="s">
        <v>129</v>
      </c>
      <c r="E210" s="230" t="s">
        <v>257</v>
      </c>
      <c r="F210" s="231" t="s">
        <v>258</v>
      </c>
      <c r="G210" s="232" t="s">
        <v>259</v>
      </c>
      <c r="H210" s="233">
        <v>3239.1900000000001</v>
      </c>
      <c r="I210" s="234"/>
      <c r="J210" s="235">
        <f>ROUND(I210*H210,2)</f>
        <v>0</v>
      </c>
      <c r="K210" s="231" t="s">
        <v>133</v>
      </c>
      <c r="L210" s="45"/>
      <c r="M210" s="236" t="s">
        <v>1</v>
      </c>
      <c r="N210" s="237" t="s">
        <v>41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134</v>
      </c>
      <c r="AT210" s="240" t="s">
        <v>129</v>
      </c>
      <c r="AU210" s="240" t="s">
        <v>83</v>
      </c>
      <c r="AY210" s="18" t="s">
        <v>126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81</v>
      </c>
      <c r="BK210" s="241">
        <f>ROUND(I210*H210,2)</f>
        <v>0</v>
      </c>
      <c r="BL210" s="18" t="s">
        <v>134</v>
      </c>
      <c r="BM210" s="240" t="s">
        <v>260</v>
      </c>
    </row>
    <row r="211" s="2" customFormat="1">
      <c r="A211" s="39"/>
      <c r="B211" s="40"/>
      <c r="C211" s="41"/>
      <c r="D211" s="242" t="s">
        <v>136</v>
      </c>
      <c r="E211" s="41"/>
      <c r="F211" s="243" t="s">
        <v>261</v>
      </c>
      <c r="G211" s="41"/>
      <c r="H211" s="41"/>
      <c r="I211" s="139"/>
      <c r="J211" s="41"/>
      <c r="K211" s="41"/>
      <c r="L211" s="45"/>
      <c r="M211" s="244"/>
      <c r="N211" s="245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83</v>
      </c>
    </row>
    <row r="212" s="13" customFormat="1">
      <c r="A212" s="13"/>
      <c r="B212" s="246"/>
      <c r="C212" s="247"/>
      <c r="D212" s="242" t="s">
        <v>137</v>
      </c>
      <c r="E212" s="248" t="s">
        <v>1</v>
      </c>
      <c r="F212" s="249" t="s">
        <v>262</v>
      </c>
      <c r="G212" s="247"/>
      <c r="H212" s="250">
        <v>3239.1900000000001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137</v>
      </c>
      <c r="AU212" s="256" t="s">
        <v>83</v>
      </c>
      <c r="AV212" s="13" t="s">
        <v>83</v>
      </c>
      <c r="AW212" s="13" t="s">
        <v>32</v>
      </c>
      <c r="AX212" s="13" t="s">
        <v>81</v>
      </c>
      <c r="AY212" s="256" t="s">
        <v>126</v>
      </c>
    </row>
    <row r="213" s="2" customFormat="1" ht="16.5" customHeight="1">
      <c r="A213" s="39"/>
      <c r="B213" s="40"/>
      <c r="C213" s="229" t="s">
        <v>263</v>
      </c>
      <c r="D213" s="229" t="s">
        <v>129</v>
      </c>
      <c r="E213" s="230" t="s">
        <v>264</v>
      </c>
      <c r="F213" s="231" t="s">
        <v>265</v>
      </c>
      <c r="G213" s="232" t="s">
        <v>159</v>
      </c>
      <c r="H213" s="233">
        <v>320.22199999999998</v>
      </c>
      <c r="I213" s="234"/>
      <c r="J213" s="235">
        <f>ROUND(I213*H213,2)</f>
        <v>0</v>
      </c>
      <c r="K213" s="231" t="s">
        <v>133</v>
      </c>
      <c r="L213" s="45"/>
      <c r="M213" s="236" t="s">
        <v>1</v>
      </c>
      <c r="N213" s="237" t="s">
        <v>41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134</v>
      </c>
      <c r="AT213" s="240" t="s">
        <v>129</v>
      </c>
      <c r="AU213" s="240" t="s">
        <v>83</v>
      </c>
      <c r="AY213" s="18" t="s">
        <v>126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81</v>
      </c>
      <c r="BK213" s="241">
        <f>ROUND(I213*H213,2)</f>
        <v>0</v>
      </c>
      <c r="BL213" s="18" t="s">
        <v>134</v>
      </c>
      <c r="BM213" s="240" t="s">
        <v>266</v>
      </c>
    </row>
    <row r="214" s="2" customFormat="1">
      <c r="A214" s="39"/>
      <c r="B214" s="40"/>
      <c r="C214" s="41"/>
      <c r="D214" s="242" t="s">
        <v>136</v>
      </c>
      <c r="E214" s="41"/>
      <c r="F214" s="243" t="s">
        <v>267</v>
      </c>
      <c r="G214" s="41"/>
      <c r="H214" s="41"/>
      <c r="I214" s="139"/>
      <c r="J214" s="41"/>
      <c r="K214" s="41"/>
      <c r="L214" s="45"/>
      <c r="M214" s="244"/>
      <c r="N214" s="245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83</v>
      </c>
    </row>
    <row r="215" s="13" customFormat="1">
      <c r="A215" s="13"/>
      <c r="B215" s="246"/>
      <c r="C215" s="247"/>
      <c r="D215" s="242" t="s">
        <v>137</v>
      </c>
      <c r="E215" s="248" t="s">
        <v>1</v>
      </c>
      <c r="F215" s="249" t="s">
        <v>268</v>
      </c>
      <c r="G215" s="247"/>
      <c r="H215" s="250">
        <v>320.22199999999998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137</v>
      </c>
      <c r="AU215" s="256" t="s">
        <v>83</v>
      </c>
      <c r="AV215" s="13" t="s">
        <v>83</v>
      </c>
      <c r="AW215" s="13" t="s">
        <v>32</v>
      </c>
      <c r="AX215" s="13" t="s">
        <v>81</v>
      </c>
      <c r="AY215" s="256" t="s">
        <v>126</v>
      </c>
    </row>
    <row r="216" s="2" customFormat="1" ht="16.5" customHeight="1">
      <c r="A216" s="39"/>
      <c r="B216" s="40"/>
      <c r="C216" s="229" t="s">
        <v>269</v>
      </c>
      <c r="D216" s="229" t="s">
        <v>129</v>
      </c>
      <c r="E216" s="230" t="s">
        <v>270</v>
      </c>
      <c r="F216" s="231" t="s">
        <v>271</v>
      </c>
      <c r="G216" s="232" t="s">
        <v>159</v>
      </c>
      <c r="H216" s="233">
        <v>9.9000000000000004</v>
      </c>
      <c r="I216" s="234"/>
      <c r="J216" s="235">
        <f>ROUND(I216*H216,2)</f>
        <v>0</v>
      </c>
      <c r="K216" s="231" t="s">
        <v>133</v>
      </c>
      <c r="L216" s="45"/>
      <c r="M216" s="236" t="s">
        <v>1</v>
      </c>
      <c r="N216" s="237" t="s">
        <v>41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134</v>
      </c>
      <c r="AT216" s="240" t="s">
        <v>129</v>
      </c>
      <c r="AU216" s="240" t="s">
        <v>83</v>
      </c>
      <c r="AY216" s="18" t="s">
        <v>126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81</v>
      </c>
      <c r="BK216" s="241">
        <f>ROUND(I216*H216,2)</f>
        <v>0</v>
      </c>
      <c r="BL216" s="18" t="s">
        <v>134</v>
      </c>
      <c r="BM216" s="240" t="s">
        <v>272</v>
      </c>
    </row>
    <row r="217" s="2" customFormat="1">
      <c r="A217" s="39"/>
      <c r="B217" s="40"/>
      <c r="C217" s="41"/>
      <c r="D217" s="242" t="s">
        <v>136</v>
      </c>
      <c r="E217" s="41"/>
      <c r="F217" s="243" t="s">
        <v>273</v>
      </c>
      <c r="G217" s="41"/>
      <c r="H217" s="41"/>
      <c r="I217" s="139"/>
      <c r="J217" s="41"/>
      <c r="K217" s="41"/>
      <c r="L217" s="45"/>
      <c r="M217" s="244"/>
      <c r="N217" s="245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136</v>
      </c>
      <c r="AU217" s="18" t="s">
        <v>83</v>
      </c>
    </row>
    <row r="218" s="13" customFormat="1">
      <c r="A218" s="13"/>
      <c r="B218" s="246"/>
      <c r="C218" s="247"/>
      <c r="D218" s="242" t="s">
        <v>137</v>
      </c>
      <c r="E218" s="248" t="s">
        <v>1</v>
      </c>
      <c r="F218" s="249" t="s">
        <v>274</v>
      </c>
      <c r="G218" s="247"/>
      <c r="H218" s="250">
        <v>9.9000000000000004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137</v>
      </c>
      <c r="AU218" s="256" t="s">
        <v>83</v>
      </c>
      <c r="AV218" s="13" t="s">
        <v>83</v>
      </c>
      <c r="AW218" s="13" t="s">
        <v>32</v>
      </c>
      <c r="AX218" s="13" t="s">
        <v>81</v>
      </c>
      <c r="AY218" s="256" t="s">
        <v>126</v>
      </c>
    </row>
    <row r="219" s="2" customFormat="1" ht="16.5" customHeight="1">
      <c r="A219" s="39"/>
      <c r="B219" s="40"/>
      <c r="C219" s="289" t="s">
        <v>275</v>
      </c>
      <c r="D219" s="289" t="s">
        <v>276</v>
      </c>
      <c r="E219" s="290" t="s">
        <v>277</v>
      </c>
      <c r="F219" s="291" t="s">
        <v>278</v>
      </c>
      <c r="G219" s="292" t="s">
        <v>259</v>
      </c>
      <c r="H219" s="293">
        <v>19.800000000000001</v>
      </c>
      <c r="I219" s="294"/>
      <c r="J219" s="295">
        <f>ROUND(I219*H219,2)</f>
        <v>0</v>
      </c>
      <c r="K219" s="291" t="s">
        <v>133</v>
      </c>
      <c r="L219" s="296"/>
      <c r="M219" s="297" t="s">
        <v>1</v>
      </c>
      <c r="N219" s="298" t="s">
        <v>41</v>
      </c>
      <c r="O219" s="92"/>
      <c r="P219" s="238">
        <f>O219*H219</f>
        <v>0</v>
      </c>
      <c r="Q219" s="238">
        <v>1</v>
      </c>
      <c r="R219" s="238">
        <f>Q219*H219</f>
        <v>19.800000000000001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279</v>
      </c>
      <c r="AT219" s="240" t="s">
        <v>276</v>
      </c>
      <c r="AU219" s="240" t="s">
        <v>83</v>
      </c>
      <c r="AY219" s="18" t="s">
        <v>126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81</v>
      </c>
      <c r="BK219" s="241">
        <f>ROUND(I219*H219,2)</f>
        <v>0</v>
      </c>
      <c r="BL219" s="18" t="s">
        <v>134</v>
      </c>
      <c r="BM219" s="240" t="s">
        <v>280</v>
      </c>
    </row>
    <row r="220" s="2" customFormat="1">
      <c r="A220" s="39"/>
      <c r="B220" s="40"/>
      <c r="C220" s="41"/>
      <c r="D220" s="242" t="s">
        <v>136</v>
      </c>
      <c r="E220" s="41"/>
      <c r="F220" s="243" t="s">
        <v>278</v>
      </c>
      <c r="G220" s="41"/>
      <c r="H220" s="41"/>
      <c r="I220" s="139"/>
      <c r="J220" s="41"/>
      <c r="K220" s="41"/>
      <c r="L220" s="45"/>
      <c r="M220" s="244"/>
      <c r="N220" s="245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83</v>
      </c>
    </row>
    <row r="221" s="13" customFormat="1">
      <c r="A221" s="13"/>
      <c r="B221" s="246"/>
      <c r="C221" s="247"/>
      <c r="D221" s="242" t="s">
        <v>137</v>
      </c>
      <c r="E221" s="248" t="s">
        <v>1</v>
      </c>
      <c r="F221" s="249" t="s">
        <v>281</v>
      </c>
      <c r="G221" s="247"/>
      <c r="H221" s="250">
        <v>19.800000000000001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137</v>
      </c>
      <c r="AU221" s="256" t="s">
        <v>83</v>
      </c>
      <c r="AV221" s="13" t="s">
        <v>83</v>
      </c>
      <c r="AW221" s="13" t="s">
        <v>32</v>
      </c>
      <c r="AX221" s="13" t="s">
        <v>81</v>
      </c>
      <c r="AY221" s="256" t="s">
        <v>126</v>
      </c>
    </row>
    <row r="222" s="2" customFormat="1" ht="16.5" customHeight="1">
      <c r="A222" s="39"/>
      <c r="B222" s="40"/>
      <c r="C222" s="229" t="s">
        <v>282</v>
      </c>
      <c r="D222" s="229" t="s">
        <v>129</v>
      </c>
      <c r="E222" s="230" t="s">
        <v>283</v>
      </c>
      <c r="F222" s="231" t="s">
        <v>284</v>
      </c>
      <c r="G222" s="232" t="s">
        <v>159</v>
      </c>
      <c r="H222" s="233">
        <v>160.80000000000001</v>
      </c>
      <c r="I222" s="234"/>
      <c r="J222" s="235">
        <f>ROUND(I222*H222,2)</f>
        <v>0</v>
      </c>
      <c r="K222" s="231" t="s">
        <v>133</v>
      </c>
      <c r="L222" s="45"/>
      <c r="M222" s="236" t="s">
        <v>1</v>
      </c>
      <c r="N222" s="237" t="s">
        <v>41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134</v>
      </c>
      <c r="AT222" s="240" t="s">
        <v>129</v>
      </c>
      <c r="AU222" s="240" t="s">
        <v>83</v>
      </c>
      <c r="AY222" s="18" t="s">
        <v>126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81</v>
      </c>
      <c r="BK222" s="241">
        <f>ROUND(I222*H222,2)</f>
        <v>0</v>
      </c>
      <c r="BL222" s="18" t="s">
        <v>134</v>
      </c>
      <c r="BM222" s="240" t="s">
        <v>285</v>
      </c>
    </row>
    <row r="223" s="2" customFormat="1">
      <c r="A223" s="39"/>
      <c r="B223" s="40"/>
      <c r="C223" s="41"/>
      <c r="D223" s="242" t="s">
        <v>136</v>
      </c>
      <c r="E223" s="41"/>
      <c r="F223" s="243" t="s">
        <v>286</v>
      </c>
      <c r="G223" s="41"/>
      <c r="H223" s="41"/>
      <c r="I223" s="139"/>
      <c r="J223" s="41"/>
      <c r="K223" s="41"/>
      <c r="L223" s="45"/>
      <c r="M223" s="244"/>
      <c r="N223" s="245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83</v>
      </c>
    </row>
    <row r="224" s="13" customFormat="1">
      <c r="A224" s="13"/>
      <c r="B224" s="246"/>
      <c r="C224" s="247"/>
      <c r="D224" s="242" t="s">
        <v>137</v>
      </c>
      <c r="E224" s="248" t="s">
        <v>1</v>
      </c>
      <c r="F224" s="249" t="s">
        <v>287</v>
      </c>
      <c r="G224" s="247"/>
      <c r="H224" s="250">
        <v>160.80000000000001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137</v>
      </c>
      <c r="AU224" s="256" t="s">
        <v>83</v>
      </c>
      <c r="AV224" s="13" t="s">
        <v>83</v>
      </c>
      <c r="AW224" s="13" t="s">
        <v>32</v>
      </c>
      <c r="AX224" s="13" t="s">
        <v>81</v>
      </c>
      <c r="AY224" s="256" t="s">
        <v>126</v>
      </c>
    </row>
    <row r="225" s="12" customFormat="1" ht="22.8" customHeight="1">
      <c r="A225" s="12"/>
      <c r="B225" s="213"/>
      <c r="C225" s="214"/>
      <c r="D225" s="215" t="s">
        <v>75</v>
      </c>
      <c r="E225" s="227" t="s">
        <v>83</v>
      </c>
      <c r="F225" s="227" t="s">
        <v>288</v>
      </c>
      <c r="G225" s="214"/>
      <c r="H225" s="214"/>
      <c r="I225" s="217"/>
      <c r="J225" s="228">
        <f>BK225</f>
        <v>0</v>
      </c>
      <c r="K225" s="214"/>
      <c r="L225" s="219"/>
      <c r="M225" s="220"/>
      <c r="N225" s="221"/>
      <c r="O225" s="221"/>
      <c r="P225" s="222">
        <f>SUM(P226:P252)</f>
        <v>0</v>
      </c>
      <c r="Q225" s="221"/>
      <c r="R225" s="222">
        <f>SUM(R226:R252)</f>
        <v>144.12633060000002</v>
      </c>
      <c r="S225" s="221"/>
      <c r="T225" s="223">
        <f>SUM(T226:T252)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4" t="s">
        <v>81</v>
      </c>
      <c r="AT225" s="225" t="s">
        <v>75</v>
      </c>
      <c r="AU225" s="225" t="s">
        <v>81</v>
      </c>
      <c r="AY225" s="224" t="s">
        <v>126</v>
      </c>
      <c r="BK225" s="226">
        <f>SUM(BK226:BK252)</f>
        <v>0</v>
      </c>
    </row>
    <row r="226" s="2" customFormat="1" ht="16.5" customHeight="1">
      <c r="A226" s="39"/>
      <c r="B226" s="40"/>
      <c r="C226" s="229" t="s">
        <v>289</v>
      </c>
      <c r="D226" s="229" t="s">
        <v>129</v>
      </c>
      <c r="E226" s="230" t="s">
        <v>290</v>
      </c>
      <c r="F226" s="231" t="s">
        <v>291</v>
      </c>
      <c r="G226" s="232" t="s">
        <v>132</v>
      </c>
      <c r="H226" s="233">
        <v>1169.156</v>
      </c>
      <c r="I226" s="234"/>
      <c r="J226" s="235">
        <f>ROUND(I226*H226,2)</f>
        <v>0</v>
      </c>
      <c r="K226" s="231" t="s">
        <v>133</v>
      </c>
      <c r="L226" s="45"/>
      <c r="M226" s="236" t="s">
        <v>1</v>
      </c>
      <c r="N226" s="237" t="s">
        <v>41</v>
      </c>
      <c r="O226" s="92"/>
      <c r="P226" s="238">
        <f>O226*H226</f>
        <v>0</v>
      </c>
      <c r="Q226" s="238">
        <v>0.00031</v>
      </c>
      <c r="R226" s="238">
        <f>Q226*H226</f>
        <v>0.36243835999999996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134</v>
      </c>
      <c r="AT226" s="240" t="s">
        <v>129</v>
      </c>
      <c r="AU226" s="240" t="s">
        <v>83</v>
      </c>
      <c r="AY226" s="18" t="s">
        <v>126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81</v>
      </c>
      <c r="BK226" s="241">
        <f>ROUND(I226*H226,2)</f>
        <v>0</v>
      </c>
      <c r="BL226" s="18" t="s">
        <v>134</v>
      </c>
      <c r="BM226" s="240" t="s">
        <v>292</v>
      </c>
    </row>
    <row r="227" s="2" customFormat="1">
      <c r="A227" s="39"/>
      <c r="B227" s="40"/>
      <c r="C227" s="41"/>
      <c r="D227" s="242" t="s">
        <v>136</v>
      </c>
      <c r="E227" s="41"/>
      <c r="F227" s="243" t="s">
        <v>293</v>
      </c>
      <c r="G227" s="41"/>
      <c r="H227" s="41"/>
      <c r="I227" s="139"/>
      <c r="J227" s="41"/>
      <c r="K227" s="41"/>
      <c r="L227" s="45"/>
      <c r="M227" s="244"/>
      <c r="N227" s="245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83</v>
      </c>
    </row>
    <row r="228" s="13" customFormat="1">
      <c r="A228" s="13"/>
      <c r="B228" s="246"/>
      <c r="C228" s="247"/>
      <c r="D228" s="242" t="s">
        <v>137</v>
      </c>
      <c r="E228" s="248" t="s">
        <v>1</v>
      </c>
      <c r="F228" s="249" t="s">
        <v>294</v>
      </c>
      <c r="G228" s="247"/>
      <c r="H228" s="250">
        <v>37.5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137</v>
      </c>
      <c r="AU228" s="256" t="s">
        <v>83</v>
      </c>
      <c r="AV228" s="13" t="s">
        <v>83</v>
      </c>
      <c r="AW228" s="13" t="s">
        <v>32</v>
      </c>
      <c r="AX228" s="13" t="s">
        <v>76</v>
      </c>
      <c r="AY228" s="256" t="s">
        <v>126</v>
      </c>
    </row>
    <row r="229" s="13" customFormat="1">
      <c r="A229" s="13"/>
      <c r="B229" s="246"/>
      <c r="C229" s="247"/>
      <c r="D229" s="242" t="s">
        <v>137</v>
      </c>
      <c r="E229" s="248" t="s">
        <v>1</v>
      </c>
      <c r="F229" s="249" t="s">
        <v>295</v>
      </c>
      <c r="G229" s="247"/>
      <c r="H229" s="250">
        <v>1016.056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137</v>
      </c>
      <c r="AU229" s="256" t="s">
        <v>83</v>
      </c>
      <c r="AV229" s="13" t="s">
        <v>83</v>
      </c>
      <c r="AW229" s="13" t="s">
        <v>32</v>
      </c>
      <c r="AX229" s="13" t="s">
        <v>76</v>
      </c>
      <c r="AY229" s="256" t="s">
        <v>126</v>
      </c>
    </row>
    <row r="230" s="13" customFormat="1">
      <c r="A230" s="13"/>
      <c r="B230" s="246"/>
      <c r="C230" s="247"/>
      <c r="D230" s="242" t="s">
        <v>137</v>
      </c>
      <c r="E230" s="248" t="s">
        <v>1</v>
      </c>
      <c r="F230" s="249" t="s">
        <v>296</v>
      </c>
      <c r="G230" s="247"/>
      <c r="H230" s="250">
        <v>115.59999999999999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137</v>
      </c>
      <c r="AU230" s="256" t="s">
        <v>83</v>
      </c>
      <c r="AV230" s="13" t="s">
        <v>83</v>
      </c>
      <c r="AW230" s="13" t="s">
        <v>32</v>
      </c>
      <c r="AX230" s="13" t="s">
        <v>76</v>
      </c>
      <c r="AY230" s="256" t="s">
        <v>126</v>
      </c>
    </row>
    <row r="231" s="14" customFormat="1">
      <c r="A231" s="14"/>
      <c r="B231" s="257"/>
      <c r="C231" s="258"/>
      <c r="D231" s="242" t="s">
        <v>137</v>
      </c>
      <c r="E231" s="259" t="s">
        <v>1</v>
      </c>
      <c r="F231" s="260" t="s">
        <v>139</v>
      </c>
      <c r="G231" s="258"/>
      <c r="H231" s="261">
        <v>1169.156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137</v>
      </c>
      <c r="AU231" s="267" t="s">
        <v>83</v>
      </c>
      <c r="AV231" s="14" t="s">
        <v>134</v>
      </c>
      <c r="AW231" s="14" t="s">
        <v>32</v>
      </c>
      <c r="AX231" s="14" t="s">
        <v>81</v>
      </c>
      <c r="AY231" s="267" t="s">
        <v>126</v>
      </c>
    </row>
    <row r="232" s="2" customFormat="1" ht="16.5" customHeight="1">
      <c r="A232" s="39"/>
      <c r="B232" s="40"/>
      <c r="C232" s="289" t="s">
        <v>297</v>
      </c>
      <c r="D232" s="289" t="s">
        <v>276</v>
      </c>
      <c r="E232" s="290" t="s">
        <v>298</v>
      </c>
      <c r="F232" s="291" t="s">
        <v>299</v>
      </c>
      <c r="G232" s="292" t="s">
        <v>132</v>
      </c>
      <c r="H232" s="293">
        <v>1286.0719999999999</v>
      </c>
      <c r="I232" s="294"/>
      <c r="J232" s="295">
        <f>ROUND(I232*H232,2)</f>
        <v>0</v>
      </c>
      <c r="K232" s="291" t="s">
        <v>133</v>
      </c>
      <c r="L232" s="296"/>
      <c r="M232" s="297" t="s">
        <v>1</v>
      </c>
      <c r="N232" s="298" t="s">
        <v>41</v>
      </c>
      <c r="O232" s="92"/>
      <c r="P232" s="238">
        <f>O232*H232</f>
        <v>0</v>
      </c>
      <c r="Q232" s="238">
        <v>0.00020000000000000001</v>
      </c>
      <c r="R232" s="238">
        <f>Q232*H232</f>
        <v>0.25721440000000001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279</v>
      </c>
      <c r="AT232" s="240" t="s">
        <v>276</v>
      </c>
      <c r="AU232" s="240" t="s">
        <v>83</v>
      </c>
      <c r="AY232" s="18" t="s">
        <v>126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81</v>
      </c>
      <c r="BK232" s="241">
        <f>ROUND(I232*H232,2)</f>
        <v>0</v>
      </c>
      <c r="BL232" s="18" t="s">
        <v>134</v>
      </c>
      <c r="BM232" s="240" t="s">
        <v>300</v>
      </c>
    </row>
    <row r="233" s="2" customFormat="1">
      <c r="A233" s="39"/>
      <c r="B233" s="40"/>
      <c r="C233" s="41"/>
      <c r="D233" s="242" t="s">
        <v>136</v>
      </c>
      <c r="E233" s="41"/>
      <c r="F233" s="243" t="s">
        <v>299</v>
      </c>
      <c r="G233" s="41"/>
      <c r="H233" s="41"/>
      <c r="I233" s="139"/>
      <c r="J233" s="41"/>
      <c r="K233" s="41"/>
      <c r="L233" s="45"/>
      <c r="M233" s="244"/>
      <c r="N233" s="245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136</v>
      </c>
      <c r="AU233" s="18" t="s">
        <v>83</v>
      </c>
    </row>
    <row r="234" s="13" customFormat="1">
      <c r="A234" s="13"/>
      <c r="B234" s="246"/>
      <c r="C234" s="247"/>
      <c r="D234" s="242" t="s">
        <v>137</v>
      </c>
      <c r="E234" s="248" t="s">
        <v>1</v>
      </c>
      <c r="F234" s="249" t="s">
        <v>301</v>
      </c>
      <c r="G234" s="247"/>
      <c r="H234" s="250">
        <v>1286.0719999999999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137</v>
      </c>
      <c r="AU234" s="256" t="s">
        <v>83</v>
      </c>
      <c r="AV234" s="13" t="s">
        <v>83</v>
      </c>
      <c r="AW234" s="13" t="s">
        <v>32</v>
      </c>
      <c r="AX234" s="13" t="s">
        <v>81</v>
      </c>
      <c r="AY234" s="256" t="s">
        <v>126</v>
      </c>
    </row>
    <row r="235" s="2" customFormat="1" ht="21.75" customHeight="1">
      <c r="A235" s="39"/>
      <c r="B235" s="40"/>
      <c r="C235" s="229" t="s">
        <v>302</v>
      </c>
      <c r="D235" s="229" t="s">
        <v>129</v>
      </c>
      <c r="E235" s="230" t="s">
        <v>303</v>
      </c>
      <c r="F235" s="231" t="s">
        <v>304</v>
      </c>
      <c r="G235" s="232" t="s">
        <v>171</v>
      </c>
      <c r="H235" s="233">
        <v>193.59999999999999</v>
      </c>
      <c r="I235" s="234"/>
      <c r="J235" s="235">
        <f>ROUND(I235*H235,2)</f>
        <v>0</v>
      </c>
      <c r="K235" s="231" t="s">
        <v>133</v>
      </c>
      <c r="L235" s="45"/>
      <c r="M235" s="236" t="s">
        <v>1</v>
      </c>
      <c r="N235" s="237" t="s">
        <v>41</v>
      </c>
      <c r="O235" s="92"/>
      <c r="P235" s="238">
        <f>O235*H235</f>
        <v>0</v>
      </c>
      <c r="Q235" s="238">
        <v>0.16127</v>
      </c>
      <c r="R235" s="238">
        <f>Q235*H235</f>
        <v>31.221871999999998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134</v>
      </c>
      <c r="AT235" s="240" t="s">
        <v>129</v>
      </c>
      <c r="AU235" s="240" t="s">
        <v>83</v>
      </c>
      <c r="AY235" s="18" t="s">
        <v>126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81</v>
      </c>
      <c r="BK235" s="241">
        <f>ROUND(I235*H235,2)</f>
        <v>0</v>
      </c>
      <c r="BL235" s="18" t="s">
        <v>134</v>
      </c>
      <c r="BM235" s="240" t="s">
        <v>305</v>
      </c>
    </row>
    <row r="236" s="2" customFormat="1">
      <c r="A236" s="39"/>
      <c r="B236" s="40"/>
      <c r="C236" s="41"/>
      <c r="D236" s="242" t="s">
        <v>136</v>
      </c>
      <c r="E236" s="41"/>
      <c r="F236" s="243" t="s">
        <v>306</v>
      </c>
      <c r="G236" s="41"/>
      <c r="H236" s="41"/>
      <c r="I236" s="139"/>
      <c r="J236" s="41"/>
      <c r="K236" s="41"/>
      <c r="L236" s="45"/>
      <c r="M236" s="244"/>
      <c r="N236" s="245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83</v>
      </c>
    </row>
    <row r="237" s="13" customFormat="1">
      <c r="A237" s="13"/>
      <c r="B237" s="246"/>
      <c r="C237" s="247"/>
      <c r="D237" s="242" t="s">
        <v>137</v>
      </c>
      <c r="E237" s="248" t="s">
        <v>1</v>
      </c>
      <c r="F237" s="249" t="s">
        <v>307</v>
      </c>
      <c r="G237" s="247"/>
      <c r="H237" s="250">
        <v>193.59999999999999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137</v>
      </c>
      <c r="AU237" s="256" t="s">
        <v>83</v>
      </c>
      <c r="AV237" s="13" t="s">
        <v>83</v>
      </c>
      <c r="AW237" s="13" t="s">
        <v>32</v>
      </c>
      <c r="AX237" s="13" t="s">
        <v>81</v>
      </c>
      <c r="AY237" s="256" t="s">
        <v>126</v>
      </c>
    </row>
    <row r="238" s="2" customFormat="1" ht="21.75" customHeight="1">
      <c r="A238" s="39"/>
      <c r="B238" s="40"/>
      <c r="C238" s="229" t="s">
        <v>308</v>
      </c>
      <c r="D238" s="229" t="s">
        <v>129</v>
      </c>
      <c r="E238" s="230" t="s">
        <v>309</v>
      </c>
      <c r="F238" s="231" t="s">
        <v>310</v>
      </c>
      <c r="G238" s="232" t="s">
        <v>171</v>
      </c>
      <c r="H238" s="233">
        <v>472.07999999999998</v>
      </c>
      <c r="I238" s="234"/>
      <c r="J238" s="235">
        <f>ROUND(I238*H238,2)</f>
        <v>0</v>
      </c>
      <c r="K238" s="231" t="s">
        <v>133</v>
      </c>
      <c r="L238" s="45"/>
      <c r="M238" s="236" t="s">
        <v>1</v>
      </c>
      <c r="N238" s="237" t="s">
        <v>41</v>
      </c>
      <c r="O238" s="92"/>
      <c r="P238" s="238">
        <f>O238*H238</f>
        <v>0</v>
      </c>
      <c r="Q238" s="238">
        <v>0.20449000000000001</v>
      </c>
      <c r="R238" s="238">
        <f>Q238*H238</f>
        <v>96.535639200000006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134</v>
      </c>
      <c r="AT238" s="240" t="s">
        <v>129</v>
      </c>
      <c r="AU238" s="240" t="s">
        <v>83</v>
      </c>
      <c r="AY238" s="18" t="s">
        <v>126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81</v>
      </c>
      <c r="BK238" s="241">
        <f>ROUND(I238*H238,2)</f>
        <v>0</v>
      </c>
      <c r="BL238" s="18" t="s">
        <v>134</v>
      </c>
      <c r="BM238" s="240" t="s">
        <v>311</v>
      </c>
    </row>
    <row r="239" s="2" customFormat="1">
      <c r="A239" s="39"/>
      <c r="B239" s="40"/>
      <c r="C239" s="41"/>
      <c r="D239" s="242" t="s">
        <v>136</v>
      </c>
      <c r="E239" s="41"/>
      <c r="F239" s="243" t="s">
        <v>312</v>
      </c>
      <c r="G239" s="41"/>
      <c r="H239" s="41"/>
      <c r="I239" s="139"/>
      <c r="J239" s="41"/>
      <c r="K239" s="41"/>
      <c r="L239" s="45"/>
      <c r="M239" s="244"/>
      <c r="N239" s="245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136</v>
      </c>
      <c r="AU239" s="18" t="s">
        <v>83</v>
      </c>
    </row>
    <row r="240" s="13" customFormat="1">
      <c r="A240" s="13"/>
      <c r="B240" s="246"/>
      <c r="C240" s="247"/>
      <c r="D240" s="242" t="s">
        <v>137</v>
      </c>
      <c r="E240" s="248" t="s">
        <v>1</v>
      </c>
      <c r="F240" s="249" t="s">
        <v>313</v>
      </c>
      <c r="G240" s="247"/>
      <c r="H240" s="250">
        <v>472.07999999999998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137</v>
      </c>
      <c r="AU240" s="256" t="s">
        <v>83</v>
      </c>
      <c r="AV240" s="13" t="s">
        <v>83</v>
      </c>
      <c r="AW240" s="13" t="s">
        <v>32</v>
      </c>
      <c r="AX240" s="13" t="s">
        <v>81</v>
      </c>
      <c r="AY240" s="256" t="s">
        <v>126</v>
      </c>
    </row>
    <row r="241" s="2" customFormat="1" ht="16.5" customHeight="1">
      <c r="A241" s="39"/>
      <c r="B241" s="40"/>
      <c r="C241" s="229" t="s">
        <v>209</v>
      </c>
      <c r="D241" s="229" t="s">
        <v>129</v>
      </c>
      <c r="E241" s="230" t="s">
        <v>314</v>
      </c>
      <c r="F241" s="231" t="s">
        <v>315</v>
      </c>
      <c r="G241" s="232" t="s">
        <v>159</v>
      </c>
      <c r="H241" s="233">
        <v>5.6159999999999997</v>
      </c>
      <c r="I241" s="234"/>
      <c r="J241" s="235">
        <f>ROUND(I241*H241,2)</f>
        <v>0</v>
      </c>
      <c r="K241" s="231" t="s">
        <v>133</v>
      </c>
      <c r="L241" s="45"/>
      <c r="M241" s="236" t="s">
        <v>1</v>
      </c>
      <c r="N241" s="237" t="s">
        <v>41</v>
      </c>
      <c r="O241" s="92"/>
      <c r="P241" s="238">
        <f>O241*H241</f>
        <v>0</v>
      </c>
      <c r="Q241" s="238">
        <v>2.2563399999999998</v>
      </c>
      <c r="R241" s="238">
        <f>Q241*H241</f>
        <v>12.671605439999999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134</v>
      </c>
      <c r="AT241" s="240" t="s">
        <v>129</v>
      </c>
      <c r="AU241" s="240" t="s">
        <v>83</v>
      </c>
      <c r="AY241" s="18" t="s">
        <v>126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81</v>
      </c>
      <c r="BK241" s="241">
        <f>ROUND(I241*H241,2)</f>
        <v>0</v>
      </c>
      <c r="BL241" s="18" t="s">
        <v>134</v>
      </c>
      <c r="BM241" s="240" t="s">
        <v>316</v>
      </c>
    </row>
    <row r="242" s="2" customFormat="1">
      <c r="A242" s="39"/>
      <c r="B242" s="40"/>
      <c r="C242" s="41"/>
      <c r="D242" s="242" t="s">
        <v>136</v>
      </c>
      <c r="E242" s="41"/>
      <c r="F242" s="243" t="s">
        <v>317</v>
      </c>
      <c r="G242" s="41"/>
      <c r="H242" s="41"/>
      <c r="I242" s="139"/>
      <c r="J242" s="41"/>
      <c r="K242" s="41"/>
      <c r="L242" s="45"/>
      <c r="M242" s="244"/>
      <c r="N242" s="245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83</v>
      </c>
    </row>
    <row r="243" s="13" customFormat="1">
      <c r="A243" s="13"/>
      <c r="B243" s="246"/>
      <c r="C243" s="247"/>
      <c r="D243" s="242" t="s">
        <v>137</v>
      </c>
      <c r="E243" s="248" t="s">
        <v>1</v>
      </c>
      <c r="F243" s="249" t="s">
        <v>208</v>
      </c>
      <c r="G243" s="247"/>
      <c r="H243" s="250">
        <v>5.6159999999999997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137</v>
      </c>
      <c r="AU243" s="256" t="s">
        <v>83</v>
      </c>
      <c r="AV243" s="13" t="s">
        <v>83</v>
      </c>
      <c r="AW243" s="13" t="s">
        <v>32</v>
      </c>
      <c r="AX243" s="13" t="s">
        <v>81</v>
      </c>
      <c r="AY243" s="256" t="s">
        <v>126</v>
      </c>
    </row>
    <row r="244" s="2" customFormat="1" ht="16.5" customHeight="1">
      <c r="A244" s="39"/>
      <c r="B244" s="40"/>
      <c r="C244" s="229" t="s">
        <v>318</v>
      </c>
      <c r="D244" s="229" t="s">
        <v>129</v>
      </c>
      <c r="E244" s="230" t="s">
        <v>319</v>
      </c>
      <c r="F244" s="231" t="s">
        <v>320</v>
      </c>
      <c r="G244" s="232" t="s">
        <v>159</v>
      </c>
      <c r="H244" s="233">
        <v>1.24</v>
      </c>
      <c r="I244" s="234"/>
      <c r="J244" s="235">
        <f>ROUND(I244*H244,2)</f>
        <v>0</v>
      </c>
      <c r="K244" s="231" t="s">
        <v>133</v>
      </c>
      <c r="L244" s="45"/>
      <c r="M244" s="236" t="s">
        <v>1</v>
      </c>
      <c r="N244" s="237" t="s">
        <v>41</v>
      </c>
      <c r="O244" s="92"/>
      <c r="P244" s="238">
        <f>O244*H244</f>
        <v>0</v>
      </c>
      <c r="Q244" s="238">
        <v>2.45329</v>
      </c>
      <c r="R244" s="238">
        <f>Q244*H244</f>
        <v>3.0420796000000001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134</v>
      </c>
      <c r="AT244" s="240" t="s">
        <v>129</v>
      </c>
      <c r="AU244" s="240" t="s">
        <v>83</v>
      </c>
      <c r="AY244" s="18" t="s">
        <v>126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81</v>
      </c>
      <c r="BK244" s="241">
        <f>ROUND(I244*H244,2)</f>
        <v>0</v>
      </c>
      <c r="BL244" s="18" t="s">
        <v>134</v>
      </c>
      <c r="BM244" s="240" t="s">
        <v>321</v>
      </c>
    </row>
    <row r="245" s="2" customFormat="1">
      <c r="A245" s="39"/>
      <c r="B245" s="40"/>
      <c r="C245" s="41"/>
      <c r="D245" s="242" t="s">
        <v>136</v>
      </c>
      <c r="E245" s="41"/>
      <c r="F245" s="243" t="s">
        <v>322</v>
      </c>
      <c r="G245" s="41"/>
      <c r="H245" s="41"/>
      <c r="I245" s="139"/>
      <c r="J245" s="41"/>
      <c r="K245" s="41"/>
      <c r="L245" s="45"/>
      <c r="M245" s="244"/>
      <c r="N245" s="245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136</v>
      </c>
      <c r="AU245" s="18" t="s">
        <v>83</v>
      </c>
    </row>
    <row r="246" s="13" customFormat="1">
      <c r="A246" s="13"/>
      <c r="B246" s="246"/>
      <c r="C246" s="247"/>
      <c r="D246" s="242" t="s">
        <v>137</v>
      </c>
      <c r="E246" s="248" t="s">
        <v>1</v>
      </c>
      <c r="F246" s="249" t="s">
        <v>323</v>
      </c>
      <c r="G246" s="247"/>
      <c r="H246" s="250">
        <v>1.24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137</v>
      </c>
      <c r="AU246" s="256" t="s">
        <v>83</v>
      </c>
      <c r="AV246" s="13" t="s">
        <v>83</v>
      </c>
      <c r="AW246" s="13" t="s">
        <v>32</v>
      </c>
      <c r="AX246" s="13" t="s">
        <v>81</v>
      </c>
      <c r="AY246" s="256" t="s">
        <v>126</v>
      </c>
    </row>
    <row r="247" s="2" customFormat="1" ht="16.5" customHeight="1">
      <c r="A247" s="39"/>
      <c r="B247" s="40"/>
      <c r="C247" s="229" t="s">
        <v>215</v>
      </c>
      <c r="D247" s="229" t="s">
        <v>129</v>
      </c>
      <c r="E247" s="230" t="s">
        <v>324</v>
      </c>
      <c r="F247" s="231" t="s">
        <v>325</v>
      </c>
      <c r="G247" s="232" t="s">
        <v>132</v>
      </c>
      <c r="H247" s="233">
        <v>13.44</v>
      </c>
      <c r="I247" s="234"/>
      <c r="J247" s="235">
        <f>ROUND(I247*H247,2)</f>
        <v>0</v>
      </c>
      <c r="K247" s="231" t="s">
        <v>133</v>
      </c>
      <c r="L247" s="45"/>
      <c r="M247" s="236" t="s">
        <v>1</v>
      </c>
      <c r="N247" s="237" t="s">
        <v>41</v>
      </c>
      <c r="O247" s="92"/>
      <c r="P247" s="238">
        <f>O247*H247</f>
        <v>0</v>
      </c>
      <c r="Q247" s="238">
        <v>0.00264</v>
      </c>
      <c r="R247" s="238">
        <f>Q247*H247</f>
        <v>0.035481599999999995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134</v>
      </c>
      <c r="AT247" s="240" t="s">
        <v>129</v>
      </c>
      <c r="AU247" s="240" t="s">
        <v>83</v>
      </c>
      <c r="AY247" s="18" t="s">
        <v>126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81</v>
      </c>
      <c r="BK247" s="241">
        <f>ROUND(I247*H247,2)</f>
        <v>0</v>
      </c>
      <c r="BL247" s="18" t="s">
        <v>134</v>
      </c>
      <c r="BM247" s="240" t="s">
        <v>326</v>
      </c>
    </row>
    <row r="248" s="2" customFormat="1">
      <c r="A248" s="39"/>
      <c r="B248" s="40"/>
      <c r="C248" s="41"/>
      <c r="D248" s="242" t="s">
        <v>136</v>
      </c>
      <c r="E248" s="41"/>
      <c r="F248" s="243" t="s">
        <v>327</v>
      </c>
      <c r="G248" s="41"/>
      <c r="H248" s="41"/>
      <c r="I248" s="139"/>
      <c r="J248" s="41"/>
      <c r="K248" s="41"/>
      <c r="L248" s="45"/>
      <c r="M248" s="244"/>
      <c r="N248" s="245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83</v>
      </c>
    </row>
    <row r="249" s="13" customFormat="1">
      <c r="A249" s="13"/>
      <c r="B249" s="246"/>
      <c r="C249" s="247"/>
      <c r="D249" s="242" t="s">
        <v>137</v>
      </c>
      <c r="E249" s="248" t="s">
        <v>1</v>
      </c>
      <c r="F249" s="249" t="s">
        <v>328</v>
      </c>
      <c r="G249" s="247"/>
      <c r="H249" s="250">
        <v>13.44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137</v>
      </c>
      <c r="AU249" s="256" t="s">
        <v>83</v>
      </c>
      <c r="AV249" s="13" t="s">
        <v>83</v>
      </c>
      <c r="AW249" s="13" t="s">
        <v>32</v>
      </c>
      <c r="AX249" s="13" t="s">
        <v>81</v>
      </c>
      <c r="AY249" s="256" t="s">
        <v>126</v>
      </c>
    </row>
    <row r="250" s="2" customFormat="1" ht="16.5" customHeight="1">
      <c r="A250" s="39"/>
      <c r="B250" s="40"/>
      <c r="C250" s="229" t="s">
        <v>329</v>
      </c>
      <c r="D250" s="229" t="s">
        <v>129</v>
      </c>
      <c r="E250" s="230" t="s">
        <v>330</v>
      </c>
      <c r="F250" s="231" t="s">
        <v>331</v>
      </c>
      <c r="G250" s="232" t="s">
        <v>132</v>
      </c>
      <c r="H250" s="233">
        <v>13.44</v>
      </c>
      <c r="I250" s="234"/>
      <c r="J250" s="235">
        <f>ROUND(I250*H250,2)</f>
        <v>0</v>
      </c>
      <c r="K250" s="231" t="s">
        <v>133</v>
      </c>
      <c r="L250" s="45"/>
      <c r="M250" s="236" t="s">
        <v>1</v>
      </c>
      <c r="N250" s="237" t="s">
        <v>41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134</v>
      </c>
      <c r="AT250" s="240" t="s">
        <v>129</v>
      </c>
      <c r="AU250" s="240" t="s">
        <v>83</v>
      </c>
      <c r="AY250" s="18" t="s">
        <v>126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81</v>
      </c>
      <c r="BK250" s="241">
        <f>ROUND(I250*H250,2)</f>
        <v>0</v>
      </c>
      <c r="BL250" s="18" t="s">
        <v>134</v>
      </c>
      <c r="BM250" s="240" t="s">
        <v>332</v>
      </c>
    </row>
    <row r="251" s="2" customFormat="1">
      <c r="A251" s="39"/>
      <c r="B251" s="40"/>
      <c r="C251" s="41"/>
      <c r="D251" s="242" t="s">
        <v>136</v>
      </c>
      <c r="E251" s="41"/>
      <c r="F251" s="243" t="s">
        <v>333</v>
      </c>
      <c r="G251" s="41"/>
      <c r="H251" s="41"/>
      <c r="I251" s="139"/>
      <c r="J251" s="41"/>
      <c r="K251" s="41"/>
      <c r="L251" s="45"/>
      <c r="M251" s="244"/>
      <c r="N251" s="245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136</v>
      </c>
      <c r="AU251" s="18" t="s">
        <v>83</v>
      </c>
    </row>
    <row r="252" s="13" customFormat="1">
      <c r="A252" s="13"/>
      <c r="B252" s="246"/>
      <c r="C252" s="247"/>
      <c r="D252" s="242" t="s">
        <v>137</v>
      </c>
      <c r="E252" s="248" t="s">
        <v>1</v>
      </c>
      <c r="F252" s="249" t="s">
        <v>328</v>
      </c>
      <c r="G252" s="247"/>
      <c r="H252" s="250">
        <v>13.44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137</v>
      </c>
      <c r="AU252" s="256" t="s">
        <v>83</v>
      </c>
      <c r="AV252" s="13" t="s">
        <v>83</v>
      </c>
      <c r="AW252" s="13" t="s">
        <v>32</v>
      </c>
      <c r="AX252" s="13" t="s">
        <v>81</v>
      </c>
      <c r="AY252" s="256" t="s">
        <v>126</v>
      </c>
    </row>
    <row r="253" s="12" customFormat="1" ht="22.8" customHeight="1">
      <c r="A253" s="12"/>
      <c r="B253" s="213"/>
      <c r="C253" s="214"/>
      <c r="D253" s="215" t="s">
        <v>75</v>
      </c>
      <c r="E253" s="227" t="s">
        <v>198</v>
      </c>
      <c r="F253" s="227" t="s">
        <v>334</v>
      </c>
      <c r="G253" s="214"/>
      <c r="H253" s="214"/>
      <c r="I253" s="217"/>
      <c r="J253" s="228">
        <f>BK253</f>
        <v>0</v>
      </c>
      <c r="K253" s="214"/>
      <c r="L253" s="219"/>
      <c r="M253" s="220"/>
      <c r="N253" s="221"/>
      <c r="O253" s="221"/>
      <c r="P253" s="222">
        <f>SUM(P254:P272)</f>
        <v>0</v>
      </c>
      <c r="Q253" s="221"/>
      <c r="R253" s="222">
        <f>SUM(R254:R272)</f>
        <v>67.123751320000011</v>
      </c>
      <c r="S253" s="221"/>
      <c r="T253" s="223">
        <f>SUM(T254:T272)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4" t="s">
        <v>81</v>
      </c>
      <c r="AT253" s="225" t="s">
        <v>75</v>
      </c>
      <c r="AU253" s="225" t="s">
        <v>81</v>
      </c>
      <c r="AY253" s="224" t="s">
        <v>126</v>
      </c>
      <c r="BK253" s="226">
        <f>SUM(BK254:BK272)</f>
        <v>0</v>
      </c>
    </row>
    <row r="254" s="2" customFormat="1" ht="16.5" customHeight="1">
      <c r="A254" s="39"/>
      <c r="B254" s="40"/>
      <c r="C254" s="229" t="s">
        <v>335</v>
      </c>
      <c r="D254" s="229" t="s">
        <v>129</v>
      </c>
      <c r="E254" s="230" t="s">
        <v>336</v>
      </c>
      <c r="F254" s="231" t="s">
        <v>337</v>
      </c>
      <c r="G254" s="232" t="s">
        <v>159</v>
      </c>
      <c r="H254" s="233">
        <v>23.428000000000001</v>
      </c>
      <c r="I254" s="234"/>
      <c r="J254" s="235">
        <f>ROUND(I254*H254,2)</f>
        <v>0</v>
      </c>
      <c r="K254" s="231" t="s">
        <v>133</v>
      </c>
      <c r="L254" s="45"/>
      <c r="M254" s="236" t="s">
        <v>1</v>
      </c>
      <c r="N254" s="237" t="s">
        <v>41</v>
      </c>
      <c r="O254" s="92"/>
      <c r="P254" s="238">
        <f>O254*H254</f>
        <v>0</v>
      </c>
      <c r="Q254" s="238">
        <v>2.5143</v>
      </c>
      <c r="R254" s="238">
        <f>Q254*H254</f>
        <v>58.905020400000005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134</v>
      </c>
      <c r="AT254" s="240" t="s">
        <v>129</v>
      </c>
      <c r="AU254" s="240" t="s">
        <v>83</v>
      </c>
      <c r="AY254" s="18" t="s">
        <v>126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81</v>
      </c>
      <c r="BK254" s="241">
        <f>ROUND(I254*H254,2)</f>
        <v>0</v>
      </c>
      <c r="BL254" s="18" t="s">
        <v>134</v>
      </c>
      <c r="BM254" s="240" t="s">
        <v>338</v>
      </c>
    </row>
    <row r="255" s="2" customFormat="1">
      <c r="A255" s="39"/>
      <c r="B255" s="40"/>
      <c r="C255" s="41"/>
      <c r="D255" s="242" t="s">
        <v>136</v>
      </c>
      <c r="E255" s="41"/>
      <c r="F255" s="243" t="s">
        <v>339</v>
      </c>
      <c r="G255" s="41"/>
      <c r="H255" s="41"/>
      <c r="I255" s="139"/>
      <c r="J255" s="41"/>
      <c r="K255" s="41"/>
      <c r="L255" s="45"/>
      <c r="M255" s="244"/>
      <c r="N255" s="245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83</v>
      </c>
    </row>
    <row r="256" s="13" customFormat="1">
      <c r="A256" s="13"/>
      <c r="B256" s="246"/>
      <c r="C256" s="247"/>
      <c r="D256" s="242" t="s">
        <v>137</v>
      </c>
      <c r="E256" s="248" t="s">
        <v>1</v>
      </c>
      <c r="F256" s="249" t="s">
        <v>340</v>
      </c>
      <c r="G256" s="247"/>
      <c r="H256" s="250">
        <v>23.428000000000001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137</v>
      </c>
      <c r="AU256" s="256" t="s">
        <v>83</v>
      </c>
      <c r="AV256" s="13" t="s">
        <v>83</v>
      </c>
      <c r="AW256" s="13" t="s">
        <v>32</v>
      </c>
      <c r="AX256" s="13" t="s">
        <v>81</v>
      </c>
      <c r="AY256" s="256" t="s">
        <v>126</v>
      </c>
    </row>
    <row r="257" s="2" customFormat="1" ht="16.5" customHeight="1">
      <c r="A257" s="39"/>
      <c r="B257" s="40"/>
      <c r="C257" s="229" t="s">
        <v>341</v>
      </c>
      <c r="D257" s="229" t="s">
        <v>129</v>
      </c>
      <c r="E257" s="230" t="s">
        <v>342</v>
      </c>
      <c r="F257" s="231" t="s">
        <v>343</v>
      </c>
      <c r="G257" s="232" t="s">
        <v>132</v>
      </c>
      <c r="H257" s="233">
        <v>65.359999999999999</v>
      </c>
      <c r="I257" s="234"/>
      <c r="J257" s="235">
        <f>ROUND(I257*H257,2)</f>
        <v>0</v>
      </c>
      <c r="K257" s="231" t="s">
        <v>133</v>
      </c>
      <c r="L257" s="45"/>
      <c r="M257" s="236" t="s">
        <v>1</v>
      </c>
      <c r="N257" s="237" t="s">
        <v>41</v>
      </c>
      <c r="O257" s="92"/>
      <c r="P257" s="238">
        <f>O257*H257</f>
        <v>0</v>
      </c>
      <c r="Q257" s="238">
        <v>0.0043200000000000001</v>
      </c>
      <c r="R257" s="238">
        <f>Q257*H257</f>
        <v>0.28235520000000003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134</v>
      </c>
      <c r="AT257" s="240" t="s">
        <v>129</v>
      </c>
      <c r="AU257" s="240" t="s">
        <v>83</v>
      </c>
      <c r="AY257" s="18" t="s">
        <v>126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81</v>
      </c>
      <c r="BK257" s="241">
        <f>ROUND(I257*H257,2)</f>
        <v>0</v>
      </c>
      <c r="BL257" s="18" t="s">
        <v>134</v>
      </c>
      <c r="BM257" s="240" t="s">
        <v>344</v>
      </c>
    </row>
    <row r="258" s="2" customFormat="1">
      <c r="A258" s="39"/>
      <c r="B258" s="40"/>
      <c r="C258" s="41"/>
      <c r="D258" s="242" t="s">
        <v>136</v>
      </c>
      <c r="E258" s="41"/>
      <c r="F258" s="243" t="s">
        <v>345</v>
      </c>
      <c r="G258" s="41"/>
      <c r="H258" s="41"/>
      <c r="I258" s="139"/>
      <c r="J258" s="41"/>
      <c r="K258" s="41"/>
      <c r="L258" s="45"/>
      <c r="M258" s="244"/>
      <c r="N258" s="245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83</v>
      </c>
    </row>
    <row r="259" s="13" customFormat="1">
      <c r="A259" s="13"/>
      <c r="B259" s="246"/>
      <c r="C259" s="247"/>
      <c r="D259" s="242" t="s">
        <v>137</v>
      </c>
      <c r="E259" s="248" t="s">
        <v>1</v>
      </c>
      <c r="F259" s="249" t="s">
        <v>346</v>
      </c>
      <c r="G259" s="247"/>
      <c r="H259" s="250">
        <v>65.359999999999999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137</v>
      </c>
      <c r="AU259" s="256" t="s">
        <v>83</v>
      </c>
      <c r="AV259" s="13" t="s">
        <v>83</v>
      </c>
      <c r="AW259" s="13" t="s">
        <v>32</v>
      </c>
      <c r="AX259" s="13" t="s">
        <v>81</v>
      </c>
      <c r="AY259" s="256" t="s">
        <v>126</v>
      </c>
    </row>
    <row r="260" s="2" customFormat="1" ht="16.5" customHeight="1">
      <c r="A260" s="39"/>
      <c r="B260" s="40"/>
      <c r="C260" s="229" t="s">
        <v>347</v>
      </c>
      <c r="D260" s="229" t="s">
        <v>129</v>
      </c>
      <c r="E260" s="230" t="s">
        <v>348</v>
      </c>
      <c r="F260" s="231" t="s">
        <v>349</v>
      </c>
      <c r="G260" s="232" t="s">
        <v>132</v>
      </c>
      <c r="H260" s="233">
        <v>65.359999999999999</v>
      </c>
      <c r="I260" s="234"/>
      <c r="J260" s="235">
        <f>ROUND(I260*H260,2)</f>
        <v>0</v>
      </c>
      <c r="K260" s="231" t="s">
        <v>133</v>
      </c>
      <c r="L260" s="45"/>
      <c r="M260" s="236" t="s">
        <v>1</v>
      </c>
      <c r="N260" s="237" t="s">
        <v>41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134</v>
      </c>
      <c r="AT260" s="240" t="s">
        <v>129</v>
      </c>
      <c r="AU260" s="240" t="s">
        <v>83</v>
      </c>
      <c r="AY260" s="18" t="s">
        <v>126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81</v>
      </c>
      <c r="BK260" s="241">
        <f>ROUND(I260*H260,2)</f>
        <v>0</v>
      </c>
      <c r="BL260" s="18" t="s">
        <v>134</v>
      </c>
      <c r="BM260" s="240" t="s">
        <v>350</v>
      </c>
    </row>
    <row r="261" s="2" customFormat="1">
      <c r="A261" s="39"/>
      <c r="B261" s="40"/>
      <c r="C261" s="41"/>
      <c r="D261" s="242" t="s">
        <v>136</v>
      </c>
      <c r="E261" s="41"/>
      <c r="F261" s="243" t="s">
        <v>351</v>
      </c>
      <c r="G261" s="41"/>
      <c r="H261" s="41"/>
      <c r="I261" s="139"/>
      <c r="J261" s="41"/>
      <c r="K261" s="41"/>
      <c r="L261" s="45"/>
      <c r="M261" s="244"/>
      <c r="N261" s="245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136</v>
      </c>
      <c r="AU261" s="18" t="s">
        <v>83</v>
      </c>
    </row>
    <row r="262" s="2" customFormat="1" ht="16.5" customHeight="1">
      <c r="A262" s="39"/>
      <c r="B262" s="40"/>
      <c r="C262" s="229" t="s">
        <v>352</v>
      </c>
      <c r="D262" s="229" t="s">
        <v>129</v>
      </c>
      <c r="E262" s="230" t="s">
        <v>353</v>
      </c>
      <c r="F262" s="231" t="s">
        <v>354</v>
      </c>
      <c r="G262" s="232" t="s">
        <v>259</v>
      </c>
      <c r="H262" s="233">
        <v>3.1720000000000002</v>
      </c>
      <c r="I262" s="234"/>
      <c r="J262" s="235">
        <f>ROUND(I262*H262,2)</f>
        <v>0</v>
      </c>
      <c r="K262" s="231" t="s">
        <v>133</v>
      </c>
      <c r="L262" s="45"/>
      <c r="M262" s="236" t="s">
        <v>1</v>
      </c>
      <c r="N262" s="237" t="s">
        <v>41</v>
      </c>
      <c r="O262" s="92"/>
      <c r="P262" s="238">
        <f>O262*H262</f>
        <v>0</v>
      </c>
      <c r="Q262" s="238">
        <v>1.10951</v>
      </c>
      <c r="R262" s="238">
        <f>Q262*H262</f>
        <v>3.5193657200000001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134</v>
      </c>
      <c r="AT262" s="240" t="s">
        <v>129</v>
      </c>
      <c r="AU262" s="240" t="s">
        <v>83</v>
      </c>
      <c r="AY262" s="18" t="s">
        <v>126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81</v>
      </c>
      <c r="BK262" s="241">
        <f>ROUND(I262*H262,2)</f>
        <v>0</v>
      </c>
      <c r="BL262" s="18" t="s">
        <v>134</v>
      </c>
      <c r="BM262" s="240" t="s">
        <v>355</v>
      </c>
    </row>
    <row r="263" s="2" customFormat="1">
      <c r="A263" s="39"/>
      <c r="B263" s="40"/>
      <c r="C263" s="41"/>
      <c r="D263" s="242" t="s">
        <v>136</v>
      </c>
      <c r="E263" s="41"/>
      <c r="F263" s="243" t="s">
        <v>356</v>
      </c>
      <c r="G263" s="41"/>
      <c r="H263" s="41"/>
      <c r="I263" s="139"/>
      <c r="J263" s="41"/>
      <c r="K263" s="41"/>
      <c r="L263" s="45"/>
      <c r="M263" s="244"/>
      <c r="N263" s="245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83</v>
      </c>
    </row>
    <row r="264" s="13" customFormat="1">
      <c r="A264" s="13"/>
      <c r="B264" s="246"/>
      <c r="C264" s="247"/>
      <c r="D264" s="242" t="s">
        <v>137</v>
      </c>
      <c r="E264" s="248" t="s">
        <v>1</v>
      </c>
      <c r="F264" s="249" t="s">
        <v>357</v>
      </c>
      <c r="G264" s="247"/>
      <c r="H264" s="250">
        <v>3.1720000000000002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6" t="s">
        <v>137</v>
      </c>
      <c r="AU264" s="256" t="s">
        <v>83</v>
      </c>
      <c r="AV264" s="13" t="s">
        <v>83</v>
      </c>
      <c r="AW264" s="13" t="s">
        <v>32</v>
      </c>
      <c r="AX264" s="13" t="s">
        <v>81</v>
      </c>
      <c r="AY264" s="256" t="s">
        <v>126</v>
      </c>
    </row>
    <row r="265" s="2" customFormat="1" ht="16.5" customHeight="1">
      <c r="A265" s="39"/>
      <c r="B265" s="40"/>
      <c r="C265" s="229" t="s">
        <v>358</v>
      </c>
      <c r="D265" s="229" t="s">
        <v>129</v>
      </c>
      <c r="E265" s="230" t="s">
        <v>359</v>
      </c>
      <c r="F265" s="231" t="s">
        <v>360</v>
      </c>
      <c r="G265" s="232" t="s">
        <v>361</v>
      </c>
      <c r="H265" s="233">
        <v>1</v>
      </c>
      <c r="I265" s="234"/>
      <c r="J265" s="235">
        <f>ROUND(I265*H265,2)</f>
        <v>0</v>
      </c>
      <c r="K265" s="231" t="s">
        <v>1</v>
      </c>
      <c r="L265" s="45"/>
      <c r="M265" s="236" t="s">
        <v>1</v>
      </c>
      <c r="N265" s="237" t="s">
        <v>41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134</v>
      </c>
      <c r="AT265" s="240" t="s">
        <v>129</v>
      </c>
      <c r="AU265" s="240" t="s">
        <v>83</v>
      </c>
      <c r="AY265" s="18" t="s">
        <v>126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81</v>
      </c>
      <c r="BK265" s="241">
        <f>ROUND(I265*H265,2)</f>
        <v>0</v>
      </c>
      <c r="BL265" s="18" t="s">
        <v>134</v>
      </c>
      <c r="BM265" s="240" t="s">
        <v>362</v>
      </c>
    </row>
    <row r="266" s="2" customFormat="1">
      <c r="A266" s="39"/>
      <c r="B266" s="40"/>
      <c r="C266" s="41"/>
      <c r="D266" s="242" t="s">
        <v>136</v>
      </c>
      <c r="E266" s="41"/>
      <c r="F266" s="243" t="s">
        <v>363</v>
      </c>
      <c r="G266" s="41"/>
      <c r="H266" s="41"/>
      <c r="I266" s="139"/>
      <c r="J266" s="41"/>
      <c r="K266" s="41"/>
      <c r="L266" s="45"/>
      <c r="M266" s="244"/>
      <c r="N266" s="245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136</v>
      </c>
      <c r="AU266" s="18" t="s">
        <v>83</v>
      </c>
    </row>
    <row r="267" s="2" customFormat="1" ht="16.5" customHeight="1">
      <c r="A267" s="39"/>
      <c r="B267" s="40"/>
      <c r="C267" s="289" t="s">
        <v>364</v>
      </c>
      <c r="D267" s="289" t="s">
        <v>276</v>
      </c>
      <c r="E267" s="290" t="s">
        <v>365</v>
      </c>
      <c r="F267" s="291" t="s">
        <v>366</v>
      </c>
      <c r="G267" s="292" t="s">
        <v>361</v>
      </c>
      <c r="H267" s="293">
        <v>1</v>
      </c>
      <c r="I267" s="294"/>
      <c r="J267" s="295">
        <f>ROUND(I267*H267,2)</f>
        <v>0</v>
      </c>
      <c r="K267" s="291" t="s">
        <v>1</v>
      </c>
      <c r="L267" s="296"/>
      <c r="M267" s="297" t="s">
        <v>1</v>
      </c>
      <c r="N267" s="298" t="s">
        <v>41</v>
      </c>
      <c r="O267" s="92"/>
      <c r="P267" s="238">
        <f>O267*H267</f>
        <v>0</v>
      </c>
      <c r="Q267" s="238">
        <v>0.27300000000000002</v>
      </c>
      <c r="R267" s="238">
        <f>Q267*H267</f>
        <v>0.27300000000000002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279</v>
      </c>
      <c r="AT267" s="240" t="s">
        <v>276</v>
      </c>
      <c r="AU267" s="240" t="s">
        <v>83</v>
      </c>
      <c r="AY267" s="18" t="s">
        <v>126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81</v>
      </c>
      <c r="BK267" s="241">
        <f>ROUND(I267*H267,2)</f>
        <v>0</v>
      </c>
      <c r="BL267" s="18" t="s">
        <v>134</v>
      </c>
      <c r="BM267" s="240" t="s">
        <v>367</v>
      </c>
    </row>
    <row r="268" s="2" customFormat="1">
      <c r="A268" s="39"/>
      <c r="B268" s="40"/>
      <c r="C268" s="41"/>
      <c r="D268" s="242" t="s">
        <v>136</v>
      </c>
      <c r="E268" s="41"/>
      <c r="F268" s="243" t="s">
        <v>368</v>
      </c>
      <c r="G268" s="41"/>
      <c r="H268" s="41"/>
      <c r="I268" s="139"/>
      <c r="J268" s="41"/>
      <c r="K268" s="41"/>
      <c r="L268" s="45"/>
      <c r="M268" s="244"/>
      <c r="N268" s="245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136</v>
      </c>
      <c r="AU268" s="18" t="s">
        <v>83</v>
      </c>
    </row>
    <row r="269" s="2" customFormat="1" ht="16.5" customHeight="1">
      <c r="A269" s="39"/>
      <c r="B269" s="40"/>
      <c r="C269" s="229" t="s">
        <v>369</v>
      </c>
      <c r="D269" s="229" t="s">
        <v>129</v>
      </c>
      <c r="E269" s="230" t="s">
        <v>370</v>
      </c>
      <c r="F269" s="231" t="s">
        <v>371</v>
      </c>
      <c r="G269" s="232" t="s">
        <v>361</v>
      </c>
      <c r="H269" s="233">
        <v>1</v>
      </c>
      <c r="I269" s="234"/>
      <c r="J269" s="235">
        <f>ROUND(I269*H269,2)</f>
        <v>0</v>
      </c>
      <c r="K269" s="231" t="s">
        <v>133</v>
      </c>
      <c r="L269" s="45"/>
      <c r="M269" s="236" t="s">
        <v>1</v>
      </c>
      <c r="N269" s="237" t="s">
        <v>41</v>
      </c>
      <c r="O269" s="92"/>
      <c r="P269" s="238">
        <f>O269*H269</f>
        <v>0</v>
      </c>
      <c r="Q269" s="238">
        <v>0.14401</v>
      </c>
      <c r="R269" s="238">
        <f>Q269*H269</f>
        <v>0.14401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134</v>
      </c>
      <c r="AT269" s="240" t="s">
        <v>129</v>
      </c>
      <c r="AU269" s="240" t="s">
        <v>83</v>
      </c>
      <c r="AY269" s="18" t="s">
        <v>126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81</v>
      </c>
      <c r="BK269" s="241">
        <f>ROUND(I269*H269,2)</f>
        <v>0</v>
      </c>
      <c r="BL269" s="18" t="s">
        <v>134</v>
      </c>
      <c r="BM269" s="240" t="s">
        <v>372</v>
      </c>
    </row>
    <row r="270" s="2" customFormat="1">
      <c r="A270" s="39"/>
      <c r="B270" s="40"/>
      <c r="C270" s="41"/>
      <c r="D270" s="242" t="s">
        <v>136</v>
      </c>
      <c r="E270" s="41"/>
      <c r="F270" s="243" t="s">
        <v>373</v>
      </c>
      <c r="G270" s="41"/>
      <c r="H270" s="41"/>
      <c r="I270" s="139"/>
      <c r="J270" s="41"/>
      <c r="K270" s="41"/>
      <c r="L270" s="45"/>
      <c r="M270" s="244"/>
      <c r="N270" s="245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83</v>
      </c>
    </row>
    <row r="271" s="2" customFormat="1" ht="16.5" customHeight="1">
      <c r="A271" s="39"/>
      <c r="B271" s="40"/>
      <c r="C271" s="289" t="s">
        <v>374</v>
      </c>
      <c r="D271" s="289" t="s">
        <v>276</v>
      </c>
      <c r="E271" s="290" t="s">
        <v>375</v>
      </c>
      <c r="F271" s="291" t="s">
        <v>376</v>
      </c>
      <c r="G271" s="292" t="s">
        <v>361</v>
      </c>
      <c r="H271" s="293">
        <v>1</v>
      </c>
      <c r="I271" s="294"/>
      <c r="J271" s="295">
        <f>ROUND(I271*H271,2)</f>
        <v>0</v>
      </c>
      <c r="K271" s="291" t="s">
        <v>1</v>
      </c>
      <c r="L271" s="296"/>
      <c r="M271" s="297" t="s">
        <v>1</v>
      </c>
      <c r="N271" s="298" t="s">
        <v>41</v>
      </c>
      <c r="O271" s="92"/>
      <c r="P271" s="238">
        <f>O271*H271</f>
        <v>0</v>
      </c>
      <c r="Q271" s="238">
        <v>4</v>
      </c>
      <c r="R271" s="238">
        <f>Q271*H271</f>
        <v>4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279</v>
      </c>
      <c r="AT271" s="240" t="s">
        <v>276</v>
      </c>
      <c r="AU271" s="240" t="s">
        <v>83</v>
      </c>
      <c r="AY271" s="18" t="s">
        <v>126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81</v>
      </c>
      <c r="BK271" s="241">
        <f>ROUND(I271*H271,2)</f>
        <v>0</v>
      </c>
      <c r="BL271" s="18" t="s">
        <v>134</v>
      </c>
      <c r="BM271" s="240" t="s">
        <v>377</v>
      </c>
    </row>
    <row r="272" s="2" customFormat="1">
      <c r="A272" s="39"/>
      <c r="B272" s="40"/>
      <c r="C272" s="41"/>
      <c r="D272" s="242" t="s">
        <v>136</v>
      </c>
      <c r="E272" s="41"/>
      <c r="F272" s="243" t="s">
        <v>378</v>
      </c>
      <c r="G272" s="41"/>
      <c r="H272" s="41"/>
      <c r="I272" s="139"/>
      <c r="J272" s="41"/>
      <c r="K272" s="41"/>
      <c r="L272" s="45"/>
      <c r="M272" s="244"/>
      <c r="N272" s="245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83</v>
      </c>
    </row>
    <row r="273" s="12" customFormat="1" ht="22.8" customHeight="1">
      <c r="A273" s="12"/>
      <c r="B273" s="213"/>
      <c r="C273" s="214"/>
      <c r="D273" s="215" t="s">
        <v>75</v>
      </c>
      <c r="E273" s="227" t="s">
        <v>134</v>
      </c>
      <c r="F273" s="227" t="s">
        <v>379</v>
      </c>
      <c r="G273" s="214"/>
      <c r="H273" s="214"/>
      <c r="I273" s="217"/>
      <c r="J273" s="228">
        <f>BK273</f>
        <v>0</v>
      </c>
      <c r="K273" s="214"/>
      <c r="L273" s="219"/>
      <c r="M273" s="220"/>
      <c r="N273" s="221"/>
      <c r="O273" s="221"/>
      <c r="P273" s="222">
        <f>SUM(P274:P289)</f>
        <v>0</v>
      </c>
      <c r="Q273" s="221"/>
      <c r="R273" s="222">
        <f>SUM(R274:R289)</f>
        <v>119.29704776000001</v>
      </c>
      <c r="S273" s="221"/>
      <c r="T273" s="223">
        <f>SUM(T274:T289)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4" t="s">
        <v>81</v>
      </c>
      <c r="AT273" s="225" t="s">
        <v>75</v>
      </c>
      <c r="AU273" s="225" t="s">
        <v>81</v>
      </c>
      <c r="AY273" s="224" t="s">
        <v>126</v>
      </c>
      <c r="BK273" s="226">
        <f>SUM(BK274:BK289)</f>
        <v>0</v>
      </c>
    </row>
    <row r="274" s="2" customFormat="1" ht="16.5" customHeight="1">
      <c r="A274" s="39"/>
      <c r="B274" s="40"/>
      <c r="C274" s="229" t="s">
        <v>380</v>
      </c>
      <c r="D274" s="229" t="s">
        <v>129</v>
      </c>
      <c r="E274" s="230" t="s">
        <v>381</v>
      </c>
      <c r="F274" s="231" t="s">
        <v>382</v>
      </c>
      <c r="G274" s="232" t="s">
        <v>132</v>
      </c>
      <c r="H274" s="233">
        <v>15</v>
      </c>
      <c r="I274" s="234"/>
      <c r="J274" s="235">
        <f>ROUND(I274*H274,2)</f>
        <v>0</v>
      </c>
      <c r="K274" s="231" t="s">
        <v>133</v>
      </c>
      <c r="L274" s="45"/>
      <c r="M274" s="236" t="s">
        <v>1</v>
      </c>
      <c r="N274" s="237" t="s">
        <v>41</v>
      </c>
      <c r="O274" s="92"/>
      <c r="P274" s="238">
        <f>O274*H274</f>
        <v>0</v>
      </c>
      <c r="Q274" s="238">
        <v>0.00080999999999999996</v>
      </c>
      <c r="R274" s="238">
        <f>Q274*H274</f>
        <v>0.012149999999999999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134</v>
      </c>
      <c r="AT274" s="240" t="s">
        <v>129</v>
      </c>
      <c r="AU274" s="240" t="s">
        <v>83</v>
      </c>
      <c r="AY274" s="18" t="s">
        <v>126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81</v>
      </c>
      <c r="BK274" s="241">
        <f>ROUND(I274*H274,2)</f>
        <v>0</v>
      </c>
      <c r="BL274" s="18" t="s">
        <v>134</v>
      </c>
      <c r="BM274" s="240" t="s">
        <v>383</v>
      </c>
    </row>
    <row r="275" s="2" customFormat="1">
      <c r="A275" s="39"/>
      <c r="B275" s="40"/>
      <c r="C275" s="41"/>
      <c r="D275" s="242" t="s">
        <v>136</v>
      </c>
      <c r="E275" s="41"/>
      <c r="F275" s="243" t="s">
        <v>384</v>
      </c>
      <c r="G275" s="41"/>
      <c r="H275" s="41"/>
      <c r="I275" s="139"/>
      <c r="J275" s="41"/>
      <c r="K275" s="41"/>
      <c r="L275" s="45"/>
      <c r="M275" s="244"/>
      <c r="N275" s="245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83</v>
      </c>
    </row>
    <row r="276" s="13" customFormat="1">
      <c r="A276" s="13"/>
      <c r="B276" s="246"/>
      <c r="C276" s="247"/>
      <c r="D276" s="242" t="s">
        <v>137</v>
      </c>
      <c r="E276" s="248" t="s">
        <v>1</v>
      </c>
      <c r="F276" s="249" t="s">
        <v>385</v>
      </c>
      <c r="G276" s="247"/>
      <c r="H276" s="250">
        <v>15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137</v>
      </c>
      <c r="AU276" s="256" t="s">
        <v>83</v>
      </c>
      <c r="AV276" s="13" t="s">
        <v>83</v>
      </c>
      <c r="AW276" s="13" t="s">
        <v>32</v>
      </c>
      <c r="AX276" s="13" t="s">
        <v>81</v>
      </c>
      <c r="AY276" s="256" t="s">
        <v>126</v>
      </c>
    </row>
    <row r="277" s="2" customFormat="1" ht="16.5" customHeight="1">
      <c r="A277" s="39"/>
      <c r="B277" s="40"/>
      <c r="C277" s="229" t="s">
        <v>386</v>
      </c>
      <c r="D277" s="229" t="s">
        <v>129</v>
      </c>
      <c r="E277" s="230" t="s">
        <v>387</v>
      </c>
      <c r="F277" s="231" t="s">
        <v>388</v>
      </c>
      <c r="G277" s="232" t="s">
        <v>132</v>
      </c>
      <c r="H277" s="233">
        <v>15</v>
      </c>
      <c r="I277" s="234"/>
      <c r="J277" s="235">
        <f>ROUND(I277*H277,2)</f>
        <v>0</v>
      </c>
      <c r="K277" s="231" t="s">
        <v>133</v>
      </c>
      <c r="L277" s="45"/>
      <c r="M277" s="236" t="s">
        <v>1</v>
      </c>
      <c r="N277" s="237" t="s">
        <v>41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134</v>
      </c>
      <c r="AT277" s="240" t="s">
        <v>129</v>
      </c>
      <c r="AU277" s="240" t="s">
        <v>83</v>
      </c>
      <c r="AY277" s="18" t="s">
        <v>126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81</v>
      </c>
      <c r="BK277" s="241">
        <f>ROUND(I277*H277,2)</f>
        <v>0</v>
      </c>
      <c r="BL277" s="18" t="s">
        <v>134</v>
      </c>
      <c r="BM277" s="240" t="s">
        <v>389</v>
      </c>
    </row>
    <row r="278" s="2" customFormat="1">
      <c r="A278" s="39"/>
      <c r="B278" s="40"/>
      <c r="C278" s="41"/>
      <c r="D278" s="242" t="s">
        <v>136</v>
      </c>
      <c r="E278" s="41"/>
      <c r="F278" s="243" t="s">
        <v>390</v>
      </c>
      <c r="G278" s="41"/>
      <c r="H278" s="41"/>
      <c r="I278" s="139"/>
      <c r="J278" s="41"/>
      <c r="K278" s="41"/>
      <c r="L278" s="45"/>
      <c r="M278" s="244"/>
      <c r="N278" s="245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136</v>
      </c>
      <c r="AU278" s="18" t="s">
        <v>83</v>
      </c>
    </row>
    <row r="279" s="13" customFormat="1">
      <c r="A279" s="13"/>
      <c r="B279" s="246"/>
      <c r="C279" s="247"/>
      <c r="D279" s="242" t="s">
        <v>137</v>
      </c>
      <c r="E279" s="248" t="s">
        <v>1</v>
      </c>
      <c r="F279" s="249" t="s">
        <v>385</v>
      </c>
      <c r="G279" s="247"/>
      <c r="H279" s="250">
        <v>15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137</v>
      </c>
      <c r="AU279" s="256" t="s">
        <v>83</v>
      </c>
      <c r="AV279" s="13" t="s">
        <v>83</v>
      </c>
      <c r="AW279" s="13" t="s">
        <v>32</v>
      </c>
      <c r="AX279" s="13" t="s">
        <v>81</v>
      </c>
      <c r="AY279" s="256" t="s">
        <v>126</v>
      </c>
    </row>
    <row r="280" s="2" customFormat="1" ht="16.5" customHeight="1">
      <c r="A280" s="39"/>
      <c r="B280" s="40"/>
      <c r="C280" s="229" t="s">
        <v>391</v>
      </c>
      <c r="D280" s="229" t="s">
        <v>129</v>
      </c>
      <c r="E280" s="230" t="s">
        <v>392</v>
      </c>
      <c r="F280" s="231" t="s">
        <v>393</v>
      </c>
      <c r="G280" s="232" t="s">
        <v>159</v>
      </c>
      <c r="H280" s="233">
        <v>63.088000000000001</v>
      </c>
      <c r="I280" s="234"/>
      <c r="J280" s="235">
        <f>ROUND(I280*H280,2)</f>
        <v>0</v>
      </c>
      <c r="K280" s="231" t="s">
        <v>133</v>
      </c>
      <c r="L280" s="45"/>
      <c r="M280" s="236" t="s">
        <v>1</v>
      </c>
      <c r="N280" s="237" t="s">
        <v>41</v>
      </c>
      <c r="O280" s="92"/>
      <c r="P280" s="238">
        <f>O280*H280</f>
        <v>0</v>
      </c>
      <c r="Q280" s="238">
        <v>1.8907700000000001</v>
      </c>
      <c r="R280" s="238">
        <f>Q280*H280</f>
        <v>119.28489776000001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134</v>
      </c>
      <c r="AT280" s="240" t="s">
        <v>129</v>
      </c>
      <c r="AU280" s="240" t="s">
        <v>83</v>
      </c>
      <c r="AY280" s="18" t="s">
        <v>126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81</v>
      </c>
      <c r="BK280" s="241">
        <f>ROUND(I280*H280,2)</f>
        <v>0</v>
      </c>
      <c r="BL280" s="18" t="s">
        <v>134</v>
      </c>
      <c r="BM280" s="240" t="s">
        <v>394</v>
      </c>
    </row>
    <row r="281" s="2" customFormat="1">
      <c r="A281" s="39"/>
      <c r="B281" s="40"/>
      <c r="C281" s="41"/>
      <c r="D281" s="242" t="s">
        <v>136</v>
      </c>
      <c r="E281" s="41"/>
      <c r="F281" s="243" t="s">
        <v>395</v>
      </c>
      <c r="G281" s="41"/>
      <c r="H281" s="41"/>
      <c r="I281" s="139"/>
      <c r="J281" s="41"/>
      <c r="K281" s="41"/>
      <c r="L281" s="45"/>
      <c r="M281" s="244"/>
      <c r="N281" s="245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83</v>
      </c>
    </row>
    <row r="282" s="13" customFormat="1">
      <c r="A282" s="13"/>
      <c r="B282" s="246"/>
      <c r="C282" s="247"/>
      <c r="D282" s="242" t="s">
        <v>137</v>
      </c>
      <c r="E282" s="248" t="s">
        <v>1</v>
      </c>
      <c r="F282" s="249" t="s">
        <v>396</v>
      </c>
      <c r="G282" s="247"/>
      <c r="H282" s="250">
        <v>22.559999999999999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137</v>
      </c>
      <c r="AU282" s="256" t="s">
        <v>83</v>
      </c>
      <c r="AV282" s="13" t="s">
        <v>83</v>
      </c>
      <c r="AW282" s="13" t="s">
        <v>32</v>
      </c>
      <c r="AX282" s="13" t="s">
        <v>76</v>
      </c>
      <c r="AY282" s="256" t="s">
        <v>126</v>
      </c>
    </row>
    <row r="283" s="13" customFormat="1">
      <c r="A283" s="13"/>
      <c r="B283" s="246"/>
      <c r="C283" s="247"/>
      <c r="D283" s="242" t="s">
        <v>137</v>
      </c>
      <c r="E283" s="248" t="s">
        <v>1</v>
      </c>
      <c r="F283" s="249" t="s">
        <v>397</v>
      </c>
      <c r="G283" s="247"/>
      <c r="H283" s="250">
        <v>30.359999999999999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137</v>
      </c>
      <c r="AU283" s="256" t="s">
        <v>83</v>
      </c>
      <c r="AV283" s="13" t="s">
        <v>83</v>
      </c>
      <c r="AW283" s="13" t="s">
        <v>32</v>
      </c>
      <c r="AX283" s="13" t="s">
        <v>76</v>
      </c>
      <c r="AY283" s="256" t="s">
        <v>126</v>
      </c>
    </row>
    <row r="284" s="13" customFormat="1">
      <c r="A284" s="13"/>
      <c r="B284" s="246"/>
      <c r="C284" s="247"/>
      <c r="D284" s="242" t="s">
        <v>137</v>
      </c>
      <c r="E284" s="248" t="s">
        <v>1</v>
      </c>
      <c r="F284" s="249" t="s">
        <v>398</v>
      </c>
      <c r="G284" s="247"/>
      <c r="H284" s="250">
        <v>8.8800000000000008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137</v>
      </c>
      <c r="AU284" s="256" t="s">
        <v>83</v>
      </c>
      <c r="AV284" s="13" t="s">
        <v>83</v>
      </c>
      <c r="AW284" s="13" t="s">
        <v>32</v>
      </c>
      <c r="AX284" s="13" t="s">
        <v>76</v>
      </c>
      <c r="AY284" s="256" t="s">
        <v>126</v>
      </c>
    </row>
    <row r="285" s="16" customFormat="1">
      <c r="A285" s="16"/>
      <c r="B285" s="279"/>
      <c r="C285" s="280"/>
      <c r="D285" s="242" t="s">
        <v>137</v>
      </c>
      <c r="E285" s="281" t="s">
        <v>1</v>
      </c>
      <c r="F285" s="282" t="s">
        <v>199</v>
      </c>
      <c r="G285" s="280"/>
      <c r="H285" s="281" t="s">
        <v>1</v>
      </c>
      <c r="I285" s="283"/>
      <c r="J285" s="280"/>
      <c r="K285" s="280"/>
      <c r="L285" s="284"/>
      <c r="M285" s="285"/>
      <c r="N285" s="286"/>
      <c r="O285" s="286"/>
      <c r="P285" s="286"/>
      <c r="Q285" s="286"/>
      <c r="R285" s="286"/>
      <c r="S285" s="286"/>
      <c r="T285" s="287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88" t="s">
        <v>137</v>
      </c>
      <c r="AU285" s="288" t="s">
        <v>83</v>
      </c>
      <c r="AV285" s="16" t="s">
        <v>81</v>
      </c>
      <c r="AW285" s="16" t="s">
        <v>32</v>
      </c>
      <c r="AX285" s="16" t="s">
        <v>76</v>
      </c>
      <c r="AY285" s="288" t="s">
        <v>126</v>
      </c>
    </row>
    <row r="286" s="13" customFormat="1">
      <c r="A286" s="13"/>
      <c r="B286" s="246"/>
      <c r="C286" s="247"/>
      <c r="D286" s="242" t="s">
        <v>137</v>
      </c>
      <c r="E286" s="248" t="s">
        <v>1</v>
      </c>
      <c r="F286" s="249" t="s">
        <v>399</v>
      </c>
      <c r="G286" s="247"/>
      <c r="H286" s="250">
        <v>0.087999999999999995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137</v>
      </c>
      <c r="AU286" s="256" t="s">
        <v>83</v>
      </c>
      <c r="AV286" s="13" t="s">
        <v>83</v>
      </c>
      <c r="AW286" s="13" t="s">
        <v>32</v>
      </c>
      <c r="AX286" s="13" t="s">
        <v>76</v>
      </c>
      <c r="AY286" s="256" t="s">
        <v>126</v>
      </c>
    </row>
    <row r="287" s="16" customFormat="1">
      <c r="A287" s="16"/>
      <c r="B287" s="279"/>
      <c r="C287" s="280"/>
      <c r="D287" s="242" t="s">
        <v>137</v>
      </c>
      <c r="E287" s="281" t="s">
        <v>1</v>
      </c>
      <c r="F287" s="282" t="s">
        <v>201</v>
      </c>
      <c r="G287" s="280"/>
      <c r="H287" s="281" t="s">
        <v>1</v>
      </c>
      <c r="I287" s="283"/>
      <c r="J287" s="280"/>
      <c r="K287" s="280"/>
      <c r="L287" s="284"/>
      <c r="M287" s="285"/>
      <c r="N287" s="286"/>
      <c r="O287" s="286"/>
      <c r="P287" s="286"/>
      <c r="Q287" s="286"/>
      <c r="R287" s="286"/>
      <c r="S287" s="286"/>
      <c r="T287" s="287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8" t="s">
        <v>137</v>
      </c>
      <c r="AU287" s="288" t="s">
        <v>83</v>
      </c>
      <c r="AV287" s="16" t="s">
        <v>81</v>
      </c>
      <c r="AW287" s="16" t="s">
        <v>32</v>
      </c>
      <c r="AX287" s="16" t="s">
        <v>76</v>
      </c>
      <c r="AY287" s="288" t="s">
        <v>126</v>
      </c>
    </row>
    <row r="288" s="13" customFormat="1">
      <c r="A288" s="13"/>
      <c r="B288" s="246"/>
      <c r="C288" s="247"/>
      <c r="D288" s="242" t="s">
        <v>137</v>
      </c>
      <c r="E288" s="248" t="s">
        <v>1</v>
      </c>
      <c r="F288" s="249" t="s">
        <v>400</v>
      </c>
      <c r="G288" s="247"/>
      <c r="H288" s="250">
        <v>1.2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137</v>
      </c>
      <c r="AU288" s="256" t="s">
        <v>83</v>
      </c>
      <c r="AV288" s="13" t="s">
        <v>83</v>
      </c>
      <c r="AW288" s="13" t="s">
        <v>32</v>
      </c>
      <c r="AX288" s="13" t="s">
        <v>76</v>
      </c>
      <c r="AY288" s="256" t="s">
        <v>126</v>
      </c>
    </row>
    <row r="289" s="14" customFormat="1">
      <c r="A289" s="14"/>
      <c r="B289" s="257"/>
      <c r="C289" s="258"/>
      <c r="D289" s="242" t="s">
        <v>137</v>
      </c>
      <c r="E289" s="259" t="s">
        <v>1</v>
      </c>
      <c r="F289" s="260" t="s">
        <v>139</v>
      </c>
      <c r="G289" s="258"/>
      <c r="H289" s="261">
        <v>63.088000000000001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137</v>
      </c>
      <c r="AU289" s="267" t="s">
        <v>83</v>
      </c>
      <c r="AV289" s="14" t="s">
        <v>134</v>
      </c>
      <c r="AW289" s="14" t="s">
        <v>32</v>
      </c>
      <c r="AX289" s="14" t="s">
        <v>81</v>
      </c>
      <c r="AY289" s="267" t="s">
        <v>126</v>
      </c>
    </row>
    <row r="290" s="12" customFormat="1" ht="22.8" customHeight="1">
      <c r="A290" s="12"/>
      <c r="B290" s="213"/>
      <c r="C290" s="214"/>
      <c r="D290" s="215" t="s">
        <v>75</v>
      </c>
      <c r="E290" s="227" t="s">
        <v>401</v>
      </c>
      <c r="F290" s="227" t="s">
        <v>402</v>
      </c>
      <c r="G290" s="214"/>
      <c r="H290" s="214"/>
      <c r="I290" s="217"/>
      <c r="J290" s="228">
        <f>BK290</f>
        <v>0</v>
      </c>
      <c r="K290" s="214"/>
      <c r="L290" s="219"/>
      <c r="M290" s="220"/>
      <c r="N290" s="221"/>
      <c r="O290" s="221"/>
      <c r="P290" s="222">
        <f>SUM(P291:P319)</f>
        <v>0</v>
      </c>
      <c r="Q290" s="221"/>
      <c r="R290" s="222">
        <f>SUM(R291:R319)</f>
        <v>2838.2149558000001</v>
      </c>
      <c r="S290" s="221"/>
      <c r="T290" s="223">
        <f>SUM(T291:T319)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4" t="s">
        <v>81</v>
      </c>
      <c r="AT290" s="225" t="s">
        <v>75</v>
      </c>
      <c r="AU290" s="225" t="s">
        <v>81</v>
      </c>
      <c r="AY290" s="224" t="s">
        <v>126</v>
      </c>
      <c r="BK290" s="226">
        <f>SUM(BK291:BK319)</f>
        <v>0</v>
      </c>
    </row>
    <row r="291" s="2" customFormat="1" ht="16.5" customHeight="1">
      <c r="A291" s="39"/>
      <c r="B291" s="40"/>
      <c r="C291" s="229" t="s">
        <v>403</v>
      </c>
      <c r="D291" s="229" t="s">
        <v>129</v>
      </c>
      <c r="E291" s="230" t="s">
        <v>404</v>
      </c>
      <c r="F291" s="231" t="s">
        <v>405</v>
      </c>
      <c r="G291" s="232" t="s">
        <v>132</v>
      </c>
      <c r="H291" s="233">
        <v>2590.8899999999999</v>
      </c>
      <c r="I291" s="234"/>
      <c r="J291" s="235">
        <f>ROUND(I291*H291,2)</f>
        <v>0</v>
      </c>
      <c r="K291" s="231" t="s">
        <v>133</v>
      </c>
      <c r="L291" s="45"/>
      <c r="M291" s="236" t="s">
        <v>1</v>
      </c>
      <c r="N291" s="237" t="s">
        <v>41</v>
      </c>
      <c r="O291" s="92"/>
      <c r="P291" s="238">
        <f>O291*H291</f>
        <v>0</v>
      </c>
      <c r="Q291" s="238">
        <v>0.21587999999999999</v>
      </c>
      <c r="R291" s="238">
        <f>Q291*H291</f>
        <v>559.32133319999991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134</v>
      </c>
      <c r="AT291" s="240" t="s">
        <v>129</v>
      </c>
      <c r="AU291" s="240" t="s">
        <v>83</v>
      </c>
      <c r="AY291" s="18" t="s">
        <v>126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81</v>
      </c>
      <c r="BK291" s="241">
        <f>ROUND(I291*H291,2)</f>
        <v>0</v>
      </c>
      <c r="BL291" s="18" t="s">
        <v>134</v>
      </c>
      <c r="BM291" s="240" t="s">
        <v>406</v>
      </c>
    </row>
    <row r="292" s="2" customFormat="1">
      <c r="A292" s="39"/>
      <c r="B292" s="40"/>
      <c r="C292" s="41"/>
      <c r="D292" s="242" t="s">
        <v>136</v>
      </c>
      <c r="E292" s="41"/>
      <c r="F292" s="243" t="s">
        <v>407</v>
      </c>
      <c r="G292" s="41"/>
      <c r="H292" s="41"/>
      <c r="I292" s="139"/>
      <c r="J292" s="41"/>
      <c r="K292" s="41"/>
      <c r="L292" s="45"/>
      <c r="M292" s="244"/>
      <c r="N292" s="245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136</v>
      </c>
      <c r="AU292" s="18" t="s">
        <v>83</v>
      </c>
    </row>
    <row r="293" s="13" customFormat="1">
      <c r="A293" s="13"/>
      <c r="B293" s="246"/>
      <c r="C293" s="247"/>
      <c r="D293" s="242" t="s">
        <v>137</v>
      </c>
      <c r="E293" s="248" t="s">
        <v>1</v>
      </c>
      <c r="F293" s="249" t="s">
        <v>408</v>
      </c>
      <c r="G293" s="247"/>
      <c r="H293" s="250">
        <v>2590.8899999999999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137</v>
      </c>
      <c r="AU293" s="256" t="s">
        <v>83</v>
      </c>
      <c r="AV293" s="13" t="s">
        <v>83</v>
      </c>
      <c r="AW293" s="13" t="s">
        <v>32</v>
      </c>
      <c r="AX293" s="13" t="s">
        <v>81</v>
      </c>
      <c r="AY293" s="256" t="s">
        <v>126</v>
      </c>
    </row>
    <row r="294" s="2" customFormat="1" ht="16.5" customHeight="1">
      <c r="A294" s="39"/>
      <c r="B294" s="40"/>
      <c r="C294" s="229" t="s">
        <v>409</v>
      </c>
      <c r="D294" s="229" t="s">
        <v>129</v>
      </c>
      <c r="E294" s="230" t="s">
        <v>410</v>
      </c>
      <c r="F294" s="231" t="s">
        <v>411</v>
      </c>
      <c r="G294" s="232" t="s">
        <v>132</v>
      </c>
      <c r="H294" s="233">
        <v>24.5</v>
      </c>
      <c r="I294" s="234"/>
      <c r="J294" s="235">
        <f>ROUND(I294*H294,2)</f>
        <v>0</v>
      </c>
      <c r="K294" s="231" t="s">
        <v>133</v>
      </c>
      <c r="L294" s="45"/>
      <c r="M294" s="236" t="s">
        <v>1</v>
      </c>
      <c r="N294" s="237" t="s">
        <v>41</v>
      </c>
      <c r="O294" s="92"/>
      <c r="P294" s="238">
        <f>O294*H294</f>
        <v>0</v>
      </c>
      <c r="Q294" s="238">
        <v>0.39600000000000002</v>
      </c>
      <c r="R294" s="238">
        <f>Q294*H294</f>
        <v>9.702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134</v>
      </c>
      <c r="AT294" s="240" t="s">
        <v>129</v>
      </c>
      <c r="AU294" s="240" t="s">
        <v>83</v>
      </c>
      <c r="AY294" s="18" t="s">
        <v>126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81</v>
      </c>
      <c r="BK294" s="241">
        <f>ROUND(I294*H294,2)</f>
        <v>0</v>
      </c>
      <c r="BL294" s="18" t="s">
        <v>134</v>
      </c>
      <c r="BM294" s="240" t="s">
        <v>412</v>
      </c>
    </row>
    <row r="295" s="2" customFormat="1">
      <c r="A295" s="39"/>
      <c r="B295" s="40"/>
      <c r="C295" s="41"/>
      <c r="D295" s="242" t="s">
        <v>136</v>
      </c>
      <c r="E295" s="41"/>
      <c r="F295" s="243" t="s">
        <v>413</v>
      </c>
      <c r="G295" s="41"/>
      <c r="H295" s="41"/>
      <c r="I295" s="139"/>
      <c r="J295" s="41"/>
      <c r="K295" s="41"/>
      <c r="L295" s="45"/>
      <c r="M295" s="244"/>
      <c r="N295" s="245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136</v>
      </c>
      <c r="AU295" s="18" t="s">
        <v>83</v>
      </c>
    </row>
    <row r="296" s="13" customFormat="1">
      <c r="A296" s="13"/>
      <c r="B296" s="246"/>
      <c r="C296" s="247"/>
      <c r="D296" s="242" t="s">
        <v>137</v>
      </c>
      <c r="E296" s="248" t="s">
        <v>1</v>
      </c>
      <c r="F296" s="249" t="s">
        <v>414</v>
      </c>
      <c r="G296" s="247"/>
      <c r="H296" s="250">
        <v>24.5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137</v>
      </c>
      <c r="AU296" s="256" t="s">
        <v>83</v>
      </c>
      <c r="AV296" s="13" t="s">
        <v>83</v>
      </c>
      <c r="AW296" s="13" t="s">
        <v>32</v>
      </c>
      <c r="AX296" s="13" t="s">
        <v>81</v>
      </c>
      <c r="AY296" s="256" t="s">
        <v>126</v>
      </c>
    </row>
    <row r="297" s="2" customFormat="1" ht="16.5" customHeight="1">
      <c r="A297" s="39"/>
      <c r="B297" s="40"/>
      <c r="C297" s="229" t="s">
        <v>415</v>
      </c>
      <c r="D297" s="229" t="s">
        <v>129</v>
      </c>
      <c r="E297" s="230" t="s">
        <v>416</v>
      </c>
      <c r="F297" s="231" t="s">
        <v>417</v>
      </c>
      <c r="G297" s="232" t="s">
        <v>132</v>
      </c>
      <c r="H297" s="233">
        <v>3792.8400000000001</v>
      </c>
      <c r="I297" s="234"/>
      <c r="J297" s="235">
        <f>ROUND(I297*H297,2)</f>
        <v>0</v>
      </c>
      <c r="K297" s="231" t="s">
        <v>133</v>
      </c>
      <c r="L297" s="45"/>
      <c r="M297" s="236" t="s">
        <v>1</v>
      </c>
      <c r="N297" s="237" t="s">
        <v>41</v>
      </c>
      <c r="O297" s="92"/>
      <c r="P297" s="238">
        <f>O297*H297</f>
        <v>0</v>
      </c>
      <c r="Q297" s="238">
        <v>0.184</v>
      </c>
      <c r="R297" s="238">
        <f>Q297*H297</f>
        <v>697.88256000000001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134</v>
      </c>
      <c r="AT297" s="240" t="s">
        <v>129</v>
      </c>
      <c r="AU297" s="240" t="s">
        <v>83</v>
      </c>
      <c r="AY297" s="18" t="s">
        <v>126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81</v>
      </c>
      <c r="BK297" s="241">
        <f>ROUND(I297*H297,2)</f>
        <v>0</v>
      </c>
      <c r="BL297" s="18" t="s">
        <v>134</v>
      </c>
      <c r="BM297" s="240" t="s">
        <v>418</v>
      </c>
    </row>
    <row r="298" s="2" customFormat="1">
      <c r="A298" s="39"/>
      <c r="B298" s="40"/>
      <c r="C298" s="41"/>
      <c r="D298" s="242" t="s">
        <v>136</v>
      </c>
      <c r="E298" s="41"/>
      <c r="F298" s="243" t="s">
        <v>419</v>
      </c>
      <c r="G298" s="41"/>
      <c r="H298" s="41"/>
      <c r="I298" s="139"/>
      <c r="J298" s="41"/>
      <c r="K298" s="41"/>
      <c r="L298" s="45"/>
      <c r="M298" s="244"/>
      <c r="N298" s="245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136</v>
      </c>
      <c r="AU298" s="18" t="s">
        <v>83</v>
      </c>
    </row>
    <row r="299" s="13" customFormat="1">
      <c r="A299" s="13"/>
      <c r="B299" s="246"/>
      <c r="C299" s="247"/>
      <c r="D299" s="242" t="s">
        <v>137</v>
      </c>
      <c r="E299" s="248" t="s">
        <v>1</v>
      </c>
      <c r="F299" s="249" t="s">
        <v>420</v>
      </c>
      <c r="G299" s="247"/>
      <c r="H299" s="250">
        <v>3792.8400000000001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137</v>
      </c>
      <c r="AU299" s="256" t="s">
        <v>83</v>
      </c>
      <c r="AV299" s="13" t="s">
        <v>83</v>
      </c>
      <c r="AW299" s="13" t="s">
        <v>32</v>
      </c>
      <c r="AX299" s="13" t="s">
        <v>81</v>
      </c>
      <c r="AY299" s="256" t="s">
        <v>126</v>
      </c>
    </row>
    <row r="300" s="2" customFormat="1" ht="16.5" customHeight="1">
      <c r="A300" s="39"/>
      <c r="B300" s="40"/>
      <c r="C300" s="229" t="s">
        <v>421</v>
      </c>
      <c r="D300" s="229" t="s">
        <v>129</v>
      </c>
      <c r="E300" s="230" t="s">
        <v>422</v>
      </c>
      <c r="F300" s="231" t="s">
        <v>423</v>
      </c>
      <c r="G300" s="232" t="s">
        <v>132</v>
      </c>
      <c r="H300" s="233">
        <v>154.21000000000001</v>
      </c>
      <c r="I300" s="234"/>
      <c r="J300" s="235">
        <f>ROUND(I300*H300,2)</f>
        <v>0</v>
      </c>
      <c r="K300" s="231" t="s">
        <v>133</v>
      </c>
      <c r="L300" s="45"/>
      <c r="M300" s="236" t="s">
        <v>1</v>
      </c>
      <c r="N300" s="237" t="s">
        <v>41</v>
      </c>
      <c r="O300" s="92"/>
      <c r="P300" s="238">
        <f>O300*H300</f>
        <v>0</v>
      </c>
      <c r="Q300" s="238">
        <v>0.34499999999999997</v>
      </c>
      <c r="R300" s="238">
        <f>Q300*H300</f>
        <v>53.202449999999999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134</v>
      </c>
      <c r="AT300" s="240" t="s">
        <v>129</v>
      </c>
      <c r="AU300" s="240" t="s">
        <v>83</v>
      </c>
      <c r="AY300" s="18" t="s">
        <v>126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81</v>
      </c>
      <c r="BK300" s="241">
        <f>ROUND(I300*H300,2)</f>
        <v>0</v>
      </c>
      <c r="BL300" s="18" t="s">
        <v>134</v>
      </c>
      <c r="BM300" s="240" t="s">
        <v>424</v>
      </c>
    </row>
    <row r="301" s="2" customFormat="1">
      <c r="A301" s="39"/>
      <c r="B301" s="40"/>
      <c r="C301" s="41"/>
      <c r="D301" s="242" t="s">
        <v>136</v>
      </c>
      <c r="E301" s="41"/>
      <c r="F301" s="243" t="s">
        <v>425</v>
      </c>
      <c r="G301" s="41"/>
      <c r="H301" s="41"/>
      <c r="I301" s="139"/>
      <c r="J301" s="41"/>
      <c r="K301" s="41"/>
      <c r="L301" s="45"/>
      <c r="M301" s="244"/>
      <c r="N301" s="245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83</v>
      </c>
    </row>
    <row r="302" s="13" customFormat="1">
      <c r="A302" s="13"/>
      <c r="B302" s="246"/>
      <c r="C302" s="247"/>
      <c r="D302" s="242" t="s">
        <v>137</v>
      </c>
      <c r="E302" s="248" t="s">
        <v>1</v>
      </c>
      <c r="F302" s="249" t="s">
        <v>426</v>
      </c>
      <c r="G302" s="247"/>
      <c r="H302" s="250">
        <v>154.21000000000001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137</v>
      </c>
      <c r="AU302" s="256" t="s">
        <v>83</v>
      </c>
      <c r="AV302" s="13" t="s">
        <v>83</v>
      </c>
      <c r="AW302" s="13" t="s">
        <v>32</v>
      </c>
      <c r="AX302" s="13" t="s">
        <v>81</v>
      </c>
      <c r="AY302" s="256" t="s">
        <v>126</v>
      </c>
    </row>
    <row r="303" s="2" customFormat="1" ht="16.5" customHeight="1">
      <c r="A303" s="39"/>
      <c r="B303" s="40"/>
      <c r="C303" s="229" t="s">
        <v>427</v>
      </c>
      <c r="D303" s="229" t="s">
        <v>129</v>
      </c>
      <c r="E303" s="230" t="s">
        <v>428</v>
      </c>
      <c r="F303" s="231" t="s">
        <v>429</v>
      </c>
      <c r="G303" s="232" t="s">
        <v>132</v>
      </c>
      <c r="H303" s="233">
        <v>1356.3599999999999</v>
      </c>
      <c r="I303" s="234"/>
      <c r="J303" s="235">
        <f>ROUND(I303*H303,2)</f>
        <v>0</v>
      </c>
      <c r="K303" s="231" t="s">
        <v>246</v>
      </c>
      <c r="L303" s="45"/>
      <c r="M303" s="236" t="s">
        <v>1</v>
      </c>
      <c r="N303" s="237" t="s">
        <v>41</v>
      </c>
      <c r="O303" s="92"/>
      <c r="P303" s="238">
        <f>O303*H303</f>
        <v>0</v>
      </c>
      <c r="Q303" s="238">
        <v>0.49159999999999998</v>
      </c>
      <c r="R303" s="238">
        <f>Q303*H303</f>
        <v>666.78657599999997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134</v>
      </c>
      <c r="AT303" s="240" t="s">
        <v>129</v>
      </c>
      <c r="AU303" s="240" t="s">
        <v>83</v>
      </c>
      <c r="AY303" s="18" t="s">
        <v>126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81</v>
      </c>
      <c r="BK303" s="241">
        <f>ROUND(I303*H303,2)</f>
        <v>0</v>
      </c>
      <c r="BL303" s="18" t="s">
        <v>134</v>
      </c>
      <c r="BM303" s="240" t="s">
        <v>430</v>
      </c>
    </row>
    <row r="304" s="2" customFormat="1">
      <c r="A304" s="39"/>
      <c r="B304" s="40"/>
      <c r="C304" s="41"/>
      <c r="D304" s="242" t="s">
        <v>136</v>
      </c>
      <c r="E304" s="41"/>
      <c r="F304" s="243" t="s">
        <v>431</v>
      </c>
      <c r="G304" s="41"/>
      <c r="H304" s="41"/>
      <c r="I304" s="139"/>
      <c r="J304" s="41"/>
      <c r="K304" s="41"/>
      <c r="L304" s="45"/>
      <c r="M304" s="244"/>
      <c r="N304" s="245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136</v>
      </c>
      <c r="AU304" s="18" t="s">
        <v>83</v>
      </c>
    </row>
    <row r="305" s="13" customFormat="1">
      <c r="A305" s="13"/>
      <c r="B305" s="246"/>
      <c r="C305" s="247"/>
      <c r="D305" s="242" t="s">
        <v>137</v>
      </c>
      <c r="E305" s="248" t="s">
        <v>1</v>
      </c>
      <c r="F305" s="249" t="s">
        <v>432</v>
      </c>
      <c r="G305" s="247"/>
      <c r="H305" s="250">
        <v>1356.3599999999999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137</v>
      </c>
      <c r="AU305" s="256" t="s">
        <v>83</v>
      </c>
      <c r="AV305" s="13" t="s">
        <v>83</v>
      </c>
      <c r="AW305" s="13" t="s">
        <v>32</v>
      </c>
      <c r="AX305" s="13" t="s">
        <v>81</v>
      </c>
      <c r="AY305" s="256" t="s">
        <v>126</v>
      </c>
    </row>
    <row r="306" s="2" customFormat="1" ht="16.5" customHeight="1">
      <c r="A306" s="39"/>
      <c r="B306" s="40"/>
      <c r="C306" s="229" t="s">
        <v>433</v>
      </c>
      <c r="D306" s="229" t="s">
        <v>129</v>
      </c>
      <c r="E306" s="230" t="s">
        <v>434</v>
      </c>
      <c r="F306" s="231" t="s">
        <v>435</v>
      </c>
      <c r="G306" s="232" t="s">
        <v>132</v>
      </c>
      <c r="H306" s="233">
        <v>3792.8400000000001</v>
      </c>
      <c r="I306" s="234"/>
      <c r="J306" s="235">
        <f>ROUND(I306*H306,2)</f>
        <v>0</v>
      </c>
      <c r="K306" s="231" t="s">
        <v>133</v>
      </c>
      <c r="L306" s="45"/>
      <c r="M306" s="236" t="s">
        <v>1</v>
      </c>
      <c r="N306" s="237" t="s">
        <v>41</v>
      </c>
      <c r="O306" s="92"/>
      <c r="P306" s="238">
        <f>O306*H306</f>
        <v>0</v>
      </c>
      <c r="Q306" s="238">
        <v>0.092799999999999994</v>
      </c>
      <c r="R306" s="238">
        <f>Q306*H306</f>
        <v>351.97555199999999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134</v>
      </c>
      <c r="AT306" s="240" t="s">
        <v>129</v>
      </c>
      <c r="AU306" s="240" t="s">
        <v>83</v>
      </c>
      <c r="AY306" s="18" t="s">
        <v>126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81</v>
      </c>
      <c r="BK306" s="241">
        <f>ROUND(I306*H306,2)</f>
        <v>0</v>
      </c>
      <c r="BL306" s="18" t="s">
        <v>134</v>
      </c>
      <c r="BM306" s="240" t="s">
        <v>436</v>
      </c>
    </row>
    <row r="307" s="2" customFormat="1">
      <c r="A307" s="39"/>
      <c r="B307" s="40"/>
      <c r="C307" s="41"/>
      <c r="D307" s="242" t="s">
        <v>136</v>
      </c>
      <c r="E307" s="41"/>
      <c r="F307" s="243" t="s">
        <v>437</v>
      </c>
      <c r="G307" s="41"/>
      <c r="H307" s="41"/>
      <c r="I307" s="139"/>
      <c r="J307" s="41"/>
      <c r="K307" s="41"/>
      <c r="L307" s="45"/>
      <c r="M307" s="244"/>
      <c r="N307" s="245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83</v>
      </c>
    </row>
    <row r="308" s="13" customFormat="1">
      <c r="A308" s="13"/>
      <c r="B308" s="246"/>
      <c r="C308" s="247"/>
      <c r="D308" s="242" t="s">
        <v>137</v>
      </c>
      <c r="E308" s="248" t="s">
        <v>1</v>
      </c>
      <c r="F308" s="249" t="s">
        <v>420</v>
      </c>
      <c r="G308" s="247"/>
      <c r="H308" s="250">
        <v>3792.8400000000001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6" t="s">
        <v>137</v>
      </c>
      <c r="AU308" s="256" t="s">
        <v>83</v>
      </c>
      <c r="AV308" s="13" t="s">
        <v>83</v>
      </c>
      <c r="AW308" s="13" t="s">
        <v>32</v>
      </c>
      <c r="AX308" s="13" t="s">
        <v>81</v>
      </c>
      <c r="AY308" s="256" t="s">
        <v>126</v>
      </c>
    </row>
    <row r="309" s="2" customFormat="1" ht="16.5" customHeight="1">
      <c r="A309" s="39"/>
      <c r="B309" s="40"/>
      <c r="C309" s="229" t="s">
        <v>438</v>
      </c>
      <c r="D309" s="229" t="s">
        <v>129</v>
      </c>
      <c r="E309" s="230" t="s">
        <v>439</v>
      </c>
      <c r="F309" s="231" t="s">
        <v>440</v>
      </c>
      <c r="G309" s="232" t="s">
        <v>132</v>
      </c>
      <c r="H309" s="233">
        <v>3792.8400000000001</v>
      </c>
      <c r="I309" s="234"/>
      <c r="J309" s="235">
        <f>ROUND(I309*H309,2)</f>
        <v>0</v>
      </c>
      <c r="K309" s="231" t="s">
        <v>133</v>
      </c>
      <c r="L309" s="45"/>
      <c r="M309" s="236" t="s">
        <v>1</v>
      </c>
      <c r="N309" s="237" t="s">
        <v>41</v>
      </c>
      <c r="O309" s="92"/>
      <c r="P309" s="238">
        <f>O309*H309</f>
        <v>0</v>
      </c>
      <c r="Q309" s="238">
        <v>0.11600000000000001</v>
      </c>
      <c r="R309" s="238">
        <f>Q309*H309</f>
        <v>439.96944000000002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134</v>
      </c>
      <c r="AT309" s="240" t="s">
        <v>129</v>
      </c>
      <c r="AU309" s="240" t="s">
        <v>83</v>
      </c>
      <c r="AY309" s="18" t="s">
        <v>126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81</v>
      </c>
      <c r="BK309" s="241">
        <f>ROUND(I309*H309,2)</f>
        <v>0</v>
      </c>
      <c r="BL309" s="18" t="s">
        <v>134</v>
      </c>
      <c r="BM309" s="240" t="s">
        <v>441</v>
      </c>
    </row>
    <row r="310" s="2" customFormat="1">
      <c r="A310" s="39"/>
      <c r="B310" s="40"/>
      <c r="C310" s="41"/>
      <c r="D310" s="242" t="s">
        <v>136</v>
      </c>
      <c r="E310" s="41"/>
      <c r="F310" s="243" t="s">
        <v>442</v>
      </c>
      <c r="G310" s="41"/>
      <c r="H310" s="41"/>
      <c r="I310" s="139"/>
      <c r="J310" s="41"/>
      <c r="K310" s="41"/>
      <c r="L310" s="45"/>
      <c r="M310" s="244"/>
      <c r="N310" s="245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136</v>
      </c>
      <c r="AU310" s="18" t="s">
        <v>83</v>
      </c>
    </row>
    <row r="311" s="13" customFormat="1">
      <c r="A311" s="13"/>
      <c r="B311" s="246"/>
      <c r="C311" s="247"/>
      <c r="D311" s="242" t="s">
        <v>137</v>
      </c>
      <c r="E311" s="248" t="s">
        <v>1</v>
      </c>
      <c r="F311" s="249" t="s">
        <v>420</v>
      </c>
      <c r="G311" s="247"/>
      <c r="H311" s="250">
        <v>3792.8400000000001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137</v>
      </c>
      <c r="AU311" s="256" t="s">
        <v>83</v>
      </c>
      <c r="AV311" s="13" t="s">
        <v>83</v>
      </c>
      <c r="AW311" s="13" t="s">
        <v>32</v>
      </c>
      <c r="AX311" s="13" t="s">
        <v>81</v>
      </c>
      <c r="AY311" s="256" t="s">
        <v>126</v>
      </c>
    </row>
    <row r="312" s="2" customFormat="1" ht="16.5" customHeight="1">
      <c r="A312" s="39"/>
      <c r="B312" s="40"/>
      <c r="C312" s="229" t="s">
        <v>443</v>
      </c>
      <c r="D312" s="229" t="s">
        <v>129</v>
      </c>
      <c r="E312" s="230" t="s">
        <v>444</v>
      </c>
      <c r="F312" s="231" t="s">
        <v>445</v>
      </c>
      <c r="G312" s="232" t="s">
        <v>171</v>
      </c>
      <c r="H312" s="233">
        <v>2912.6599999999999</v>
      </c>
      <c r="I312" s="234"/>
      <c r="J312" s="235">
        <f>ROUND(I312*H312,2)</f>
        <v>0</v>
      </c>
      <c r="K312" s="231" t="s">
        <v>133</v>
      </c>
      <c r="L312" s="45"/>
      <c r="M312" s="236" t="s">
        <v>1</v>
      </c>
      <c r="N312" s="237" t="s">
        <v>41</v>
      </c>
      <c r="O312" s="92"/>
      <c r="P312" s="238">
        <f>O312*H312</f>
        <v>0</v>
      </c>
      <c r="Q312" s="238">
        <v>1.0000000000000001E-05</v>
      </c>
      <c r="R312" s="238">
        <f>Q312*H312</f>
        <v>0.029126600000000002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134</v>
      </c>
      <c r="AT312" s="240" t="s">
        <v>129</v>
      </c>
      <c r="AU312" s="240" t="s">
        <v>83</v>
      </c>
      <c r="AY312" s="18" t="s">
        <v>126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81</v>
      </c>
      <c r="BK312" s="241">
        <f>ROUND(I312*H312,2)</f>
        <v>0</v>
      </c>
      <c r="BL312" s="18" t="s">
        <v>134</v>
      </c>
      <c r="BM312" s="240" t="s">
        <v>446</v>
      </c>
    </row>
    <row r="313" s="2" customFormat="1">
      <c r="A313" s="39"/>
      <c r="B313" s="40"/>
      <c r="C313" s="41"/>
      <c r="D313" s="242" t="s">
        <v>136</v>
      </c>
      <c r="E313" s="41"/>
      <c r="F313" s="243" t="s">
        <v>447</v>
      </c>
      <c r="G313" s="41"/>
      <c r="H313" s="41"/>
      <c r="I313" s="139"/>
      <c r="J313" s="41"/>
      <c r="K313" s="41"/>
      <c r="L313" s="45"/>
      <c r="M313" s="244"/>
      <c r="N313" s="245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136</v>
      </c>
      <c r="AU313" s="18" t="s">
        <v>83</v>
      </c>
    </row>
    <row r="314" s="13" customFormat="1">
      <c r="A314" s="13"/>
      <c r="B314" s="246"/>
      <c r="C314" s="247"/>
      <c r="D314" s="242" t="s">
        <v>137</v>
      </c>
      <c r="E314" s="248" t="s">
        <v>1</v>
      </c>
      <c r="F314" s="249" t="s">
        <v>448</v>
      </c>
      <c r="G314" s="247"/>
      <c r="H314" s="250">
        <v>2912.6599999999999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137</v>
      </c>
      <c r="AU314" s="256" t="s">
        <v>83</v>
      </c>
      <c r="AV314" s="13" t="s">
        <v>83</v>
      </c>
      <c r="AW314" s="13" t="s">
        <v>32</v>
      </c>
      <c r="AX314" s="13" t="s">
        <v>81</v>
      </c>
      <c r="AY314" s="256" t="s">
        <v>126</v>
      </c>
    </row>
    <row r="315" s="2" customFormat="1" ht="16.5" customHeight="1">
      <c r="A315" s="39"/>
      <c r="B315" s="40"/>
      <c r="C315" s="229" t="s">
        <v>449</v>
      </c>
      <c r="D315" s="229" t="s">
        <v>129</v>
      </c>
      <c r="E315" s="230" t="s">
        <v>450</v>
      </c>
      <c r="F315" s="231" t="s">
        <v>451</v>
      </c>
      <c r="G315" s="232" t="s">
        <v>132</v>
      </c>
      <c r="H315" s="233">
        <v>147.05000000000001</v>
      </c>
      <c r="I315" s="234"/>
      <c r="J315" s="235">
        <f>ROUND(I315*H315,2)</f>
        <v>0</v>
      </c>
      <c r="K315" s="231" t="s">
        <v>133</v>
      </c>
      <c r="L315" s="45"/>
      <c r="M315" s="236" t="s">
        <v>1</v>
      </c>
      <c r="N315" s="237" t="s">
        <v>41</v>
      </c>
      <c r="O315" s="92"/>
      <c r="P315" s="238">
        <f>O315*H315</f>
        <v>0</v>
      </c>
      <c r="Q315" s="238">
        <v>0.1018</v>
      </c>
      <c r="R315" s="238">
        <f>Q315*H315</f>
        <v>14.969690000000002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134</v>
      </c>
      <c r="AT315" s="240" t="s">
        <v>129</v>
      </c>
      <c r="AU315" s="240" t="s">
        <v>83</v>
      </c>
      <c r="AY315" s="18" t="s">
        <v>126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81</v>
      </c>
      <c r="BK315" s="241">
        <f>ROUND(I315*H315,2)</f>
        <v>0</v>
      </c>
      <c r="BL315" s="18" t="s">
        <v>134</v>
      </c>
      <c r="BM315" s="240" t="s">
        <v>452</v>
      </c>
    </row>
    <row r="316" s="2" customFormat="1">
      <c r="A316" s="39"/>
      <c r="B316" s="40"/>
      <c r="C316" s="41"/>
      <c r="D316" s="242" t="s">
        <v>136</v>
      </c>
      <c r="E316" s="41"/>
      <c r="F316" s="243" t="s">
        <v>453</v>
      </c>
      <c r="G316" s="41"/>
      <c r="H316" s="41"/>
      <c r="I316" s="139"/>
      <c r="J316" s="41"/>
      <c r="K316" s="41"/>
      <c r="L316" s="45"/>
      <c r="M316" s="244"/>
      <c r="N316" s="245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83</v>
      </c>
    </row>
    <row r="317" s="2" customFormat="1" ht="16.5" customHeight="1">
      <c r="A317" s="39"/>
      <c r="B317" s="40"/>
      <c r="C317" s="229" t="s">
        <v>454</v>
      </c>
      <c r="D317" s="229" t="s">
        <v>129</v>
      </c>
      <c r="E317" s="230" t="s">
        <v>455</v>
      </c>
      <c r="F317" s="231" t="s">
        <v>456</v>
      </c>
      <c r="G317" s="232" t="s">
        <v>132</v>
      </c>
      <c r="H317" s="233">
        <v>3792.8400000000001</v>
      </c>
      <c r="I317" s="234"/>
      <c r="J317" s="235">
        <f>ROUND(I317*H317,2)</f>
        <v>0</v>
      </c>
      <c r="K317" s="231" t="s">
        <v>1</v>
      </c>
      <c r="L317" s="45"/>
      <c r="M317" s="236" t="s">
        <v>1</v>
      </c>
      <c r="N317" s="237" t="s">
        <v>41</v>
      </c>
      <c r="O317" s="92"/>
      <c r="P317" s="238">
        <f>O317*H317</f>
        <v>0</v>
      </c>
      <c r="Q317" s="238">
        <v>0.0117</v>
      </c>
      <c r="R317" s="238">
        <f>Q317*H317</f>
        <v>44.376228000000005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134</v>
      </c>
      <c r="AT317" s="240" t="s">
        <v>129</v>
      </c>
      <c r="AU317" s="240" t="s">
        <v>83</v>
      </c>
      <c r="AY317" s="18" t="s">
        <v>126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81</v>
      </c>
      <c r="BK317" s="241">
        <f>ROUND(I317*H317,2)</f>
        <v>0</v>
      </c>
      <c r="BL317" s="18" t="s">
        <v>134</v>
      </c>
      <c r="BM317" s="240" t="s">
        <v>457</v>
      </c>
    </row>
    <row r="318" s="2" customFormat="1">
      <c r="A318" s="39"/>
      <c r="B318" s="40"/>
      <c r="C318" s="41"/>
      <c r="D318" s="242" t="s">
        <v>136</v>
      </c>
      <c r="E318" s="41"/>
      <c r="F318" s="243" t="s">
        <v>456</v>
      </c>
      <c r="G318" s="41"/>
      <c r="H318" s="41"/>
      <c r="I318" s="139"/>
      <c r="J318" s="41"/>
      <c r="K318" s="41"/>
      <c r="L318" s="45"/>
      <c r="M318" s="244"/>
      <c r="N318" s="245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136</v>
      </c>
      <c r="AU318" s="18" t="s">
        <v>83</v>
      </c>
    </row>
    <row r="319" s="13" customFormat="1">
      <c r="A319" s="13"/>
      <c r="B319" s="246"/>
      <c r="C319" s="247"/>
      <c r="D319" s="242" t="s">
        <v>137</v>
      </c>
      <c r="E319" s="248" t="s">
        <v>1</v>
      </c>
      <c r="F319" s="249" t="s">
        <v>420</v>
      </c>
      <c r="G319" s="247"/>
      <c r="H319" s="250">
        <v>3792.8400000000001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137</v>
      </c>
      <c r="AU319" s="256" t="s">
        <v>83</v>
      </c>
      <c r="AV319" s="13" t="s">
        <v>83</v>
      </c>
      <c r="AW319" s="13" t="s">
        <v>32</v>
      </c>
      <c r="AX319" s="13" t="s">
        <v>81</v>
      </c>
      <c r="AY319" s="256" t="s">
        <v>126</v>
      </c>
    </row>
    <row r="320" s="12" customFormat="1" ht="22.8" customHeight="1">
      <c r="A320" s="12"/>
      <c r="B320" s="213"/>
      <c r="C320" s="214"/>
      <c r="D320" s="215" t="s">
        <v>75</v>
      </c>
      <c r="E320" s="227" t="s">
        <v>458</v>
      </c>
      <c r="F320" s="227" t="s">
        <v>459</v>
      </c>
      <c r="G320" s="214"/>
      <c r="H320" s="214"/>
      <c r="I320" s="217"/>
      <c r="J320" s="228">
        <f>BK320</f>
        <v>0</v>
      </c>
      <c r="K320" s="214"/>
      <c r="L320" s="219"/>
      <c r="M320" s="220"/>
      <c r="N320" s="221"/>
      <c r="O320" s="221"/>
      <c r="P320" s="222">
        <f>SUM(P321:P339)</f>
        <v>0</v>
      </c>
      <c r="Q320" s="221"/>
      <c r="R320" s="222">
        <f>SUM(R321:R339)</f>
        <v>9.2362930799999994</v>
      </c>
      <c r="S320" s="221"/>
      <c r="T320" s="223">
        <f>SUM(T321:T339)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4" t="s">
        <v>81</v>
      </c>
      <c r="AT320" s="225" t="s">
        <v>75</v>
      </c>
      <c r="AU320" s="225" t="s">
        <v>81</v>
      </c>
      <c r="AY320" s="224" t="s">
        <v>126</v>
      </c>
      <c r="BK320" s="226">
        <f>SUM(BK321:BK339)</f>
        <v>0</v>
      </c>
    </row>
    <row r="321" s="2" customFormat="1" ht="16.5" customHeight="1">
      <c r="A321" s="39"/>
      <c r="B321" s="40"/>
      <c r="C321" s="229" t="s">
        <v>460</v>
      </c>
      <c r="D321" s="229" t="s">
        <v>129</v>
      </c>
      <c r="E321" s="230" t="s">
        <v>461</v>
      </c>
      <c r="F321" s="231" t="s">
        <v>462</v>
      </c>
      <c r="G321" s="232" t="s">
        <v>159</v>
      </c>
      <c r="H321" s="233">
        <v>1.2190000000000001</v>
      </c>
      <c r="I321" s="234"/>
      <c r="J321" s="235">
        <f>ROUND(I321*H321,2)</f>
        <v>0</v>
      </c>
      <c r="K321" s="231" t="s">
        <v>133</v>
      </c>
      <c r="L321" s="45"/>
      <c r="M321" s="236" t="s">
        <v>1</v>
      </c>
      <c r="N321" s="237" t="s">
        <v>41</v>
      </c>
      <c r="O321" s="92"/>
      <c r="P321" s="238">
        <f>O321*H321</f>
        <v>0</v>
      </c>
      <c r="Q321" s="238">
        <v>2.2563399999999998</v>
      </c>
      <c r="R321" s="238">
        <f>Q321*H321</f>
        <v>2.7504784600000001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134</v>
      </c>
      <c r="AT321" s="240" t="s">
        <v>129</v>
      </c>
      <c r="AU321" s="240" t="s">
        <v>83</v>
      </c>
      <c r="AY321" s="18" t="s">
        <v>126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81</v>
      </c>
      <c r="BK321" s="241">
        <f>ROUND(I321*H321,2)</f>
        <v>0</v>
      </c>
      <c r="BL321" s="18" t="s">
        <v>134</v>
      </c>
      <c r="BM321" s="240" t="s">
        <v>463</v>
      </c>
    </row>
    <row r="322" s="2" customFormat="1">
      <c r="A322" s="39"/>
      <c r="B322" s="40"/>
      <c r="C322" s="41"/>
      <c r="D322" s="242" t="s">
        <v>136</v>
      </c>
      <c r="E322" s="41"/>
      <c r="F322" s="243" t="s">
        <v>464</v>
      </c>
      <c r="G322" s="41"/>
      <c r="H322" s="41"/>
      <c r="I322" s="139"/>
      <c r="J322" s="41"/>
      <c r="K322" s="41"/>
      <c r="L322" s="45"/>
      <c r="M322" s="244"/>
      <c r="N322" s="245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136</v>
      </c>
      <c r="AU322" s="18" t="s">
        <v>83</v>
      </c>
    </row>
    <row r="323" s="13" customFormat="1">
      <c r="A323" s="13"/>
      <c r="B323" s="246"/>
      <c r="C323" s="247"/>
      <c r="D323" s="242" t="s">
        <v>137</v>
      </c>
      <c r="E323" s="248" t="s">
        <v>1</v>
      </c>
      <c r="F323" s="249" t="s">
        <v>465</v>
      </c>
      <c r="G323" s="247"/>
      <c r="H323" s="250">
        <v>1.2190000000000001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137</v>
      </c>
      <c r="AU323" s="256" t="s">
        <v>83</v>
      </c>
      <c r="AV323" s="13" t="s">
        <v>83</v>
      </c>
      <c r="AW323" s="13" t="s">
        <v>32</v>
      </c>
      <c r="AX323" s="13" t="s">
        <v>81</v>
      </c>
      <c r="AY323" s="256" t="s">
        <v>126</v>
      </c>
    </row>
    <row r="324" s="2" customFormat="1" ht="16.5" customHeight="1">
      <c r="A324" s="39"/>
      <c r="B324" s="40"/>
      <c r="C324" s="289" t="s">
        <v>7</v>
      </c>
      <c r="D324" s="289" t="s">
        <v>276</v>
      </c>
      <c r="E324" s="290" t="s">
        <v>466</v>
      </c>
      <c r="F324" s="291" t="s">
        <v>467</v>
      </c>
      <c r="G324" s="292" t="s">
        <v>132</v>
      </c>
      <c r="H324" s="293">
        <v>12.19</v>
      </c>
      <c r="I324" s="294"/>
      <c r="J324" s="295">
        <f>ROUND(I324*H324,2)</f>
        <v>0</v>
      </c>
      <c r="K324" s="291" t="s">
        <v>1</v>
      </c>
      <c r="L324" s="296"/>
      <c r="M324" s="297" t="s">
        <v>1</v>
      </c>
      <c r="N324" s="298" t="s">
        <v>41</v>
      </c>
      <c r="O324" s="92"/>
      <c r="P324" s="238">
        <f>O324*H324</f>
        <v>0</v>
      </c>
      <c r="Q324" s="238">
        <v>0.018499999999999999</v>
      </c>
      <c r="R324" s="238">
        <f>Q324*H324</f>
        <v>0.22551499999999999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279</v>
      </c>
      <c r="AT324" s="240" t="s">
        <v>276</v>
      </c>
      <c r="AU324" s="240" t="s">
        <v>83</v>
      </c>
      <c r="AY324" s="18" t="s">
        <v>126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81</v>
      </c>
      <c r="BK324" s="241">
        <f>ROUND(I324*H324,2)</f>
        <v>0</v>
      </c>
      <c r="BL324" s="18" t="s">
        <v>134</v>
      </c>
      <c r="BM324" s="240" t="s">
        <v>468</v>
      </c>
    </row>
    <row r="325" s="2" customFormat="1">
      <c r="A325" s="39"/>
      <c r="B325" s="40"/>
      <c r="C325" s="41"/>
      <c r="D325" s="242" t="s">
        <v>136</v>
      </c>
      <c r="E325" s="41"/>
      <c r="F325" s="243" t="s">
        <v>469</v>
      </c>
      <c r="G325" s="41"/>
      <c r="H325" s="41"/>
      <c r="I325" s="139"/>
      <c r="J325" s="41"/>
      <c r="K325" s="41"/>
      <c r="L325" s="45"/>
      <c r="M325" s="244"/>
      <c r="N325" s="245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136</v>
      </c>
      <c r="AU325" s="18" t="s">
        <v>83</v>
      </c>
    </row>
    <row r="326" s="13" customFormat="1">
      <c r="A326" s="13"/>
      <c r="B326" s="246"/>
      <c r="C326" s="247"/>
      <c r="D326" s="242" t="s">
        <v>137</v>
      </c>
      <c r="E326" s="248" t="s">
        <v>1</v>
      </c>
      <c r="F326" s="249" t="s">
        <v>470</v>
      </c>
      <c r="G326" s="247"/>
      <c r="H326" s="250">
        <v>12.19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137</v>
      </c>
      <c r="AU326" s="256" t="s">
        <v>83</v>
      </c>
      <c r="AV326" s="13" t="s">
        <v>83</v>
      </c>
      <c r="AW326" s="13" t="s">
        <v>32</v>
      </c>
      <c r="AX326" s="13" t="s">
        <v>81</v>
      </c>
      <c r="AY326" s="256" t="s">
        <v>126</v>
      </c>
    </row>
    <row r="327" s="2" customFormat="1" ht="16.5" customHeight="1">
      <c r="A327" s="39"/>
      <c r="B327" s="40"/>
      <c r="C327" s="229" t="s">
        <v>471</v>
      </c>
      <c r="D327" s="229" t="s">
        <v>129</v>
      </c>
      <c r="E327" s="230" t="s">
        <v>472</v>
      </c>
      <c r="F327" s="231" t="s">
        <v>473</v>
      </c>
      <c r="G327" s="232" t="s">
        <v>159</v>
      </c>
      <c r="H327" s="233">
        <v>1.2250000000000001</v>
      </c>
      <c r="I327" s="234"/>
      <c r="J327" s="235">
        <f>ROUND(I327*H327,2)</f>
        <v>0</v>
      </c>
      <c r="K327" s="231" t="s">
        <v>133</v>
      </c>
      <c r="L327" s="45"/>
      <c r="M327" s="236" t="s">
        <v>1</v>
      </c>
      <c r="N327" s="237" t="s">
        <v>41</v>
      </c>
      <c r="O327" s="92"/>
      <c r="P327" s="238">
        <f>O327*H327</f>
        <v>0</v>
      </c>
      <c r="Q327" s="238">
        <v>2.45329</v>
      </c>
      <c r="R327" s="238">
        <f>Q327*H327</f>
        <v>3.0052802500000002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134</v>
      </c>
      <c r="AT327" s="240" t="s">
        <v>129</v>
      </c>
      <c r="AU327" s="240" t="s">
        <v>83</v>
      </c>
      <c r="AY327" s="18" t="s">
        <v>126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81</v>
      </c>
      <c r="BK327" s="241">
        <f>ROUND(I327*H327,2)</f>
        <v>0</v>
      </c>
      <c r="BL327" s="18" t="s">
        <v>134</v>
      </c>
      <c r="BM327" s="240" t="s">
        <v>474</v>
      </c>
    </row>
    <row r="328" s="2" customFormat="1">
      <c r="A328" s="39"/>
      <c r="B328" s="40"/>
      <c r="C328" s="41"/>
      <c r="D328" s="242" t="s">
        <v>136</v>
      </c>
      <c r="E328" s="41"/>
      <c r="F328" s="243" t="s">
        <v>475</v>
      </c>
      <c r="G328" s="41"/>
      <c r="H328" s="41"/>
      <c r="I328" s="139"/>
      <c r="J328" s="41"/>
      <c r="K328" s="41"/>
      <c r="L328" s="45"/>
      <c r="M328" s="244"/>
      <c r="N328" s="245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136</v>
      </c>
      <c r="AU328" s="18" t="s">
        <v>83</v>
      </c>
    </row>
    <row r="329" s="13" customFormat="1">
      <c r="A329" s="13"/>
      <c r="B329" s="246"/>
      <c r="C329" s="247"/>
      <c r="D329" s="242" t="s">
        <v>137</v>
      </c>
      <c r="E329" s="248" t="s">
        <v>1</v>
      </c>
      <c r="F329" s="249" t="s">
        <v>476</v>
      </c>
      <c r="G329" s="247"/>
      <c r="H329" s="250">
        <v>1.2250000000000001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137</v>
      </c>
      <c r="AU329" s="256" t="s">
        <v>83</v>
      </c>
      <c r="AV329" s="13" t="s">
        <v>83</v>
      </c>
      <c r="AW329" s="13" t="s">
        <v>32</v>
      </c>
      <c r="AX329" s="13" t="s">
        <v>81</v>
      </c>
      <c r="AY329" s="256" t="s">
        <v>126</v>
      </c>
    </row>
    <row r="330" s="2" customFormat="1" ht="16.5" customHeight="1">
      <c r="A330" s="39"/>
      <c r="B330" s="40"/>
      <c r="C330" s="229" t="s">
        <v>477</v>
      </c>
      <c r="D330" s="229" t="s">
        <v>129</v>
      </c>
      <c r="E330" s="230" t="s">
        <v>478</v>
      </c>
      <c r="F330" s="231" t="s">
        <v>479</v>
      </c>
      <c r="G330" s="232" t="s">
        <v>159</v>
      </c>
      <c r="H330" s="233">
        <v>1.319</v>
      </c>
      <c r="I330" s="234"/>
      <c r="J330" s="235">
        <f>ROUND(I330*H330,2)</f>
        <v>0</v>
      </c>
      <c r="K330" s="231" t="s">
        <v>133</v>
      </c>
      <c r="L330" s="45"/>
      <c r="M330" s="236" t="s">
        <v>1</v>
      </c>
      <c r="N330" s="237" t="s">
        <v>41</v>
      </c>
      <c r="O330" s="92"/>
      <c r="P330" s="238">
        <f>O330*H330</f>
        <v>0</v>
      </c>
      <c r="Q330" s="238">
        <v>2.45329</v>
      </c>
      <c r="R330" s="238">
        <f>Q330*H330</f>
        <v>3.2358895099999998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134</v>
      </c>
      <c r="AT330" s="240" t="s">
        <v>129</v>
      </c>
      <c r="AU330" s="240" t="s">
        <v>83</v>
      </c>
      <c r="AY330" s="18" t="s">
        <v>126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81</v>
      </c>
      <c r="BK330" s="241">
        <f>ROUND(I330*H330,2)</f>
        <v>0</v>
      </c>
      <c r="BL330" s="18" t="s">
        <v>134</v>
      </c>
      <c r="BM330" s="240" t="s">
        <v>480</v>
      </c>
    </row>
    <row r="331" s="2" customFormat="1">
      <c r="A331" s="39"/>
      <c r="B331" s="40"/>
      <c r="C331" s="41"/>
      <c r="D331" s="242" t="s">
        <v>136</v>
      </c>
      <c r="E331" s="41"/>
      <c r="F331" s="243" t="s">
        <v>481</v>
      </c>
      <c r="G331" s="41"/>
      <c r="H331" s="41"/>
      <c r="I331" s="139"/>
      <c r="J331" s="41"/>
      <c r="K331" s="41"/>
      <c r="L331" s="45"/>
      <c r="M331" s="244"/>
      <c r="N331" s="245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136</v>
      </c>
      <c r="AU331" s="18" t="s">
        <v>83</v>
      </c>
    </row>
    <row r="332" s="13" customFormat="1">
      <c r="A332" s="13"/>
      <c r="B332" s="246"/>
      <c r="C332" s="247"/>
      <c r="D332" s="242" t="s">
        <v>137</v>
      </c>
      <c r="E332" s="248" t="s">
        <v>1</v>
      </c>
      <c r="F332" s="249" t="s">
        <v>482</v>
      </c>
      <c r="G332" s="247"/>
      <c r="H332" s="250">
        <v>1.319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137</v>
      </c>
      <c r="AU332" s="256" t="s">
        <v>83</v>
      </c>
      <c r="AV332" s="13" t="s">
        <v>83</v>
      </c>
      <c r="AW332" s="13" t="s">
        <v>32</v>
      </c>
      <c r="AX332" s="13" t="s">
        <v>81</v>
      </c>
      <c r="AY332" s="256" t="s">
        <v>126</v>
      </c>
    </row>
    <row r="333" s="2" customFormat="1" ht="16.5" customHeight="1">
      <c r="A333" s="39"/>
      <c r="B333" s="40"/>
      <c r="C333" s="229" t="s">
        <v>483</v>
      </c>
      <c r="D333" s="229" t="s">
        <v>129</v>
      </c>
      <c r="E333" s="230" t="s">
        <v>484</v>
      </c>
      <c r="F333" s="231" t="s">
        <v>485</v>
      </c>
      <c r="G333" s="232" t="s">
        <v>159</v>
      </c>
      <c r="H333" s="233">
        <v>1.319</v>
      </c>
      <c r="I333" s="234"/>
      <c r="J333" s="235">
        <f>ROUND(I333*H333,2)</f>
        <v>0</v>
      </c>
      <c r="K333" s="231" t="s">
        <v>133</v>
      </c>
      <c r="L333" s="45"/>
      <c r="M333" s="236" t="s">
        <v>1</v>
      </c>
      <c r="N333" s="237" t="s">
        <v>41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134</v>
      </c>
      <c r="AT333" s="240" t="s">
        <v>129</v>
      </c>
      <c r="AU333" s="240" t="s">
        <v>83</v>
      </c>
      <c r="AY333" s="18" t="s">
        <v>126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81</v>
      </c>
      <c r="BK333" s="241">
        <f>ROUND(I333*H333,2)</f>
        <v>0</v>
      </c>
      <c r="BL333" s="18" t="s">
        <v>134</v>
      </c>
      <c r="BM333" s="240" t="s">
        <v>486</v>
      </c>
    </row>
    <row r="334" s="2" customFormat="1">
      <c r="A334" s="39"/>
      <c r="B334" s="40"/>
      <c r="C334" s="41"/>
      <c r="D334" s="242" t="s">
        <v>136</v>
      </c>
      <c r="E334" s="41"/>
      <c r="F334" s="243" t="s">
        <v>487</v>
      </c>
      <c r="G334" s="41"/>
      <c r="H334" s="41"/>
      <c r="I334" s="139"/>
      <c r="J334" s="41"/>
      <c r="K334" s="41"/>
      <c r="L334" s="45"/>
      <c r="M334" s="244"/>
      <c r="N334" s="245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136</v>
      </c>
      <c r="AU334" s="18" t="s">
        <v>83</v>
      </c>
    </row>
    <row r="335" s="2" customFormat="1" ht="16.5" customHeight="1">
      <c r="A335" s="39"/>
      <c r="B335" s="40"/>
      <c r="C335" s="229" t="s">
        <v>488</v>
      </c>
      <c r="D335" s="229" t="s">
        <v>129</v>
      </c>
      <c r="E335" s="230" t="s">
        <v>489</v>
      </c>
      <c r="F335" s="231" t="s">
        <v>490</v>
      </c>
      <c r="G335" s="232" t="s">
        <v>159</v>
      </c>
      <c r="H335" s="233">
        <v>1.319</v>
      </c>
      <c r="I335" s="234"/>
      <c r="J335" s="235">
        <f>ROUND(I335*H335,2)</f>
        <v>0</v>
      </c>
      <c r="K335" s="231" t="s">
        <v>133</v>
      </c>
      <c r="L335" s="45"/>
      <c r="M335" s="236" t="s">
        <v>1</v>
      </c>
      <c r="N335" s="237" t="s">
        <v>41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134</v>
      </c>
      <c r="AT335" s="240" t="s">
        <v>129</v>
      </c>
      <c r="AU335" s="240" t="s">
        <v>83</v>
      </c>
      <c r="AY335" s="18" t="s">
        <v>126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81</v>
      </c>
      <c r="BK335" s="241">
        <f>ROUND(I335*H335,2)</f>
        <v>0</v>
      </c>
      <c r="BL335" s="18" t="s">
        <v>134</v>
      </c>
      <c r="BM335" s="240" t="s">
        <v>491</v>
      </c>
    </row>
    <row r="336" s="2" customFormat="1">
      <c r="A336" s="39"/>
      <c r="B336" s="40"/>
      <c r="C336" s="41"/>
      <c r="D336" s="242" t="s">
        <v>136</v>
      </c>
      <c r="E336" s="41"/>
      <c r="F336" s="243" t="s">
        <v>492</v>
      </c>
      <c r="G336" s="41"/>
      <c r="H336" s="41"/>
      <c r="I336" s="139"/>
      <c r="J336" s="41"/>
      <c r="K336" s="41"/>
      <c r="L336" s="45"/>
      <c r="M336" s="244"/>
      <c r="N336" s="245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136</v>
      </c>
      <c r="AU336" s="18" t="s">
        <v>83</v>
      </c>
    </row>
    <row r="337" s="2" customFormat="1" ht="16.5" customHeight="1">
      <c r="A337" s="39"/>
      <c r="B337" s="40"/>
      <c r="C337" s="229" t="s">
        <v>493</v>
      </c>
      <c r="D337" s="229" t="s">
        <v>129</v>
      </c>
      <c r="E337" s="230" t="s">
        <v>494</v>
      </c>
      <c r="F337" s="231" t="s">
        <v>495</v>
      </c>
      <c r="G337" s="232" t="s">
        <v>259</v>
      </c>
      <c r="H337" s="233">
        <v>0.017999999999999999</v>
      </c>
      <c r="I337" s="234"/>
      <c r="J337" s="235">
        <f>ROUND(I337*H337,2)</f>
        <v>0</v>
      </c>
      <c r="K337" s="231" t="s">
        <v>133</v>
      </c>
      <c r="L337" s="45"/>
      <c r="M337" s="236" t="s">
        <v>1</v>
      </c>
      <c r="N337" s="237" t="s">
        <v>41</v>
      </c>
      <c r="O337" s="92"/>
      <c r="P337" s="238">
        <f>O337*H337</f>
        <v>0</v>
      </c>
      <c r="Q337" s="238">
        <v>1.06277</v>
      </c>
      <c r="R337" s="238">
        <f>Q337*H337</f>
        <v>0.019129859999999999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134</v>
      </c>
      <c r="AT337" s="240" t="s">
        <v>129</v>
      </c>
      <c r="AU337" s="240" t="s">
        <v>83</v>
      </c>
      <c r="AY337" s="18" t="s">
        <v>126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81</v>
      </c>
      <c r="BK337" s="241">
        <f>ROUND(I337*H337,2)</f>
        <v>0</v>
      </c>
      <c r="BL337" s="18" t="s">
        <v>134</v>
      </c>
      <c r="BM337" s="240" t="s">
        <v>496</v>
      </c>
    </row>
    <row r="338" s="2" customFormat="1">
      <c r="A338" s="39"/>
      <c r="B338" s="40"/>
      <c r="C338" s="41"/>
      <c r="D338" s="242" t="s">
        <v>136</v>
      </c>
      <c r="E338" s="41"/>
      <c r="F338" s="243" t="s">
        <v>497</v>
      </c>
      <c r="G338" s="41"/>
      <c r="H338" s="41"/>
      <c r="I338" s="139"/>
      <c r="J338" s="41"/>
      <c r="K338" s="41"/>
      <c r="L338" s="45"/>
      <c r="M338" s="244"/>
      <c r="N338" s="245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83</v>
      </c>
    </row>
    <row r="339" s="13" customFormat="1">
      <c r="A339" s="13"/>
      <c r="B339" s="246"/>
      <c r="C339" s="247"/>
      <c r="D339" s="242" t="s">
        <v>137</v>
      </c>
      <c r="E339" s="248" t="s">
        <v>1</v>
      </c>
      <c r="F339" s="249" t="s">
        <v>498</v>
      </c>
      <c r="G339" s="247"/>
      <c r="H339" s="250">
        <v>0.017999999999999999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137</v>
      </c>
      <c r="AU339" s="256" t="s">
        <v>83</v>
      </c>
      <c r="AV339" s="13" t="s">
        <v>83</v>
      </c>
      <c r="AW339" s="13" t="s">
        <v>32</v>
      </c>
      <c r="AX339" s="13" t="s">
        <v>81</v>
      </c>
      <c r="AY339" s="256" t="s">
        <v>126</v>
      </c>
    </row>
    <row r="340" s="12" customFormat="1" ht="22.8" customHeight="1">
      <c r="A340" s="12"/>
      <c r="B340" s="213"/>
      <c r="C340" s="214"/>
      <c r="D340" s="215" t="s">
        <v>75</v>
      </c>
      <c r="E340" s="227" t="s">
        <v>279</v>
      </c>
      <c r="F340" s="227" t="s">
        <v>499</v>
      </c>
      <c r="G340" s="214"/>
      <c r="H340" s="214"/>
      <c r="I340" s="217"/>
      <c r="J340" s="228">
        <f>BK340</f>
        <v>0</v>
      </c>
      <c r="K340" s="214"/>
      <c r="L340" s="219"/>
      <c r="M340" s="220"/>
      <c r="N340" s="221"/>
      <c r="O340" s="221"/>
      <c r="P340" s="222">
        <f>SUM(P341:P403)</f>
        <v>0</v>
      </c>
      <c r="Q340" s="221"/>
      <c r="R340" s="222">
        <f>SUM(R341:R403)</f>
        <v>2.4691691200000001</v>
      </c>
      <c r="S340" s="221"/>
      <c r="T340" s="223">
        <f>SUM(T341:T403)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4" t="s">
        <v>81</v>
      </c>
      <c r="AT340" s="225" t="s">
        <v>75</v>
      </c>
      <c r="AU340" s="225" t="s">
        <v>81</v>
      </c>
      <c r="AY340" s="224" t="s">
        <v>126</v>
      </c>
      <c r="BK340" s="226">
        <f>SUM(BK341:BK403)</f>
        <v>0</v>
      </c>
    </row>
    <row r="341" s="2" customFormat="1" ht="16.5" customHeight="1">
      <c r="A341" s="39"/>
      <c r="B341" s="40"/>
      <c r="C341" s="229" t="s">
        <v>500</v>
      </c>
      <c r="D341" s="229" t="s">
        <v>129</v>
      </c>
      <c r="E341" s="230" t="s">
        <v>501</v>
      </c>
      <c r="F341" s="231" t="s">
        <v>502</v>
      </c>
      <c r="G341" s="232" t="s">
        <v>171</v>
      </c>
      <c r="H341" s="233">
        <v>3</v>
      </c>
      <c r="I341" s="234"/>
      <c r="J341" s="235">
        <f>ROUND(I341*H341,2)</f>
        <v>0</v>
      </c>
      <c r="K341" s="231" t="s">
        <v>133</v>
      </c>
      <c r="L341" s="45"/>
      <c r="M341" s="236" t="s">
        <v>1</v>
      </c>
      <c r="N341" s="237" t="s">
        <v>41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134</v>
      </c>
      <c r="AT341" s="240" t="s">
        <v>129</v>
      </c>
      <c r="AU341" s="240" t="s">
        <v>83</v>
      </c>
      <c r="AY341" s="18" t="s">
        <v>126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81</v>
      </c>
      <c r="BK341" s="241">
        <f>ROUND(I341*H341,2)</f>
        <v>0</v>
      </c>
      <c r="BL341" s="18" t="s">
        <v>134</v>
      </c>
      <c r="BM341" s="240" t="s">
        <v>503</v>
      </c>
    </row>
    <row r="342" s="2" customFormat="1">
      <c r="A342" s="39"/>
      <c r="B342" s="40"/>
      <c r="C342" s="41"/>
      <c r="D342" s="242" t="s">
        <v>136</v>
      </c>
      <c r="E342" s="41"/>
      <c r="F342" s="243" t="s">
        <v>502</v>
      </c>
      <c r="G342" s="41"/>
      <c r="H342" s="41"/>
      <c r="I342" s="139"/>
      <c r="J342" s="41"/>
      <c r="K342" s="41"/>
      <c r="L342" s="45"/>
      <c r="M342" s="244"/>
      <c r="N342" s="245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136</v>
      </c>
      <c r="AU342" s="18" t="s">
        <v>83</v>
      </c>
    </row>
    <row r="343" s="13" customFormat="1">
      <c r="A343" s="13"/>
      <c r="B343" s="246"/>
      <c r="C343" s="247"/>
      <c r="D343" s="242" t="s">
        <v>137</v>
      </c>
      <c r="E343" s="248" t="s">
        <v>1</v>
      </c>
      <c r="F343" s="249" t="s">
        <v>198</v>
      </c>
      <c r="G343" s="247"/>
      <c r="H343" s="250">
        <v>3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6" t="s">
        <v>137</v>
      </c>
      <c r="AU343" s="256" t="s">
        <v>83</v>
      </c>
      <c r="AV343" s="13" t="s">
        <v>83</v>
      </c>
      <c r="AW343" s="13" t="s">
        <v>32</v>
      </c>
      <c r="AX343" s="13" t="s">
        <v>81</v>
      </c>
      <c r="AY343" s="256" t="s">
        <v>126</v>
      </c>
    </row>
    <row r="344" s="2" customFormat="1" ht="16.5" customHeight="1">
      <c r="A344" s="39"/>
      <c r="B344" s="40"/>
      <c r="C344" s="289" t="s">
        <v>504</v>
      </c>
      <c r="D344" s="289" t="s">
        <v>276</v>
      </c>
      <c r="E344" s="290" t="s">
        <v>505</v>
      </c>
      <c r="F344" s="291" t="s">
        <v>506</v>
      </c>
      <c r="G344" s="292" t="s">
        <v>171</v>
      </c>
      <c r="H344" s="293">
        <v>3.0449999999999999</v>
      </c>
      <c r="I344" s="294"/>
      <c r="J344" s="295">
        <f>ROUND(I344*H344,2)</f>
        <v>0</v>
      </c>
      <c r="K344" s="291" t="s">
        <v>133</v>
      </c>
      <c r="L344" s="296"/>
      <c r="M344" s="297" t="s">
        <v>1</v>
      </c>
      <c r="N344" s="298" t="s">
        <v>41</v>
      </c>
      <c r="O344" s="92"/>
      <c r="P344" s="238">
        <f>O344*H344</f>
        <v>0</v>
      </c>
      <c r="Q344" s="238">
        <v>0.00067000000000000002</v>
      </c>
      <c r="R344" s="238">
        <f>Q344*H344</f>
        <v>0.0020401500000000001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279</v>
      </c>
      <c r="AT344" s="240" t="s">
        <v>276</v>
      </c>
      <c r="AU344" s="240" t="s">
        <v>83</v>
      </c>
      <c r="AY344" s="18" t="s">
        <v>126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81</v>
      </c>
      <c r="BK344" s="241">
        <f>ROUND(I344*H344,2)</f>
        <v>0</v>
      </c>
      <c r="BL344" s="18" t="s">
        <v>134</v>
      </c>
      <c r="BM344" s="240" t="s">
        <v>507</v>
      </c>
    </row>
    <row r="345" s="2" customFormat="1">
      <c r="A345" s="39"/>
      <c r="B345" s="40"/>
      <c r="C345" s="41"/>
      <c r="D345" s="242" t="s">
        <v>136</v>
      </c>
      <c r="E345" s="41"/>
      <c r="F345" s="243" t="s">
        <v>506</v>
      </c>
      <c r="G345" s="41"/>
      <c r="H345" s="41"/>
      <c r="I345" s="139"/>
      <c r="J345" s="41"/>
      <c r="K345" s="41"/>
      <c r="L345" s="45"/>
      <c r="M345" s="244"/>
      <c r="N345" s="245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136</v>
      </c>
      <c r="AU345" s="18" t="s">
        <v>83</v>
      </c>
    </row>
    <row r="346" s="13" customFormat="1">
      <c r="A346" s="13"/>
      <c r="B346" s="246"/>
      <c r="C346" s="247"/>
      <c r="D346" s="242" t="s">
        <v>137</v>
      </c>
      <c r="E346" s="248" t="s">
        <v>1</v>
      </c>
      <c r="F346" s="249" t="s">
        <v>198</v>
      </c>
      <c r="G346" s="247"/>
      <c r="H346" s="250">
        <v>3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137</v>
      </c>
      <c r="AU346" s="256" t="s">
        <v>83</v>
      </c>
      <c r="AV346" s="13" t="s">
        <v>83</v>
      </c>
      <c r="AW346" s="13" t="s">
        <v>32</v>
      </c>
      <c r="AX346" s="13" t="s">
        <v>81</v>
      </c>
      <c r="AY346" s="256" t="s">
        <v>126</v>
      </c>
    </row>
    <row r="347" s="13" customFormat="1">
      <c r="A347" s="13"/>
      <c r="B347" s="246"/>
      <c r="C347" s="247"/>
      <c r="D347" s="242" t="s">
        <v>137</v>
      </c>
      <c r="E347" s="247"/>
      <c r="F347" s="249" t="s">
        <v>508</v>
      </c>
      <c r="G347" s="247"/>
      <c r="H347" s="250">
        <v>3.0449999999999999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137</v>
      </c>
      <c r="AU347" s="256" t="s">
        <v>83</v>
      </c>
      <c r="AV347" s="13" t="s">
        <v>83</v>
      </c>
      <c r="AW347" s="13" t="s">
        <v>4</v>
      </c>
      <c r="AX347" s="13" t="s">
        <v>81</v>
      </c>
      <c r="AY347" s="256" t="s">
        <v>126</v>
      </c>
    </row>
    <row r="348" s="2" customFormat="1" ht="16.5" customHeight="1">
      <c r="A348" s="39"/>
      <c r="B348" s="40"/>
      <c r="C348" s="229" t="s">
        <v>509</v>
      </c>
      <c r="D348" s="229" t="s">
        <v>129</v>
      </c>
      <c r="E348" s="230" t="s">
        <v>510</v>
      </c>
      <c r="F348" s="231" t="s">
        <v>511</v>
      </c>
      <c r="G348" s="232" t="s">
        <v>171</v>
      </c>
      <c r="H348" s="233">
        <v>8</v>
      </c>
      <c r="I348" s="234"/>
      <c r="J348" s="235">
        <f>ROUND(I348*H348,2)</f>
        <v>0</v>
      </c>
      <c r="K348" s="231" t="s">
        <v>133</v>
      </c>
      <c r="L348" s="45"/>
      <c r="M348" s="236" t="s">
        <v>1</v>
      </c>
      <c r="N348" s="237" t="s">
        <v>41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134</v>
      </c>
      <c r="AT348" s="240" t="s">
        <v>129</v>
      </c>
      <c r="AU348" s="240" t="s">
        <v>83</v>
      </c>
      <c r="AY348" s="18" t="s">
        <v>126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81</v>
      </c>
      <c r="BK348" s="241">
        <f>ROUND(I348*H348,2)</f>
        <v>0</v>
      </c>
      <c r="BL348" s="18" t="s">
        <v>134</v>
      </c>
      <c r="BM348" s="240" t="s">
        <v>512</v>
      </c>
    </row>
    <row r="349" s="2" customFormat="1">
      <c r="A349" s="39"/>
      <c r="B349" s="40"/>
      <c r="C349" s="41"/>
      <c r="D349" s="242" t="s">
        <v>136</v>
      </c>
      <c r="E349" s="41"/>
      <c r="F349" s="243" t="s">
        <v>513</v>
      </c>
      <c r="G349" s="41"/>
      <c r="H349" s="41"/>
      <c r="I349" s="139"/>
      <c r="J349" s="41"/>
      <c r="K349" s="41"/>
      <c r="L349" s="45"/>
      <c r="M349" s="244"/>
      <c r="N349" s="245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136</v>
      </c>
      <c r="AU349" s="18" t="s">
        <v>83</v>
      </c>
    </row>
    <row r="350" s="13" customFormat="1">
      <c r="A350" s="13"/>
      <c r="B350" s="246"/>
      <c r="C350" s="247"/>
      <c r="D350" s="242" t="s">
        <v>137</v>
      </c>
      <c r="E350" s="248" t="s">
        <v>1</v>
      </c>
      <c r="F350" s="249" t="s">
        <v>279</v>
      </c>
      <c r="G350" s="247"/>
      <c r="H350" s="250">
        <v>8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137</v>
      </c>
      <c r="AU350" s="256" t="s">
        <v>83</v>
      </c>
      <c r="AV350" s="13" t="s">
        <v>83</v>
      </c>
      <c r="AW350" s="13" t="s">
        <v>32</v>
      </c>
      <c r="AX350" s="13" t="s">
        <v>81</v>
      </c>
      <c r="AY350" s="256" t="s">
        <v>126</v>
      </c>
    </row>
    <row r="351" s="2" customFormat="1" ht="16.5" customHeight="1">
      <c r="A351" s="39"/>
      <c r="B351" s="40"/>
      <c r="C351" s="289" t="s">
        <v>514</v>
      </c>
      <c r="D351" s="289" t="s">
        <v>276</v>
      </c>
      <c r="E351" s="290" t="s">
        <v>515</v>
      </c>
      <c r="F351" s="291" t="s">
        <v>516</v>
      </c>
      <c r="G351" s="292" t="s">
        <v>171</v>
      </c>
      <c r="H351" s="293">
        <v>8.1199999999999992</v>
      </c>
      <c r="I351" s="294"/>
      <c r="J351" s="295">
        <f>ROUND(I351*H351,2)</f>
        <v>0</v>
      </c>
      <c r="K351" s="291" t="s">
        <v>133</v>
      </c>
      <c r="L351" s="296"/>
      <c r="M351" s="297" t="s">
        <v>1</v>
      </c>
      <c r="N351" s="298" t="s">
        <v>41</v>
      </c>
      <c r="O351" s="92"/>
      <c r="P351" s="238">
        <f>O351*H351</f>
        <v>0</v>
      </c>
      <c r="Q351" s="238">
        <v>0.00106</v>
      </c>
      <c r="R351" s="238">
        <f>Q351*H351</f>
        <v>0.0086071999999999989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279</v>
      </c>
      <c r="AT351" s="240" t="s">
        <v>276</v>
      </c>
      <c r="AU351" s="240" t="s">
        <v>83</v>
      </c>
      <c r="AY351" s="18" t="s">
        <v>126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81</v>
      </c>
      <c r="BK351" s="241">
        <f>ROUND(I351*H351,2)</f>
        <v>0</v>
      </c>
      <c r="BL351" s="18" t="s">
        <v>134</v>
      </c>
      <c r="BM351" s="240" t="s">
        <v>517</v>
      </c>
    </row>
    <row r="352" s="2" customFormat="1">
      <c r="A352" s="39"/>
      <c r="B352" s="40"/>
      <c r="C352" s="41"/>
      <c r="D352" s="242" t="s">
        <v>136</v>
      </c>
      <c r="E352" s="41"/>
      <c r="F352" s="243" t="s">
        <v>516</v>
      </c>
      <c r="G352" s="41"/>
      <c r="H352" s="41"/>
      <c r="I352" s="139"/>
      <c r="J352" s="41"/>
      <c r="K352" s="41"/>
      <c r="L352" s="45"/>
      <c r="M352" s="244"/>
      <c r="N352" s="245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136</v>
      </c>
      <c r="AU352" s="18" t="s">
        <v>83</v>
      </c>
    </row>
    <row r="353" s="13" customFormat="1">
      <c r="A353" s="13"/>
      <c r="B353" s="246"/>
      <c r="C353" s="247"/>
      <c r="D353" s="242" t="s">
        <v>137</v>
      </c>
      <c r="E353" s="247"/>
      <c r="F353" s="249" t="s">
        <v>518</v>
      </c>
      <c r="G353" s="247"/>
      <c r="H353" s="250">
        <v>8.1199999999999992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6" t="s">
        <v>137</v>
      </c>
      <c r="AU353" s="256" t="s">
        <v>83</v>
      </c>
      <c r="AV353" s="13" t="s">
        <v>83</v>
      </c>
      <c r="AW353" s="13" t="s">
        <v>4</v>
      </c>
      <c r="AX353" s="13" t="s">
        <v>81</v>
      </c>
      <c r="AY353" s="256" t="s">
        <v>126</v>
      </c>
    </row>
    <row r="354" s="2" customFormat="1" ht="16.5" customHeight="1">
      <c r="A354" s="39"/>
      <c r="B354" s="40"/>
      <c r="C354" s="229" t="s">
        <v>519</v>
      </c>
      <c r="D354" s="229" t="s">
        <v>129</v>
      </c>
      <c r="E354" s="230" t="s">
        <v>520</v>
      </c>
      <c r="F354" s="231" t="s">
        <v>521</v>
      </c>
      <c r="G354" s="232" t="s">
        <v>171</v>
      </c>
      <c r="H354" s="233">
        <v>135.90000000000001</v>
      </c>
      <c r="I354" s="234"/>
      <c r="J354" s="235">
        <f>ROUND(I354*H354,2)</f>
        <v>0</v>
      </c>
      <c r="K354" s="231" t="s">
        <v>133</v>
      </c>
      <c r="L354" s="45"/>
      <c r="M354" s="236" t="s">
        <v>1</v>
      </c>
      <c r="N354" s="237" t="s">
        <v>41</v>
      </c>
      <c r="O354" s="92"/>
      <c r="P354" s="238">
        <f>O354*H354</f>
        <v>0</v>
      </c>
      <c r="Q354" s="238">
        <v>1.0000000000000001E-05</v>
      </c>
      <c r="R354" s="238">
        <f>Q354*H354</f>
        <v>0.0013590000000000002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134</v>
      </c>
      <c r="AT354" s="240" t="s">
        <v>129</v>
      </c>
      <c r="AU354" s="240" t="s">
        <v>83</v>
      </c>
      <c r="AY354" s="18" t="s">
        <v>126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81</v>
      </c>
      <c r="BK354" s="241">
        <f>ROUND(I354*H354,2)</f>
        <v>0</v>
      </c>
      <c r="BL354" s="18" t="s">
        <v>134</v>
      </c>
      <c r="BM354" s="240" t="s">
        <v>522</v>
      </c>
    </row>
    <row r="355" s="2" customFormat="1">
      <c r="A355" s="39"/>
      <c r="B355" s="40"/>
      <c r="C355" s="41"/>
      <c r="D355" s="242" t="s">
        <v>136</v>
      </c>
      <c r="E355" s="41"/>
      <c r="F355" s="243" t="s">
        <v>523</v>
      </c>
      <c r="G355" s="41"/>
      <c r="H355" s="41"/>
      <c r="I355" s="139"/>
      <c r="J355" s="41"/>
      <c r="K355" s="41"/>
      <c r="L355" s="45"/>
      <c r="M355" s="244"/>
      <c r="N355" s="245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136</v>
      </c>
      <c r="AU355" s="18" t="s">
        <v>83</v>
      </c>
    </row>
    <row r="356" s="13" customFormat="1">
      <c r="A356" s="13"/>
      <c r="B356" s="246"/>
      <c r="C356" s="247"/>
      <c r="D356" s="242" t="s">
        <v>137</v>
      </c>
      <c r="E356" s="248" t="s">
        <v>1</v>
      </c>
      <c r="F356" s="249" t="s">
        <v>524</v>
      </c>
      <c r="G356" s="247"/>
      <c r="H356" s="250">
        <v>135.90000000000001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6" t="s">
        <v>137</v>
      </c>
      <c r="AU356" s="256" t="s">
        <v>83</v>
      </c>
      <c r="AV356" s="13" t="s">
        <v>83</v>
      </c>
      <c r="AW356" s="13" t="s">
        <v>32</v>
      </c>
      <c r="AX356" s="13" t="s">
        <v>81</v>
      </c>
      <c r="AY356" s="256" t="s">
        <v>126</v>
      </c>
    </row>
    <row r="357" s="2" customFormat="1" ht="16.5" customHeight="1">
      <c r="A357" s="39"/>
      <c r="B357" s="40"/>
      <c r="C357" s="289" t="s">
        <v>525</v>
      </c>
      <c r="D357" s="289" t="s">
        <v>276</v>
      </c>
      <c r="E357" s="290" t="s">
        <v>526</v>
      </c>
      <c r="F357" s="291" t="s">
        <v>527</v>
      </c>
      <c r="G357" s="292" t="s">
        <v>171</v>
      </c>
      <c r="H357" s="293">
        <v>139.977</v>
      </c>
      <c r="I357" s="294"/>
      <c r="J357" s="295">
        <f>ROUND(I357*H357,2)</f>
        <v>0</v>
      </c>
      <c r="K357" s="291" t="s">
        <v>133</v>
      </c>
      <c r="L357" s="296"/>
      <c r="M357" s="297" t="s">
        <v>1</v>
      </c>
      <c r="N357" s="298" t="s">
        <v>41</v>
      </c>
      <c r="O357" s="92"/>
      <c r="P357" s="238">
        <f>O357*H357</f>
        <v>0</v>
      </c>
      <c r="Q357" s="238">
        <v>0.0024099999999999998</v>
      </c>
      <c r="R357" s="238">
        <f>Q357*H357</f>
        <v>0.33734457000000001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279</v>
      </c>
      <c r="AT357" s="240" t="s">
        <v>276</v>
      </c>
      <c r="AU357" s="240" t="s">
        <v>83</v>
      </c>
      <c r="AY357" s="18" t="s">
        <v>126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81</v>
      </c>
      <c r="BK357" s="241">
        <f>ROUND(I357*H357,2)</f>
        <v>0</v>
      </c>
      <c r="BL357" s="18" t="s">
        <v>134</v>
      </c>
      <c r="BM357" s="240" t="s">
        <v>528</v>
      </c>
    </row>
    <row r="358" s="2" customFormat="1">
      <c r="A358" s="39"/>
      <c r="B358" s="40"/>
      <c r="C358" s="41"/>
      <c r="D358" s="242" t="s">
        <v>136</v>
      </c>
      <c r="E358" s="41"/>
      <c r="F358" s="243" t="s">
        <v>527</v>
      </c>
      <c r="G358" s="41"/>
      <c r="H358" s="41"/>
      <c r="I358" s="139"/>
      <c r="J358" s="41"/>
      <c r="K358" s="41"/>
      <c r="L358" s="45"/>
      <c r="M358" s="244"/>
      <c r="N358" s="245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136</v>
      </c>
      <c r="AU358" s="18" t="s">
        <v>83</v>
      </c>
    </row>
    <row r="359" s="13" customFormat="1">
      <c r="A359" s="13"/>
      <c r="B359" s="246"/>
      <c r="C359" s="247"/>
      <c r="D359" s="242" t="s">
        <v>137</v>
      </c>
      <c r="E359" s="247"/>
      <c r="F359" s="249" t="s">
        <v>529</v>
      </c>
      <c r="G359" s="247"/>
      <c r="H359" s="250">
        <v>139.977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137</v>
      </c>
      <c r="AU359" s="256" t="s">
        <v>83</v>
      </c>
      <c r="AV359" s="13" t="s">
        <v>83</v>
      </c>
      <c r="AW359" s="13" t="s">
        <v>4</v>
      </c>
      <c r="AX359" s="13" t="s">
        <v>81</v>
      </c>
      <c r="AY359" s="256" t="s">
        <v>126</v>
      </c>
    </row>
    <row r="360" s="2" customFormat="1" ht="16.5" customHeight="1">
      <c r="A360" s="39"/>
      <c r="B360" s="40"/>
      <c r="C360" s="229" t="s">
        <v>530</v>
      </c>
      <c r="D360" s="229" t="s">
        <v>129</v>
      </c>
      <c r="E360" s="230" t="s">
        <v>531</v>
      </c>
      <c r="F360" s="231" t="s">
        <v>532</v>
      </c>
      <c r="G360" s="232" t="s">
        <v>171</v>
      </c>
      <c r="H360" s="233">
        <v>72</v>
      </c>
      <c r="I360" s="234"/>
      <c r="J360" s="235">
        <f>ROUND(I360*H360,2)</f>
        <v>0</v>
      </c>
      <c r="K360" s="231" t="s">
        <v>133</v>
      </c>
      <c r="L360" s="45"/>
      <c r="M360" s="236" t="s">
        <v>1</v>
      </c>
      <c r="N360" s="237" t="s">
        <v>41</v>
      </c>
      <c r="O360" s="92"/>
      <c r="P360" s="238">
        <f>O360*H360</f>
        <v>0</v>
      </c>
      <c r="Q360" s="238">
        <v>1.0000000000000001E-05</v>
      </c>
      <c r="R360" s="238">
        <f>Q360*H360</f>
        <v>0.00072000000000000005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134</v>
      </c>
      <c r="AT360" s="240" t="s">
        <v>129</v>
      </c>
      <c r="AU360" s="240" t="s">
        <v>83</v>
      </c>
      <c r="AY360" s="18" t="s">
        <v>126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81</v>
      </c>
      <c r="BK360" s="241">
        <f>ROUND(I360*H360,2)</f>
        <v>0</v>
      </c>
      <c r="BL360" s="18" t="s">
        <v>134</v>
      </c>
      <c r="BM360" s="240" t="s">
        <v>533</v>
      </c>
    </row>
    <row r="361" s="2" customFormat="1">
      <c r="A361" s="39"/>
      <c r="B361" s="40"/>
      <c r="C361" s="41"/>
      <c r="D361" s="242" t="s">
        <v>136</v>
      </c>
      <c r="E361" s="41"/>
      <c r="F361" s="243" t="s">
        <v>534</v>
      </c>
      <c r="G361" s="41"/>
      <c r="H361" s="41"/>
      <c r="I361" s="139"/>
      <c r="J361" s="41"/>
      <c r="K361" s="41"/>
      <c r="L361" s="45"/>
      <c r="M361" s="244"/>
      <c r="N361" s="245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136</v>
      </c>
      <c r="AU361" s="18" t="s">
        <v>83</v>
      </c>
    </row>
    <row r="362" s="13" customFormat="1">
      <c r="A362" s="13"/>
      <c r="B362" s="246"/>
      <c r="C362" s="247"/>
      <c r="D362" s="242" t="s">
        <v>137</v>
      </c>
      <c r="E362" s="248" t="s">
        <v>1</v>
      </c>
      <c r="F362" s="249" t="s">
        <v>535</v>
      </c>
      <c r="G362" s="247"/>
      <c r="H362" s="250">
        <v>72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6" t="s">
        <v>137</v>
      </c>
      <c r="AU362" s="256" t="s">
        <v>83</v>
      </c>
      <c r="AV362" s="13" t="s">
        <v>83</v>
      </c>
      <c r="AW362" s="13" t="s">
        <v>32</v>
      </c>
      <c r="AX362" s="13" t="s">
        <v>81</v>
      </c>
      <c r="AY362" s="256" t="s">
        <v>126</v>
      </c>
    </row>
    <row r="363" s="2" customFormat="1" ht="16.5" customHeight="1">
      <c r="A363" s="39"/>
      <c r="B363" s="40"/>
      <c r="C363" s="289" t="s">
        <v>536</v>
      </c>
      <c r="D363" s="289" t="s">
        <v>276</v>
      </c>
      <c r="E363" s="290" t="s">
        <v>537</v>
      </c>
      <c r="F363" s="291" t="s">
        <v>538</v>
      </c>
      <c r="G363" s="292" t="s">
        <v>171</v>
      </c>
      <c r="H363" s="293">
        <v>74.159999999999997</v>
      </c>
      <c r="I363" s="294"/>
      <c r="J363" s="295">
        <f>ROUND(I363*H363,2)</f>
        <v>0</v>
      </c>
      <c r="K363" s="291" t="s">
        <v>133</v>
      </c>
      <c r="L363" s="296"/>
      <c r="M363" s="297" t="s">
        <v>1</v>
      </c>
      <c r="N363" s="298" t="s">
        <v>41</v>
      </c>
      <c r="O363" s="92"/>
      <c r="P363" s="238">
        <f>O363*H363</f>
        <v>0</v>
      </c>
      <c r="Q363" s="238">
        <v>0.00382</v>
      </c>
      <c r="R363" s="238">
        <f>Q363*H363</f>
        <v>0.28329119999999997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279</v>
      </c>
      <c r="AT363" s="240" t="s">
        <v>276</v>
      </c>
      <c r="AU363" s="240" t="s">
        <v>83</v>
      </c>
      <c r="AY363" s="18" t="s">
        <v>126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81</v>
      </c>
      <c r="BK363" s="241">
        <f>ROUND(I363*H363,2)</f>
        <v>0</v>
      </c>
      <c r="BL363" s="18" t="s">
        <v>134</v>
      </c>
      <c r="BM363" s="240" t="s">
        <v>539</v>
      </c>
    </row>
    <row r="364" s="2" customFormat="1">
      <c r="A364" s="39"/>
      <c r="B364" s="40"/>
      <c r="C364" s="41"/>
      <c r="D364" s="242" t="s">
        <v>136</v>
      </c>
      <c r="E364" s="41"/>
      <c r="F364" s="243" t="s">
        <v>538</v>
      </c>
      <c r="G364" s="41"/>
      <c r="H364" s="41"/>
      <c r="I364" s="139"/>
      <c r="J364" s="41"/>
      <c r="K364" s="41"/>
      <c r="L364" s="45"/>
      <c r="M364" s="244"/>
      <c r="N364" s="245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136</v>
      </c>
      <c r="AU364" s="18" t="s">
        <v>83</v>
      </c>
    </row>
    <row r="365" s="13" customFormat="1">
      <c r="A365" s="13"/>
      <c r="B365" s="246"/>
      <c r="C365" s="247"/>
      <c r="D365" s="242" t="s">
        <v>137</v>
      </c>
      <c r="E365" s="247"/>
      <c r="F365" s="249" t="s">
        <v>540</v>
      </c>
      <c r="G365" s="247"/>
      <c r="H365" s="250">
        <v>74.159999999999997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6" t="s">
        <v>137</v>
      </c>
      <c r="AU365" s="256" t="s">
        <v>83</v>
      </c>
      <c r="AV365" s="13" t="s">
        <v>83</v>
      </c>
      <c r="AW365" s="13" t="s">
        <v>4</v>
      </c>
      <c r="AX365" s="13" t="s">
        <v>81</v>
      </c>
      <c r="AY365" s="256" t="s">
        <v>126</v>
      </c>
    </row>
    <row r="366" s="2" customFormat="1" ht="16.5" customHeight="1">
      <c r="A366" s="39"/>
      <c r="B366" s="40"/>
      <c r="C366" s="229" t="s">
        <v>541</v>
      </c>
      <c r="D366" s="229" t="s">
        <v>129</v>
      </c>
      <c r="E366" s="230" t="s">
        <v>542</v>
      </c>
      <c r="F366" s="231" t="s">
        <v>543</v>
      </c>
      <c r="G366" s="232" t="s">
        <v>171</v>
      </c>
      <c r="H366" s="233">
        <v>52.5</v>
      </c>
      <c r="I366" s="234"/>
      <c r="J366" s="235">
        <f>ROUND(I366*H366,2)</f>
        <v>0</v>
      </c>
      <c r="K366" s="231" t="s">
        <v>133</v>
      </c>
      <c r="L366" s="45"/>
      <c r="M366" s="236" t="s">
        <v>1</v>
      </c>
      <c r="N366" s="237" t="s">
        <v>41</v>
      </c>
      <c r="O366" s="92"/>
      <c r="P366" s="238">
        <f>O366*H366</f>
        <v>0</v>
      </c>
      <c r="Q366" s="238">
        <v>2.0000000000000002E-05</v>
      </c>
      <c r="R366" s="238">
        <f>Q366*H366</f>
        <v>0.0010500000000000002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134</v>
      </c>
      <c r="AT366" s="240" t="s">
        <v>129</v>
      </c>
      <c r="AU366" s="240" t="s">
        <v>83</v>
      </c>
      <c r="AY366" s="18" t="s">
        <v>126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81</v>
      </c>
      <c r="BK366" s="241">
        <f>ROUND(I366*H366,2)</f>
        <v>0</v>
      </c>
      <c r="BL366" s="18" t="s">
        <v>134</v>
      </c>
      <c r="BM366" s="240" t="s">
        <v>544</v>
      </c>
    </row>
    <row r="367" s="2" customFormat="1">
      <c r="A367" s="39"/>
      <c r="B367" s="40"/>
      <c r="C367" s="41"/>
      <c r="D367" s="242" t="s">
        <v>136</v>
      </c>
      <c r="E367" s="41"/>
      <c r="F367" s="243" t="s">
        <v>545</v>
      </c>
      <c r="G367" s="41"/>
      <c r="H367" s="41"/>
      <c r="I367" s="139"/>
      <c r="J367" s="41"/>
      <c r="K367" s="41"/>
      <c r="L367" s="45"/>
      <c r="M367" s="244"/>
      <c r="N367" s="245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136</v>
      </c>
      <c r="AU367" s="18" t="s">
        <v>83</v>
      </c>
    </row>
    <row r="368" s="13" customFormat="1">
      <c r="A368" s="13"/>
      <c r="B368" s="246"/>
      <c r="C368" s="247"/>
      <c r="D368" s="242" t="s">
        <v>137</v>
      </c>
      <c r="E368" s="248" t="s">
        <v>1</v>
      </c>
      <c r="F368" s="249" t="s">
        <v>546</v>
      </c>
      <c r="G368" s="247"/>
      <c r="H368" s="250">
        <v>52.5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137</v>
      </c>
      <c r="AU368" s="256" t="s">
        <v>83</v>
      </c>
      <c r="AV368" s="13" t="s">
        <v>83</v>
      </c>
      <c r="AW368" s="13" t="s">
        <v>32</v>
      </c>
      <c r="AX368" s="13" t="s">
        <v>81</v>
      </c>
      <c r="AY368" s="256" t="s">
        <v>126</v>
      </c>
    </row>
    <row r="369" s="2" customFormat="1" ht="16.5" customHeight="1">
      <c r="A369" s="39"/>
      <c r="B369" s="40"/>
      <c r="C369" s="289" t="s">
        <v>547</v>
      </c>
      <c r="D369" s="289" t="s">
        <v>276</v>
      </c>
      <c r="E369" s="290" t="s">
        <v>548</v>
      </c>
      <c r="F369" s="291" t="s">
        <v>549</v>
      </c>
      <c r="G369" s="292" t="s">
        <v>171</v>
      </c>
      <c r="H369" s="293">
        <v>54.075000000000003</v>
      </c>
      <c r="I369" s="294"/>
      <c r="J369" s="295">
        <f>ROUND(I369*H369,2)</f>
        <v>0</v>
      </c>
      <c r="K369" s="291" t="s">
        <v>133</v>
      </c>
      <c r="L369" s="296"/>
      <c r="M369" s="297" t="s">
        <v>1</v>
      </c>
      <c r="N369" s="298" t="s">
        <v>41</v>
      </c>
      <c r="O369" s="92"/>
      <c r="P369" s="238">
        <f>O369*H369</f>
        <v>0</v>
      </c>
      <c r="Q369" s="238">
        <v>0.015959999999999998</v>
      </c>
      <c r="R369" s="238">
        <f>Q369*H369</f>
        <v>0.86303699999999994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279</v>
      </c>
      <c r="AT369" s="240" t="s">
        <v>276</v>
      </c>
      <c r="AU369" s="240" t="s">
        <v>83</v>
      </c>
      <c r="AY369" s="18" t="s">
        <v>126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81</v>
      </c>
      <c r="BK369" s="241">
        <f>ROUND(I369*H369,2)</f>
        <v>0</v>
      </c>
      <c r="BL369" s="18" t="s">
        <v>134</v>
      </c>
      <c r="BM369" s="240" t="s">
        <v>550</v>
      </c>
    </row>
    <row r="370" s="2" customFormat="1">
      <c r="A370" s="39"/>
      <c r="B370" s="40"/>
      <c r="C370" s="41"/>
      <c r="D370" s="242" t="s">
        <v>136</v>
      </c>
      <c r="E370" s="41"/>
      <c r="F370" s="243" t="s">
        <v>549</v>
      </c>
      <c r="G370" s="41"/>
      <c r="H370" s="41"/>
      <c r="I370" s="139"/>
      <c r="J370" s="41"/>
      <c r="K370" s="41"/>
      <c r="L370" s="45"/>
      <c r="M370" s="244"/>
      <c r="N370" s="245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136</v>
      </c>
      <c r="AU370" s="18" t="s">
        <v>83</v>
      </c>
    </row>
    <row r="371" s="13" customFormat="1">
      <c r="A371" s="13"/>
      <c r="B371" s="246"/>
      <c r="C371" s="247"/>
      <c r="D371" s="242" t="s">
        <v>137</v>
      </c>
      <c r="E371" s="247"/>
      <c r="F371" s="249" t="s">
        <v>551</v>
      </c>
      <c r="G371" s="247"/>
      <c r="H371" s="250">
        <v>54.075000000000003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6" t="s">
        <v>137</v>
      </c>
      <c r="AU371" s="256" t="s">
        <v>83</v>
      </c>
      <c r="AV371" s="13" t="s">
        <v>83</v>
      </c>
      <c r="AW371" s="13" t="s">
        <v>4</v>
      </c>
      <c r="AX371" s="13" t="s">
        <v>81</v>
      </c>
      <c r="AY371" s="256" t="s">
        <v>126</v>
      </c>
    </row>
    <row r="372" s="2" customFormat="1" ht="16.5" customHeight="1">
      <c r="A372" s="39"/>
      <c r="B372" s="40"/>
      <c r="C372" s="229" t="s">
        <v>552</v>
      </c>
      <c r="D372" s="229" t="s">
        <v>129</v>
      </c>
      <c r="E372" s="230" t="s">
        <v>553</v>
      </c>
      <c r="F372" s="231" t="s">
        <v>554</v>
      </c>
      <c r="G372" s="232" t="s">
        <v>361</v>
      </c>
      <c r="H372" s="233">
        <v>5</v>
      </c>
      <c r="I372" s="234"/>
      <c r="J372" s="235">
        <f>ROUND(I372*H372,2)</f>
        <v>0</v>
      </c>
      <c r="K372" s="231" t="s">
        <v>133</v>
      </c>
      <c r="L372" s="45"/>
      <c r="M372" s="236" t="s">
        <v>1</v>
      </c>
      <c r="N372" s="237" t="s">
        <v>41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134</v>
      </c>
      <c r="AT372" s="240" t="s">
        <v>129</v>
      </c>
      <c r="AU372" s="240" t="s">
        <v>83</v>
      </c>
      <c r="AY372" s="18" t="s">
        <v>126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81</v>
      </c>
      <c r="BK372" s="241">
        <f>ROUND(I372*H372,2)</f>
        <v>0</v>
      </c>
      <c r="BL372" s="18" t="s">
        <v>134</v>
      </c>
      <c r="BM372" s="240" t="s">
        <v>555</v>
      </c>
    </row>
    <row r="373" s="2" customFormat="1">
      <c r="A373" s="39"/>
      <c r="B373" s="40"/>
      <c r="C373" s="41"/>
      <c r="D373" s="242" t="s">
        <v>136</v>
      </c>
      <c r="E373" s="41"/>
      <c r="F373" s="243" t="s">
        <v>554</v>
      </c>
      <c r="G373" s="41"/>
      <c r="H373" s="41"/>
      <c r="I373" s="139"/>
      <c r="J373" s="41"/>
      <c r="K373" s="41"/>
      <c r="L373" s="45"/>
      <c r="M373" s="244"/>
      <c r="N373" s="245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136</v>
      </c>
      <c r="AU373" s="18" t="s">
        <v>83</v>
      </c>
    </row>
    <row r="374" s="2" customFormat="1" ht="16.5" customHeight="1">
      <c r="A374" s="39"/>
      <c r="B374" s="40"/>
      <c r="C374" s="289" t="s">
        <v>556</v>
      </c>
      <c r="D374" s="289" t="s">
        <v>276</v>
      </c>
      <c r="E374" s="290" t="s">
        <v>557</v>
      </c>
      <c r="F374" s="291" t="s">
        <v>558</v>
      </c>
      <c r="G374" s="292" t="s">
        <v>361</v>
      </c>
      <c r="H374" s="293">
        <v>5</v>
      </c>
      <c r="I374" s="294"/>
      <c r="J374" s="295">
        <f>ROUND(I374*H374,2)</f>
        <v>0</v>
      </c>
      <c r="K374" s="291" t="s">
        <v>133</v>
      </c>
      <c r="L374" s="296"/>
      <c r="M374" s="297" t="s">
        <v>1</v>
      </c>
      <c r="N374" s="298" t="s">
        <v>41</v>
      </c>
      <c r="O374" s="92"/>
      <c r="P374" s="238">
        <f>O374*H374</f>
        <v>0</v>
      </c>
      <c r="Q374" s="238">
        <v>0.00032000000000000003</v>
      </c>
      <c r="R374" s="238">
        <f>Q374*H374</f>
        <v>0.0016000000000000001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279</v>
      </c>
      <c r="AT374" s="240" t="s">
        <v>276</v>
      </c>
      <c r="AU374" s="240" t="s">
        <v>83</v>
      </c>
      <c r="AY374" s="18" t="s">
        <v>126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81</v>
      </c>
      <c r="BK374" s="241">
        <f>ROUND(I374*H374,2)</f>
        <v>0</v>
      </c>
      <c r="BL374" s="18" t="s">
        <v>134</v>
      </c>
      <c r="BM374" s="240" t="s">
        <v>559</v>
      </c>
    </row>
    <row r="375" s="2" customFormat="1">
      <c r="A375" s="39"/>
      <c r="B375" s="40"/>
      <c r="C375" s="41"/>
      <c r="D375" s="242" t="s">
        <v>136</v>
      </c>
      <c r="E375" s="41"/>
      <c r="F375" s="243" t="s">
        <v>558</v>
      </c>
      <c r="G375" s="41"/>
      <c r="H375" s="41"/>
      <c r="I375" s="139"/>
      <c r="J375" s="41"/>
      <c r="K375" s="41"/>
      <c r="L375" s="45"/>
      <c r="M375" s="244"/>
      <c r="N375" s="245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136</v>
      </c>
      <c r="AU375" s="18" t="s">
        <v>83</v>
      </c>
    </row>
    <row r="376" s="2" customFormat="1" ht="16.5" customHeight="1">
      <c r="A376" s="39"/>
      <c r="B376" s="40"/>
      <c r="C376" s="229" t="s">
        <v>560</v>
      </c>
      <c r="D376" s="229" t="s">
        <v>129</v>
      </c>
      <c r="E376" s="230" t="s">
        <v>561</v>
      </c>
      <c r="F376" s="231" t="s">
        <v>562</v>
      </c>
      <c r="G376" s="232" t="s">
        <v>361</v>
      </c>
      <c r="H376" s="233">
        <v>2</v>
      </c>
      <c r="I376" s="234"/>
      <c r="J376" s="235">
        <f>ROUND(I376*H376,2)</f>
        <v>0</v>
      </c>
      <c r="K376" s="231" t="s">
        <v>133</v>
      </c>
      <c r="L376" s="45"/>
      <c r="M376" s="236" t="s">
        <v>1</v>
      </c>
      <c r="N376" s="237" t="s">
        <v>41</v>
      </c>
      <c r="O376" s="92"/>
      <c r="P376" s="238">
        <f>O376*H376</f>
        <v>0</v>
      </c>
      <c r="Q376" s="238">
        <v>0.00072000000000000005</v>
      </c>
      <c r="R376" s="238">
        <f>Q376*H376</f>
        <v>0.0014400000000000001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134</v>
      </c>
      <c r="AT376" s="240" t="s">
        <v>129</v>
      </c>
      <c r="AU376" s="240" t="s">
        <v>83</v>
      </c>
      <c r="AY376" s="18" t="s">
        <v>126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81</v>
      </c>
      <c r="BK376" s="241">
        <f>ROUND(I376*H376,2)</f>
        <v>0</v>
      </c>
      <c r="BL376" s="18" t="s">
        <v>134</v>
      </c>
      <c r="BM376" s="240" t="s">
        <v>563</v>
      </c>
    </row>
    <row r="377" s="2" customFormat="1">
      <c r="A377" s="39"/>
      <c r="B377" s="40"/>
      <c r="C377" s="41"/>
      <c r="D377" s="242" t="s">
        <v>136</v>
      </c>
      <c r="E377" s="41"/>
      <c r="F377" s="243" t="s">
        <v>562</v>
      </c>
      <c r="G377" s="41"/>
      <c r="H377" s="41"/>
      <c r="I377" s="139"/>
      <c r="J377" s="41"/>
      <c r="K377" s="41"/>
      <c r="L377" s="45"/>
      <c r="M377" s="244"/>
      <c r="N377" s="245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83</v>
      </c>
    </row>
    <row r="378" s="2" customFormat="1" ht="16.5" customHeight="1">
      <c r="A378" s="39"/>
      <c r="B378" s="40"/>
      <c r="C378" s="289" t="s">
        <v>564</v>
      </c>
      <c r="D378" s="289" t="s">
        <v>276</v>
      </c>
      <c r="E378" s="290" t="s">
        <v>565</v>
      </c>
      <c r="F378" s="291" t="s">
        <v>566</v>
      </c>
      <c r="G378" s="292" t="s">
        <v>361</v>
      </c>
      <c r="H378" s="293">
        <v>1</v>
      </c>
      <c r="I378" s="294"/>
      <c r="J378" s="295">
        <f>ROUND(I378*H378,2)</f>
        <v>0</v>
      </c>
      <c r="K378" s="291" t="s">
        <v>133</v>
      </c>
      <c r="L378" s="296"/>
      <c r="M378" s="297" t="s">
        <v>1</v>
      </c>
      <c r="N378" s="298" t="s">
        <v>41</v>
      </c>
      <c r="O378" s="92"/>
      <c r="P378" s="238">
        <f>O378*H378</f>
        <v>0</v>
      </c>
      <c r="Q378" s="238">
        <v>0.010200000000000001</v>
      </c>
      <c r="R378" s="238">
        <f>Q378*H378</f>
        <v>0.010200000000000001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279</v>
      </c>
      <c r="AT378" s="240" t="s">
        <v>276</v>
      </c>
      <c r="AU378" s="240" t="s">
        <v>83</v>
      </c>
      <c r="AY378" s="18" t="s">
        <v>126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81</v>
      </c>
      <c r="BK378" s="241">
        <f>ROUND(I378*H378,2)</f>
        <v>0</v>
      </c>
      <c r="BL378" s="18" t="s">
        <v>134</v>
      </c>
      <c r="BM378" s="240" t="s">
        <v>567</v>
      </c>
    </row>
    <row r="379" s="2" customFormat="1">
      <c r="A379" s="39"/>
      <c r="B379" s="40"/>
      <c r="C379" s="41"/>
      <c r="D379" s="242" t="s">
        <v>136</v>
      </c>
      <c r="E379" s="41"/>
      <c r="F379" s="243" t="s">
        <v>566</v>
      </c>
      <c r="G379" s="41"/>
      <c r="H379" s="41"/>
      <c r="I379" s="139"/>
      <c r="J379" s="41"/>
      <c r="K379" s="41"/>
      <c r="L379" s="45"/>
      <c r="M379" s="244"/>
      <c r="N379" s="245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136</v>
      </c>
      <c r="AU379" s="18" t="s">
        <v>83</v>
      </c>
    </row>
    <row r="380" s="2" customFormat="1" ht="16.5" customHeight="1">
      <c r="A380" s="39"/>
      <c r="B380" s="40"/>
      <c r="C380" s="289" t="s">
        <v>568</v>
      </c>
      <c r="D380" s="289" t="s">
        <v>276</v>
      </c>
      <c r="E380" s="290" t="s">
        <v>569</v>
      </c>
      <c r="F380" s="291" t="s">
        <v>570</v>
      </c>
      <c r="G380" s="292" t="s">
        <v>361</v>
      </c>
      <c r="H380" s="293">
        <v>1</v>
      </c>
      <c r="I380" s="294"/>
      <c r="J380" s="295">
        <f>ROUND(I380*H380,2)</f>
        <v>0</v>
      </c>
      <c r="K380" s="291" t="s">
        <v>133</v>
      </c>
      <c r="L380" s="296"/>
      <c r="M380" s="297" t="s">
        <v>1</v>
      </c>
      <c r="N380" s="298" t="s">
        <v>41</v>
      </c>
      <c r="O380" s="92"/>
      <c r="P380" s="238">
        <f>O380*H380</f>
        <v>0</v>
      </c>
      <c r="Q380" s="238">
        <v>0.014</v>
      </c>
      <c r="R380" s="238">
        <f>Q380*H380</f>
        <v>0.014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279</v>
      </c>
      <c r="AT380" s="240" t="s">
        <v>276</v>
      </c>
      <c r="AU380" s="240" t="s">
        <v>83</v>
      </c>
      <c r="AY380" s="18" t="s">
        <v>126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81</v>
      </c>
      <c r="BK380" s="241">
        <f>ROUND(I380*H380,2)</f>
        <v>0</v>
      </c>
      <c r="BL380" s="18" t="s">
        <v>134</v>
      </c>
      <c r="BM380" s="240" t="s">
        <v>571</v>
      </c>
    </row>
    <row r="381" s="2" customFormat="1">
      <c r="A381" s="39"/>
      <c r="B381" s="40"/>
      <c r="C381" s="41"/>
      <c r="D381" s="242" t="s">
        <v>136</v>
      </c>
      <c r="E381" s="41"/>
      <c r="F381" s="243" t="s">
        <v>570</v>
      </c>
      <c r="G381" s="41"/>
      <c r="H381" s="41"/>
      <c r="I381" s="139"/>
      <c r="J381" s="41"/>
      <c r="K381" s="41"/>
      <c r="L381" s="45"/>
      <c r="M381" s="244"/>
      <c r="N381" s="245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136</v>
      </c>
      <c r="AU381" s="18" t="s">
        <v>83</v>
      </c>
    </row>
    <row r="382" s="2" customFormat="1" ht="16.5" customHeight="1">
      <c r="A382" s="39"/>
      <c r="B382" s="40"/>
      <c r="C382" s="229" t="s">
        <v>572</v>
      </c>
      <c r="D382" s="229" t="s">
        <v>129</v>
      </c>
      <c r="E382" s="230" t="s">
        <v>573</v>
      </c>
      <c r="F382" s="231" t="s">
        <v>574</v>
      </c>
      <c r="G382" s="232" t="s">
        <v>361</v>
      </c>
      <c r="H382" s="233">
        <v>2</v>
      </c>
      <c r="I382" s="234"/>
      <c r="J382" s="235">
        <f>ROUND(I382*H382,2)</f>
        <v>0</v>
      </c>
      <c r="K382" s="231" t="s">
        <v>133</v>
      </c>
      <c r="L382" s="45"/>
      <c r="M382" s="236" t="s">
        <v>1</v>
      </c>
      <c r="N382" s="237" t="s">
        <v>41</v>
      </c>
      <c r="O382" s="92"/>
      <c r="P382" s="238">
        <f>O382*H382</f>
        <v>0</v>
      </c>
      <c r="Q382" s="238">
        <v>0.00072000000000000005</v>
      </c>
      <c r="R382" s="238">
        <f>Q382*H382</f>
        <v>0.0014400000000000001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134</v>
      </c>
      <c r="AT382" s="240" t="s">
        <v>129</v>
      </c>
      <c r="AU382" s="240" t="s">
        <v>83</v>
      </c>
      <c r="AY382" s="18" t="s">
        <v>126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81</v>
      </c>
      <c r="BK382" s="241">
        <f>ROUND(I382*H382,2)</f>
        <v>0</v>
      </c>
      <c r="BL382" s="18" t="s">
        <v>134</v>
      </c>
      <c r="BM382" s="240" t="s">
        <v>575</v>
      </c>
    </row>
    <row r="383" s="2" customFormat="1">
      <c r="A383" s="39"/>
      <c r="B383" s="40"/>
      <c r="C383" s="41"/>
      <c r="D383" s="242" t="s">
        <v>136</v>
      </c>
      <c r="E383" s="41"/>
      <c r="F383" s="243" t="s">
        <v>574</v>
      </c>
      <c r="G383" s="41"/>
      <c r="H383" s="41"/>
      <c r="I383" s="139"/>
      <c r="J383" s="41"/>
      <c r="K383" s="41"/>
      <c r="L383" s="45"/>
      <c r="M383" s="244"/>
      <c r="N383" s="245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83</v>
      </c>
    </row>
    <row r="384" s="2" customFormat="1" ht="16.5" customHeight="1">
      <c r="A384" s="39"/>
      <c r="B384" s="40"/>
      <c r="C384" s="289" t="s">
        <v>576</v>
      </c>
      <c r="D384" s="289" t="s">
        <v>276</v>
      </c>
      <c r="E384" s="290" t="s">
        <v>577</v>
      </c>
      <c r="F384" s="291" t="s">
        <v>578</v>
      </c>
      <c r="G384" s="292" t="s">
        <v>361</v>
      </c>
      <c r="H384" s="293">
        <v>1</v>
      </c>
      <c r="I384" s="294"/>
      <c r="J384" s="295">
        <f>ROUND(I384*H384,2)</f>
        <v>0</v>
      </c>
      <c r="K384" s="291" t="s">
        <v>133</v>
      </c>
      <c r="L384" s="296"/>
      <c r="M384" s="297" t="s">
        <v>1</v>
      </c>
      <c r="N384" s="298" t="s">
        <v>41</v>
      </c>
      <c r="O384" s="92"/>
      <c r="P384" s="238">
        <f>O384*H384</f>
        <v>0</v>
      </c>
      <c r="Q384" s="238">
        <v>0.0155</v>
      </c>
      <c r="R384" s="238">
        <f>Q384*H384</f>
        <v>0.0155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279</v>
      </c>
      <c r="AT384" s="240" t="s">
        <v>276</v>
      </c>
      <c r="AU384" s="240" t="s">
        <v>83</v>
      </c>
      <c r="AY384" s="18" t="s">
        <v>126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81</v>
      </c>
      <c r="BK384" s="241">
        <f>ROUND(I384*H384,2)</f>
        <v>0</v>
      </c>
      <c r="BL384" s="18" t="s">
        <v>134</v>
      </c>
      <c r="BM384" s="240" t="s">
        <v>579</v>
      </c>
    </row>
    <row r="385" s="2" customFormat="1">
      <c r="A385" s="39"/>
      <c r="B385" s="40"/>
      <c r="C385" s="41"/>
      <c r="D385" s="242" t="s">
        <v>136</v>
      </c>
      <c r="E385" s="41"/>
      <c r="F385" s="243" t="s">
        <v>578</v>
      </c>
      <c r="G385" s="41"/>
      <c r="H385" s="41"/>
      <c r="I385" s="139"/>
      <c r="J385" s="41"/>
      <c r="K385" s="41"/>
      <c r="L385" s="45"/>
      <c r="M385" s="244"/>
      <c r="N385" s="245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136</v>
      </c>
      <c r="AU385" s="18" t="s">
        <v>83</v>
      </c>
    </row>
    <row r="386" s="2" customFormat="1" ht="16.5" customHeight="1">
      <c r="A386" s="39"/>
      <c r="B386" s="40"/>
      <c r="C386" s="289" t="s">
        <v>580</v>
      </c>
      <c r="D386" s="289" t="s">
        <v>276</v>
      </c>
      <c r="E386" s="290" t="s">
        <v>581</v>
      </c>
      <c r="F386" s="291" t="s">
        <v>582</v>
      </c>
      <c r="G386" s="292" t="s">
        <v>361</v>
      </c>
      <c r="H386" s="293">
        <v>1</v>
      </c>
      <c r="I386" s="294"/>
      <c r="J386" s="295">
        <f>ROUND(I386*H386,2)</f>
        <v>0</v>
      </c>
      <c r="K386" s="291" t="s">
        <v>133</v>
      </c>
      <c r="L386" s="296"/>
      <c r="M386" s="297" t="s">
        <v>1</v>
      </c>
      <c r="N386" s="298" t="s">
        <v>41</v>
      </c>
      <c r="O386" s="92"/>
      <c r="P386" s="238">
        <f>O386*H386</f>
        <v>0</v>
      </c>
      <c r="Q386" s="238">
        <v>0.012999999999999999</v>
      </c>
      <c r="R386" s="238">
        <f>Q386*H386</f>
        <v>0.012999999999999999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279</v>
      </c>
      <c r="AT386" s="240" t="s">
        <v>276</v>
      </c>
      <c r="AU386" s="240" t="s">
        <v>83</v>
      </c>
      <c r="AY386" s="18" t="s">
        <v>126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81</v>
      </c>
      <c r="BK386" s="241">
        <f>ROUND(I386*H386,2)</f>
        <v>0</v>
      </c>
      <c r="BL386" s="18" t="s">
        <v>134</v>
      </c>
      <c r="BM386" s="240" t="s">
        <v>583</v>
      </c>
    </row>
    <row r="387" s="2" customFormat="1">
      <c r="A387" s="39"/>
      <c r="B387" s="40"/>
      <c r="C387" s="41"/>
      <c r="D387" s="242" t="s">
        <v>136</v>
      </c>
      <c r="E387" s="41"/>
      <c r="F387" s="243" t="s">
        <v>582</v>
      </c>
      <c r="G387" s="41"/>
      <c r="H387" s="41"/>
      <c r="I387" s="139"/>
      <c r="J387" s="41"/>
      <c r="K387" s="41"/>
      <c r="L387" s="45"/>
      <c r="M387" s="244"/>
      <c r="N387" s="245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136</v>
      </c>
      <c r="AU387" s="18" t="s">
        <v>83</v>
      </c>
    </row>
    <row r="388" s="2" customFormat="1" ht="16.5" customHeight="1">
      <c r="A388" s="39"/>
      <c r="B388" s="40"/>
      <c r="C388" s="229" t="s">
        <v>584</v>
      </c>
      <c r="D388" s="229" t="s">
        <v>129</v>
      </c>
      <c r="E388" s="230" t="s">
        <v>585</v>
      </c>
      <c r="F388" s="231" t="s">
        <v>586</v>
      </c>
      <c r="G388" s="232" t="s">
        <v>361</v>
      </c>
      <c r="H388" s="233">
        <v>7</v>
      </c>
      <c r="I388" s="234"/>
      <c r="J388" s="235">
        <f>ROUND(I388*H388,2)</f>
        <v>0</v>
      </c>
      <c r="K388" s="231" t="s">
        <v>133</v>
      </c>
      <c r="L388" s="45"/>
      <c r="M388" s="236" t="s">
        <v>1</v>
      </c>
      <c r="N388" s="237" t="s">
        <v>41</v>
      </c>
      <c r="O388" s="92"/>
      <c r="P388" s="238">
        <f>O388*H388</f>
        <v>0</v>
      </c>
      <c r="Q388" s="238">
        <v>0.082049999999999998</v>
      </c>
      <c r="R388" s="238">
        <f>Q388*H388</f>
        <v>0.57435000000000003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134</v>
      </c>
      <c r="AT388" s="240" t="s">
        <v>129</v>
      </c>
      <c r="AU388" s="240" t="s">
        <v>83</v>
      </c>
      <c r="AY388" s="18" t="s">
        <v>126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81</v>
      </c>
      <c r="BK388" s="241">
        <f>ROUND(I388*H388,2)</f>
        <v>0</v>
      </c>
      <c r="BL388" s="18" t="s">
        <v>134</v>
      </c>
      <c r="BM388" s="240" t="s">
        <v>587</v>
      </c>
    </row>
    <row r="389" s="2" customFormat="1">
      <c r="A389" s="39"/>
      <c r="B389" s="40"/>
      <c r="C389" s="41"/>
      <c r="D389" s="242" t="s">
        <v>136</v>
      </c>
      <c r="E389" s="41"/>
      <c r="F389" s="243" t="s">
        <v>588</v>
      </c>
      <c r="G389" s="41"/>
      <c r="H389" s="41"/>
      <c r="I389" s="139"/>
      <c r="J389" s="41"/>
      <c r="K389" s="41"/>
      <c r="L389" s="45"/>
      <c r="M389" s="244"/>
      <c r="N389" s="245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136</v>
      </c>
      <c r="AU389" s="18" t="s">
        <v>83</v>
      </c>
    </row>
    <row r="390" s="2" customFormat="1" ht="16.5" customHeight="1">
      <c r="A390" s="39"/>
      <c r="B390" s="40"/>
      <c r="C390" s="229" t="s">
        <v>589</v>
      </c>
      <c r="D390" s="229" t="s">
        <v>129</v>
      </c>
      <c r="E390" s="230" t="s">
        <v>590</v>
      </c>
      <c r="F390" s="231" t="s">
        <v>591</v>
      </c>
      <c r="G390" s="232" t="s">
        <v>361</v>
      </c>
      <c r="H390" s="233">
        <v>4</v>
      </c>
      <c r="I390" s="234"/>
      <c r="J390" s="235">
        <f>ROUND(I390*H390,2)</f>
        <v>0</v>
      </c>
      <c r="K390" s="231" t="s">
        <v>133</v>
      </c>
      <c r="L390" s="45"/>
      <c r="M390" s="236" t="s">
        <v>1</v>
      </c>
      <c r="N390" s="237" t="s">
        <v>41</v>
      </c>
      <c r="O390" s="92"/>
      <c r="P390" s="238">
        <f>O390*H390</f>
        <v>0</v>
      </c>
      <c r="Q390" s="238">
        <v>0.0059800000000000001</v>
      </c>
      <c r="R390" s="238">
        <f>Q390*H390</f>
        <v>0.02392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134</v>
      </c>
      <c r="AT390" s="240" t="s">
        <v>129</v>
      </c>
      <c r="AU390" s="240" t="s">
        <v>83</v>
      </c>
      <c r="AY390" s="18" t="s">
        <v>126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81</v>
      </c>
      <c r="BK390" s="241">
        <f>ROUND(I390*H390,2)</f>
        <v>0</v>
      </c>
      <c r="BL390" s="18" t="s">
        <v>134</v>
      </c>
      <c r="BM390" s="240" t="s">
        <v>592</v>
      </c>
    </row>
    <row r="391" s="2" customFormat="1">
      <c r="A391" s="39"/>
      <c r="B391" s="40"/>
      <c r="C391" s="41"/>
      <c r="D391" s="242" t="s">
        <v>136</v>
      </c>
      <c r="E391" s="41"/>
      <c r="F391" s="243" t="s">
        <v>591</v>
      </c>
      <c r="G391" s="41"/>
      <c r="H391" s="41"/>
      <c r="I391" s="139"/>
      <c r="J391" s="41"/>
      <c r="K391" s="41"/>
      <c r="L391" s="45"/>
      <c r="M391" s="244"/>
      <c r="N391" s="245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136</v>
      </c>
      <c r="AU391" s="18" t="s">
        <v>83</v>
      </c>
    </row>
    <row r="392" s="2" customFormat="1" ht="16.5" customHeight="1">
      <c r="A392" s="39"/>
      <c r="B392" s="40"/>
      <c r="C392" s="229" t="s">
        <v>593</v>
      </c>
      <c r="D392" s="229" t="s">
        <v>129</v>
      </c>
      <c r="E392" s="230" t="s">
        <v>594</v>
      </c>
      <c r="F392" s="231" t="s">
        <v>595</v>
      </c>
      <c r="G392" s="232" t="s">
        <v>361</v>
      </c>
      <c r="H392" s="233">
        <v>2</v>
      </c>
      <c r="I392" s="234"/>
      <c r="J392" s="235">
        <f>ROUND(I392*H392,2)</f>
        <v>0</v>
      </c>
      <c r="K392" s="231" t="s">
        <v>133</v>
      </c>
      <c r="L392" s="45"/>
      <c r="M392" s="236" t="s">
        <v>1</v>
      </c>
      <c r="N392" s="237" t="s">
        <v>41</v>
      </c>
      <c r="O392" s="92"/>
      <c r="P392" s="238">
        <f>O392*H392</f>
        <v>0</v>
      </c>
      <c r="Q392" s="238">
        <v>0.0081399999999999997</v>
      </c>
      <c r="R392" s="238">
        <f>Q392*H392</f>
        <v>0.016279999999999999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134</v>
      </c>
      <c r="AT392" s="240" t="s">
        <v>129</v>
      </c>
      <c r="AU392" s="240" t="s">
        <v>83</v>
      </c>
      <c r="AY392" s="18" t="s">
        <v>126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81</v>
      </c>
      <c r="BK392" s="241">
        <f>ROUND(I392*H392,2)</f>
        <v>0</v>
      </c>
      <c r="BL392" s="18" t="s">
        <v>134</v>
      </c>
      <c r="BM392" s="240" t="s">
        <v>596</v>
      </c>
    </row>
    <row r="393" s="2" customFormat="1">
      <c r="A393" s="39"/>
      <c r="B393" s="40"/>
      <c r="C393" s="41"/>
      <c r="D393" s="242" t="s">
        <v>136</v>
      </c>
      <c r="E393" s="41"/>
      <c r="F393" s="243" t="s">
        <v>595</v>
      </c>
      <c r="G393" s="41"/>
      <c r="H393" s="41"/>
      <c r="I393" s="139"/>
      <c r="J393" s="41"/>
      <c r="K393" s="41"/>
      <c r="L393" s="45"/>
      <c r="M393" s="244"/>
      <c r="N393" s="245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136</v>
      </c>
      <c r="AU393" s="18" t="s">
        <v>83</v>
      </c>
    </row>
    <row r="394" s="2" customFormat="1" ht="16.5" customHeight="1">
      <c r="A394" s="39"/>
      <c r="B394" s="40"/>
      <c r="C394" s="229" t="s">
        <v>597</v>
      </c>
      <c r="D394" s="229" t="s">
        <v>129</v>
      </c>
      <c r="E394" s="230" t="s">
        <v>598</v>
      </c>
      <c r="F394" s="231" t="s">
        <v>599</v>
      </c>
      <c r="G394" s="232" t="s">
        <v>361</v>
      </c>
      <c r="H394" s="233">
        <v>1</v>
      </c>
      <c r="I394" s="234"/>
      <c r="J394" s="235">
        <f>ROUND(I394*H394,2)</f>
        <v>0</v>
      </c>
      <c r="K394" s="231" t="s">
        <v>133</v>
      </c>
      <c r="L394" s="45"/>
      <c r="M394" s="236" t="s">
        <v>1</v>
      </c>
      <c r="N394" s="237" t="s">
        <v>41</v>
      </c>
      <c r="O394" s="92"/>
      <c r="P394" s="238">
        <f>O394*H394</f>
        <v>0</v>
      </c>
      <c r="Q394" s="238">
        <v>0.011950000000000001</v>
      </c>
      <c r="R394" s="238">
        <f>Q394*H394</f>
        <v>0.011950000000000001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134</v>
      </c>
      <c r="AT394" s="240" t="s">
        <v>129</v>
      </c>
      <c r="AU394" s="240" t="s">
        <v>83</v>
      </c>
      <c r="AY394" s="18" t="s">
        <v>126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81</v>
      </c>
      <c r="BK394" s="241">
        <f>ROUND(I394*H394,2)</f>
        <v>0</v>
      </c>
      <c r="BL394" s="18" t="s">
        <v>134</v>
      </c>
      <c r="BM394" s="240" t="s">
        <v>600</v>
      </c>
    </row>
    <row r="395" s="2" customFormat="1">
      <c r="A395" s="39"/>
      <c r="B395" s="40"/>
      <c r="C395" s="41"/>
      <c r="D395" s="242" t="s">
        <v>136</v>
      </c>
      <c r="E395" s="41"/>
      <c r="F395" s="243" t="s">
        <v>599</v>
      </c>
      <c r="G395" s="41"/>
      <c r="H395" s="41"/>
      <c r="I395" s="139"/>
      <c r="J395" s="41"/>
      <c r="K395" s="41"/>
      <c r="L395" s="45"/>
      <c r="M395" s="244"/>
      <c r="N395" s="245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136</v>
      </c>
      <c r="AU395" s="18" t="s">
        <v>83</v>
      </c>
    </row>
    <row r="396" s="2" customFormat="1" ht="16.5" customHeight="1">
      <c r="A396" s="39"/>
      <c r="B396" s="40"/>
      <c r="C396" s="229" t="s">
        <v>601</v>
      </c>
      <c r="D396" s="229" t="s">
        <v>129</v>
      </c>
      <c r="E396" s="230" t="s">
        <v>602</v>
      </c>
      <c r="F396" s="231" t="s">
        <v>603</v>
      </c>
      <c r="G396" s="232" t="s">
        <v>361</v>
      </c>
      <c r="H396" s="233">
        <v>7</v>
      </c>
      <c r="I396" s="234"/>
      <c r="J396" s="235">
        <f>ROUND(I396*H396,2)</f>
        <v>0</v>
      </c>
      <c r="K396" s="231" t="s">
        <v>133</v>
      </c>
      <c r="L396" s="45"/>
      <c r="M396" s="236" t="s">
        <v>1</v>
      </c>
      <c r="N396" s="237" t="s">
        <v>41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134</v>
      </c>
      <c r="AT396" s="240" t="s">
        <v>129</v>
      </c>
      <c r="AU396" s="240" t="s">
        <v>83</v>
      </c>
      <c r="AY396" s="18" t="s">
        <v>126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81</v>
      </c>
      <c r="BK396" s="241">
        <f>ROUND(I396*H396,2)</f>
        <v>0</v>
      </c>
      <c r="BL396" s="18" t="s">
        <v>134</v>
      </c>
      <c r="BM396" s="240" t="s">
        <v>604</v>
      </c>
    </row>
    <row r="397" s="2" customFormat="1">
      <c r="A397" s="39"/>
      <c r="B397" s="40"/>
      <c r="C397" s="41"/>
      <c r="D397" s="242" t="s">
        <v>136</v>
      </c>
      <c r="E397" s="41"/>
      <c r="F397" s="243" t="s">
        <v>603</v>
      </c>
      <c r="G397" s="41"/>
      <c r="H397" s="41"/>
      <c r="I397" s="139"/>
      <c r="J397" s="41"/>
      <c r="K397" s="41"/>
      <c r="L397" s="45"/>
      <c r="M397" s="244"/>
      <c r="N397" s="245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136</v>
      </c>
      <c r="AU397" s="18" t="s">
        <v>83</v>
      </c>
    </row>
    <row r="398" s="2" customFormat="1" ht="16.5" customHeight="1">
      <c r="A398" s="39"/>
      <c r="B398" s="40"/>
      <c r="C398" s="229" t="s">
        <v>605</v>
      </c>
      <c r="D398" s="229" t="s">
        <v>129</v>
      </c>
      <c r="E398" s="230" t="s">
        <v>606</v>
      </c>
      <c r="F398" s="231" t="s">
        <v>607</v>
      </c>
      <c r="G398" s="232" t="s">
        <v>361</v>
      </c>
      <c r="H398" s="233">
        <v>7</v>
      </c>
      <c r="I398" s="234"/>
      <c r="J398" s="235">
        <f>ROUND(I398*H398,2)</f>
        <v>0</v>
      </c>
      <c r="K398" s="231" t="s">
        <v>133</v>
      </c>
      <c r="L398" s="45"/>
      <c r="M398" s="236" t="s">
        <v>1</v>
      </c>
      <c r="N398" s="237" t="s">
        <v>41</v>
      </c>
      <c r="O398" s="92"/>
      <c r="P398" s="238">
        <f>O398*H398</f>
        <v>0</v>
      </c>
      <c r="Q398" s="238">
        <v>0.0101</v>
      </c>
      <c r="R398" s="238">
        <f>Q398*H398</f>
        <v>0.070699999999999999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134</v>
      </c>
      <c r="AT398" s="240" t="s">
        <v>129</v>
      </c>
      <c r="AU398" s="240" t="s">
        <v>83</v>
      </c>
      <c r="AY398" s="18" t="s">
        <v>126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81</v>
      </c>
      <c r="BK398" s="241">
        <f>ROUND(I398*H398,2)</f>
        <v>0</v>
      </c>
      <c r="BL398" s="18" t="s">
        <v>134</v>
      </c>
      <c r="BM398" s="240" t="s">
        <v>608</v>
      </c>
    </row>
    <row r="399" s="2" customFormat="1">
      <c r="A399" s="39"/>
      <c r="B399" s="40"/>
      <c r="C399" s="41"/>
      <c r="D399" s="242" t="s">
        <v>136</v>
      </c>
      <c r="E399" s="41"/>
      <c r="F399" s="243" t="s">
        <v>607</v>
      </c>
      <c r="G399" s="41"/>
      <c r="H399" s="41"/>
      <c r="I399" s="139"/>
      <c r="J399" s="41"/>
      <c r="K399" s="41"/>
      <c r="L399" s="45"/>
      <c r="M399" s="244"/>
      <c r="N399" s="245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136</v>
      </c>
      <c r="AU399" s="18" t="s">
        <v>83</v>
      </c>
    </row>
    <row r="400" s="2" customFormat="1" ht="16.5" customHeight="1">
      <c r="A400" s="39"/>
      <c r="B400" s="40"/>
      <c r="C400" s="229" t="s">
        <v>609</v>
      </c>
      <c r="D400" s="229" t="s">
        <v>129</v>
      </c>
      <c r="E400" s="230" t="s">
        <v>610</v>
      </c>
      <c r="F400" s="231" t="s">
        <v>611</v>
      </c>
      <c r="G400" s="232" t="s">
        <v>361</v>
      </c>
      <c r="H400" s="233">
        <v>1</v>
      </c>
      <c r="I400" s="234"/>
      <c r="J400" s="235">
        <f>ROUND(I400*H400,2)</f>
        <v>0</v>
      </c>
      <c r="K400" s="231" t="s">
        <v>133</v>
      </c>
      <c r="L400" s="45"/>
      <c r="M400" s="236" t="s">
        <v>1</v>
      </c>
      <c r="N400" s="237" t="s">
        <v>41</v>
      </c>
      <c r="O400" s="92"/>
      <c r="P400" s="238">
        <f>O400*H400</f>
        <v>0</v>
      </c>
      <c r="Q400" s="238">
        <v>0.21734000000000001</v>
      </c>
      <c r="R400" s="238">
        <f>Q400*H400</f>
        <v>0.21734000000000001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134</v>
      </c>
      <c r="AT400" s="240" t="s">
        <v>129</v>
      </c>
      <c r="AU400" s="240" t="s">
        <v>83</v>
      </c>
      <c r="AY400" s="18" t="s">
        <v>126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81</v>
      </c>
      <c r="BK400" s="241">
        <f>ROUND(I400*H400,2)</f>
        <v>0</v>
      </c>
      <c r="BL400" s="18" t="s">
        <v>134</v>
      </c>
      <c r="BM400" s="240" t="s">
        <v>612</v>
      </c>
    </row>
    <row r="401" s="2" customFormat="1">
      <c r="A401" s="39"/>
      <c r="B401" s="40"/>
      <c r="C401" s="41"/>
      <c r="D401" s="242" t="s">
        <v>136</v>
      </c>
      <c r="E401" s="41"/>
      <c r="F401" s="243" t="s">
        <v>611</v>
      </c>
      <c r="G401" s="41"/>
      <c r="H401" s="41"/>
      <c r="I401" s="139"/>
      <c r="J401" s="41"/>
      <c r="K401" s="41"/>
      <c r="L401" s="45"/>
      <c r="M401" s="244"/>
      <c r="N401" s="245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136</v>
      </c>
      <c r="AU401" s="18" t="s">
        <v>83</v>
      </c>
    </row>
    <row r="402" s="2" customFormat="1" ht="16.5" customHeight="1">
      <c r="A402" s="39"/>
      <c r="B402" s="40"/>
      <c r="C402" s="289" t="s">
        <v>613</v>
      </c>
      <c r="D402" s="289" t="s">
        <v>276</v>
      </c>
      <c r="E402" s="290" t="s">
        <v>614</v>
      </c>
      <c r="F402" s="291" t="s">
        <v>615</v>
      </c>
      <c r="G402" s="292" t="s">
        <v>361</v>
      </c>
      <c r="H402" s="293">
        <v>1</v>
      </c>
      <c r="I402" s="294"/>
      <c r="J402" s="295">
        <f>ROUND(I402*H402,2)</f>
        <v>0</v>
      </c>
      <c r="K402" s="291" t="s">
        <v>133</v>
      </c>
      <c r="L402" s="296"/>
      <c r="M402" s="297" t="s">
        <v>1</v>
      </c>
      <c r="N402" s="298" t="s">
        <v>41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279</v>
      </c>
      <c r="AT402" s="240" t="s">
        <v>276</v>
      </c>
      <c r="AU402" s="240" t="s">
        <v>83</v>
      </c>
      <c r="AY402" s="18" t="s">
        <v>126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81</v>
      </c>
      <c r="BK402" s="241">
        <f>ROUND(I402*H402,2)</f>
        <v>0</v>
      </c>
      <c r="BL402" s="18" t="s">
        <v>134</v>
      </c>
      <c r="BM402" s="240" t="s">
        <v>616</v>
      </c>
    </row>
    <row r="403" s="2" customFormat="1">
      <c r="A403" s="39"/>
      <c r="B403" s="40"/>
      <c r="C403" s="41"/>
      <c r="D403" s="242" t="s">
        <v>136</v>
      </c>
      <c r="E403" s="41"/>
      <c r="F403" s="243" t="s">
        <v>615</v>
      </c>
      <c r="G403" s="41"/>
      <c r="H403" s="41"/>
      <c r="I403" s="139"/>
      <c r="J403" s="41"/>
      <c r="K403" s="41"/>
      <c r="L403" s="45"/>
      <c r="M403" s="244"/>
      <c r="N403" s="245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136</v>
      </c>
      <c r="AU403" s="18" t="s">
        <v>83</v>
      </c>
    </row>
    <row r="404" s="12" customFormat="1" ht="22.8" customHeight="1">
      <c r="A404" s="12"/>
      <c r="B404" s="213"/>
      <c r="C404" s="214"/>
      <c r="D404" s="215" t="s">
        <v>75</v>
      </c>
      <c r="E404" s="227" t="s">
        <v>617</v>
      </c>
      <c r="F404" s="227" t="s">
        <v>618</v>
      </c>
      <c r="G404" s="214"/>
      <c r="H404" s="214"/>
      <c r="I404" s="217"/>
      <c r="J404" s="228">
        <f>BK404</f>
        <v>0</v>
      </c>
      <c r="K404" s="214"/>
      <c r="L404" s="219"/>
      <c r="M404" s="220"/>
      <c r="N404" s="221"/>
      <c r="O404" s="221"/>
      <c r="P404" s="222">
        <f>SUM(P405:P450)</f>
        <v>0</v>
      </c>
      <c r="Q404" s="221"/>
      <c r="R404" s="222">
        <f>SUM(R405:R450)</f>
        <v>94.336408500000005</v>
      </c>
      <c r="S404" s="221"/>
      <c r="T404" s="223">
        <f>SUM(T405:T450)</f>
        <v>1.0257000000000001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4" t="s">
        <v>81</v>
      </c>
      <c r="AT404" s="225" t="s">
        <v>75</v>
      </c>
      <c r="AU404" s="225" t="s">
        <v>81</v>
      </c>
      <c r="AY404" s="224" t="s">
        <v>126</v>
      </c>
      <c r="BK404" s="226">
        <f>SUM(BK405:BK450)</f>
        <v>0</v>
      </c>
    </row>
    <row r="405" s="2" customFormat="1" ht="16.5" customHeight="1">
      <c r="A405" s="39"/>
      <c r="B405" s="40"/>
      <c r="C405" s="229" t="s">
        <v>619</v>
      </c>
      <c r="D405" s="229" t="s">
        <v>129</v>
      </c>
      <c r="E405" s="230" t="s">
        <v>620</v>
      </c>
      <c r="F405" s="231" t="s">
        <v>621</v>
      </c>
      <c r="G405" s="232" t="s">
        <v>171</v>
      </c>
      <c r="H405" s="233">
        <v>725.23000000000002</v>
      </c>
      <c r="I405" s="234"/>
      <c r="J405" s="235">
        <f>ROUND(I405*H405,2)</f>
        <v>0</v>
      </c>
      <c r="K405" s="231" t="s">
        <v>133</v>
      </c>
      <c r="L405" s="45"/>
      <c r="M405" s="236" t="s">
        <v>1</v>
      </c>
      <c r="N405" s="237" t="s">
        <v>41</v>
      </c>
      <c r="O405" s="92"/>
      <c r="P405" s="238">
        <f>O405*H405</f>
        <v>0</v>
      </c>
      <c r="Q405" s="238">
        <v>0.10095</v>
      </c>
      <c r="R405" s="238">
        <f>Q405*H405</f>
        <v>73.211968499999998</v>
      </c>
      <c r="S405" s="238">
        <v>0</v>
      </c>
      <c r="T405" s="23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0" t="s">
        <v>134</v>
      </c>
      <c r="AT405" s="240" t="s">
        <v>129</v>
      </c>
      <c r="AU405" s="240" t="s">
        <v>83</v>
      </c>
      <c r="AY405" s="18" t="s">
        <v>126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81</v>
      </c>
      <c r="BK405" s="241">
        <f>ROUND(I405*H405,2)</f>
        <v>0</v>
      </c>
      <c r="BL405" s="18" t="s">
        <v>134</v>
      </c>
      <c r="BM405" s="240" t="s">
        <v>622</v>
      </c>
    </row>
    <row r="406" s="2" customFormat="1">
      <c r="A406" s="39"/>
      <c r="B406" s="40"/>
      <c r="C406" s="41"/>
      <c r="D406" s="242" t="s">
        <v>136</v>
      </c>
      <c r="E406" s="41"/>
      <c r="F406" s="243" t="s">
        <v>623</v>
      </c>
      <c r="G406" s="41"/>
      <c r="H406" s="41"/>
      <c r="I406" s="139"/>
      <c r="J406" s="41"/>
      <c r="K406" s="41"/>
      <c r="L406" s="45"/>
      <c r="M406" s="244"/>
      <c r="N406" s="245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136</v>
      </c>
      <c r="AU406" s="18" t="s">
        <v>83</v>
      </c>
    </row>
    <row r="407" s="13" customFormat="1">
      <c r="A407" s="13"/>
      <c r="B407" s="246"/>
      <c r="C407" s="247"/>
      <c r="D407" s="242" t="s">
        <v>137</v>
      </c>
      <c r="E407" s="248" t="s">
        <v>1</v>
      </c>
      <c r="F407" s="249" t="s">
        <v>624</v>
      </c>
      <c r="G407" s="247"/>
      <c r="H407" s="250">
        <v>725.23000000000002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137</v>
      </c>
      <c r="AU407" s="256" t="s">
        <v>83</v>
      </c>
      <c r="AV407" s="13" t="s">
        <v>83</v>
      </c>
      <c r="AW407" s="13" t="s">
        <v>32</v>
      </c>
      <c r="AX407" s="13" t="s">
        <v>76</v>
      </c>
      <c r="AY407" s="256" t="s">
        <v>126</v>
      </c>
    </row>
    <row r="408" s="14" customFormat="1">
      <c r="A408" s="14"/>
      <c r="B408" s="257"/>
      <c r="C408" s="258"/>
      <c r="D408" s="242" t="s">
        <v>137</v>
      </c>
      <c r="E408" s="259" t="s">
        <v>1</v>
      </c>
      <c r="F408" s="260" t="s">
        <v>139</v>
      </c>
      <c r="G408" s="258"/>
      <c r="H408" s="261">
        <v>725.23000000000002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137</v>
      </c>
      <c r="AU408" s="267" t="s">
        <v>83</v>
      </c>
      <c r="AV408" s="14" t="s">
        <v>134</v>
      </c>
      <c r="AW408" s="14" t="s">
        <v>32</v>
      </c>
      <c r="AX408" s="14" t="s">
        <v>81</v>
      </c>
      <c r="AY408" s="267" t="s">
        <v>126</v>
      </c>
    </row>
    <row r="409" s="2" customFormat="1" ht="16.5" customHeight="1">
      <c r="A409" s="39"/>
      <c r="B409" s="40"/>
      <c r="C409" s="289" t="s">
        <v>625</v>
      </c>
      <c r="D409" s="289" t="s">
        <v>276</v>
      </c>
      <c r="E409" s="290" t="s">
        <v>626</v>
      </c>
      <c r="F409" s="291" t="s">
        <v>627</v>
      </c>
      <c r="G409" s="292" t="s">
        <v>171</v>
      </c>
      <c r="H409" s="293">
        <v>23</v>
      </c>
      <c r="I409" s="294"/>
      <c r="J409" s="295">
        <f>ROUND(I409*H409,2)</f>
        <v>0</v>
      </c>
      <c r="K409" s="291" t="s">
        <v>1</v>
      </c>
      <c r="L409" s="296"/>
      <c r="M409" s="297" t="s">
        <v>1</v>
      </c>
      <c r="N409" s="298" t="s">
        <v>41</v>
      </c>
      <c r="O409" s="92"/>
      <c r="P409" s="238">
        <f>O409*H409</f>
        <v>0</v>
      </c>
      <c r="Q409" s="238">
        <v>0.024</v>
      </c>
      <c r="R409" s="238">
        <f>Q409*H409</f>
        <v>0.55200000000000005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279</v>
      </c>
      <c r="AT409" s="240" t="s">
        <v>276</v>
      </c>
      <c r="AU409" s="240" t="s">
        <v>83</v>
      </c>
      <c r="AY409" s="18" t="s">
        <v>126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81</v>
      </c>
      <c r="BK409" s="241">
        <f>ROUND(I409*H409,2)</f>
        <v>0</v>
      </c>
      <c r="BL409" s="18" t="s">
        <v>134</v>
      </c>
      <c r="BM409" s="240" t="s">
        <v>628</v>
      </c>
    </row>
    <row r="410" s="2" customFormat="1">
      <c r="A410" s="39"/>
      <c r="B410" s="40"/>
      <c r="C410" s="41"/>
      <c r="D410" s="242" t="s">
        <v>136</v>
      </c>
      <c r="E410" s="41"/>
      <c r="F410" s="243" t="s">
        <v>629</v>
      </c>
      <c r="G410" s="41"/>
      <c r="H410" s="41"/>
      <c r="I410" s="139"/>
      <c r="J410" s="41"/>
      <c r="K410" s="41"/>
      <c r="L410" s="45"/>
      <c r="M410" s="244"/>
      <c r="N410" s="245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136</v>
      </c>
      <c r="AU410" s="18" t="s">
        <v>83</v>
      </c>
    </row>
    <row r="411" s="13" customFormat="1">
      <c r="A411" s="13"/>
      <c r="B411" s="246"/>
      <c r="C411" s="247"/>
      <c r="D411" s="242" t="s">
        <v>137</v>
      </c>
      <c r="E411" s="248" t="s">
        <v>1</v>
      </c>
      <c r="F411" s="249" t="s">
        <v>630</v>
      </c>
      <c r="G411" s="247"/>
      <c r="H411" s="250">
        <v>23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6" t="s">
        <v>137</v>
      </c>
      <c r="AU411" s="256" t="s">
        <v>83</v>
      </c>
      <c r="AV411" s="13" t="s">
        <v>83</v>
      </c>
      <c r="AW411" s="13" t="s">
        <v>32</v>
      </c>
      <c r="AX411" s="13" t="s">
        <v>81</v>
      </c>
      <c r="AY411" s="256" t="s">
        <v>126</v>
      </c>
    </row>
    <row r="412" s="2" customFormat="1" ht="16.5" customHeight="1">
      <c r="A412" s="39"/>
      <c r="B412" s="40"/>
      <c r="C412" s="289" t="s">
        <v>8</v>
      </c>
      <c r="D412" s="289" t="s">
        <v>276</v>
      </c>
      <c r="E412" s="290" t="s">
        <v>631</v>
      </c>
      <c r="F412" s="291" t="s">
        <v>632</v>
      </c>
      <c r="G412" s="292" t="s">
        <v>171</v>
      </c>
      <c r="H412" s="293">
        <v>472.80000000000001</v>
      </c>
      <c r="I412" s="294"/>
      <c r="J412" s="295">
        <f>ROUND(I412*H412,2)</f>
        <v>0</v>
      </c>
      <c r="K412" s="291" t="s">
        <v>133</v>
      </c>
      <c r="L412" s="296"/>
      <c r="M412" s="297" t="s">
        <v>1</v>
      </c>
      <c r="N412" s="298" t="s">
        <v>41</v>
      </c>
      <c r="O412" s="92"/>
      <c r="P412" s="238">
        <f>O412*H412</f>
        <v>0</v>
      </c>
      <c r="Q412" s="238">
        <v>0.028000000000000001</v>
      </c>
      <c r="R412" s="238">
        <f>Q412*H412</f>
        <v>13.2384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279</v>
      </c>
      <c r="AT412" s="240" t="s">
        <v>276</v>
      </c>
      <c r="AU412" s="240" t="s">
        <v>83</v>
      </c>
      <c r="AY412" s="18" t="s">
        <v>126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81</v>
      </c>
      <c r="BK412" s="241">
        <f>ROUND(I412*H412,2)</f>
        <v>0</v>
      </c>
      <c r="BL412" s="18" t="s">
        <v>134</v>
      </c>
      <c r="BM412" s="240" t="s">
        <v>633</v>
      </c>
    </row>
    <row r="413" s="2" customFormat="1">
      <c r="A413" s="39"/>
      <c r="B413" s="40"/>
      <c r="C413" s="41"/>
      <c r="D413" s="242" t="s">
        <v>136</v>
      </c>
      <c r="E413" s="41"/>
      <c r="F413" s="243" t="s">
        <v>632</v>
      </c>
      <c r="G413" s="41"/>
      <c r="H413" s="41"/>
      <c r="I413" s="139"/>
      <c r="J413" s="41"/>
      <c r="K413" s="41"/>
      <c r="L413" s="45"/>
      <c r="M413" s="244"/>
      <c r="N413" s="245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136</v>
      </c>
      <c r="AU413" s="18" t="s">
        <v>83</v>
      </c>
    </row>
    <row r="414" s="13" customFormat="1">
      <c r="A414" s="13"/>
      <c r="B414" s="246"/>
      <c r="C414" s="247"/>
      <c r="D414" s="242" t="s">
        <v>137</v>
      </c>
      <c r="E414" s="248" t="s">
        <v>1</v>
      </c>
      <c r="F414" s="249" t="s">
        <v>634</v>
      </c>
      <c r="G414" s="247"/>
      <c r="H414" s="250">
        <v>472.80000000000001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6" t="s">
        <v>137</v>
      </c>
      <c r="AU414" s="256" t="s">
        <v>83</v>
      </c>
      <c r="AV414" s="13" t="s">
        <v>83</v>
      </c>
      <c r="AW414" s="13" t="s">
        <v>32</v>
      </c>
      <c r="AX414" s="13" t="s">
        <v>76</v>
      </c>
      <c r="AY414" s="256" t="s">
        <v>126</v>
      </c>
    </row>
    <row r="415" s="14" customFormat="1">
      <c r="A415" s="14"/>
      <c r="B415" s="257"/>
      <c r="C415" s="258"/>
      <c r="D415" s="242" t="s">
        <v>137</v>
      </c>
      <c r="E415" s="259" t="s">
        <v>1</v>
      </c>
      <c r="F415" s="260" t="s">
        <v>139</v>
      </c>
      <c r="G415" s="258"/>
      <c r="H415" s="261">
        <v>472.80000000000001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7" t="s">
        <v>137</v>
      </c>
      <c r="AU415" s="267" t="s">
        <v>83</v>
      </c>
      <c r="AV415" s="14" t="s">
        <v>134</v>
      </c>
      <c r="AW415" s="14" t="s">
        <v>32</v>
      </c>
      <c r="AX415" s="14" t="s">
        <v>81</v>
      </c>
      <c r="AY415" s="267" t="s">
        <v>126</v>
      </c>
    </row>
    <row r="416" s="2" customFormat="1" ht="16.5" customHeight="1">
      <c r="A416" s="39"/>
      <c r="B416" s="40"/>
      <c r="C416" s="289" t="s">
        <v>635</v>
      </c>
      <c r="D416" s="289" t="s">
        <v>276</v>
      </c>
      <c r="E416" s="290" t="s">
        <v>636</v>
      </c>
      <c r="F416" s="291" t="s">
        <v>637</v>
      </c>
      <c r="G416" s="292" t="s">
        <v>171</v>
      </c>
      <c r="H416" s="293">
        <v>229.43000000000001</v>
      </c>
      <c r="I416" s="294"/>
      <c r="J416" s="295">
        <f>ROUND(I416*H416,2)</f>
        <v>0</v>
      </c>
      <c r="K416" s="291" t="s">
        <v>133</v>
      </c>
      <c r="L416" s="296"/>
      <c r="M416" s="297" t="s">
        <v>1</v>
      </c>
      <c r="N416" s="298" t="s">
        <v>41</v>
      </c>
      <c r="O416" s="92"/>
      <c r="P416" s="238">
        <f>O416*H416</f>
        <v>0</v>
      </c>
      <c r="Q416" s="238">
        <v>0.028000000000000001</v>
      </c>
      <c r="R416" s="238">
        <f>Q416*H416</f>
        <v>6.4240400000000006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279</v>
      </c>
      <c r="AT416" s="240" t="s">
        <v>276</v>
      </c>
      <c r="AU416" s="240" t="s">
        <v>83</v>
      </c>
      <c r="AY416" s="18" t="s">
        <v>126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81</v>
      </c>
      <c r="BK416" s="241">
        <f>ROUND(I416*H416,2)</f>
        <v>0</v>
      </c>
      <c r="BL416" s="18" t="s">
        <v>134</v>
      </c>
      <c r="BM416" s="240" t="s">
        <v>638</v>
      </c>
    </row>
    <row r="417" s="2" customFormat="1">
      <c r="A417" s="39"/>
      <c r="B417" s="40"/>
      <c r="C417" s="41"/>
      <c r="D417" s="242" t="s">
        <v>136</v>
      </c>
      <c r="E417" s="41"/>
      <c r="F417" s="243" t="s">
        <v>637</v>
      </c>
      <c r="G417" s="41"/>
      <c r="H417" s="41"/>
      <c r="I417" s="139"/>
      <c r="J417" s="41"/>
      <c r="K417" s="41"/>
      <c r="L417" s="45"/>
      <c r="M417" s="244"/>
      <c r="N417" s="245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136</v>
      </c>
      <c r="AU417" s="18" t="s">
        <v>83</v>
      </c>
    </row>
    <row r="418" s="13" customFormat="1">
      <c r="A418" s="13"/>
      <c r="B418" s="246"/>
      <c r="C418" s="247"/>
      <c r="D418" s="242" t="s">
        <v>137</v>
      </c>
      <c r="E418" s="248" t="s">
        <v>1</v>
      </c>
      <c r="F418" s="249" t="s">
        <v>639</v>
      </c>
      <c r="G418" s="247"/>
      <c r="H418" s="250">
        <v>229.43000000000001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137</v>
      </c>
      <c r="AU418" s="256" t="s">
        <v>83</v>
      </c>
      <c r="AV418" s="13" t="s">
        <v>83</v>
      </c>
      <c r="AW418" s="13" t="s">
        <v>32</v>
      </c>
      <c r="AX418" s="13" t="s">
        <v>76</v>
      </c>
      <c r="AY418" s="256" t="s">
        <v>126</v>
      </c>
    </row>
    <row r="419" s="14" customFormat="1">
      <c r="A419" s="14"/>
      <c r="B419" s="257"/>
      <c r="C419" s="258"/>
      <c r="D419" s="242" t="s">
        <v>137</v>
      </c>
      <c r="E419" s="259" t="s">
        <v>1</v>
      </c>
      <c r="F419" s="260" t="s">
        <v>139</v>
      </c>
      <c r="G419" s="258"/>
      <c r="H419" s="261">
        <v>229.43000000000001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137</v>
      </c>
      <c r="AU419" s="267" t="s">
        <v>83</v>
      </c>
      <c r="AV419" s="14" t="s">
        <v>134</v>
      </c>
      <c r="AW419" s="14" t="s">
        <v>32</v>
      </c>
      <c r="AX419" s="14" t="s">
        <v>81</v>
      </c>
      <c r="AY419" s="267" t="s">
        <v>126</v>
      </c>
    </row>
    <row r="420" s="2" customFormat="1" ht="16.5" customHeight="1">
      <c r="A420" s="39"/>
      <c r="B420" s="40"/>
      <c r="C420" s="229" t="s">
        <v>198</v>
      </c>
      <c r="D420" s="229" t="s">
        <v>129</v>
      </c>
      <c r="E420" s="230" t="s">
        <v>640</v>
      </c>
      <c r="F420" s="231" t="s">
        <v>641</v>
      </c>
      <c r="G420" s="232" t="s">
        <v>159</v>
      </c>
      <c r="H420" s="233">
        <v>0.52600000000000002</v>
      </c>
      <c r="I420" s="234"/>
      <c r="J420" s="235">
        <f>ROUND(I420*H420,2)</f>
        <v>0</v>
      </c>
      <c r="K420" s="231" t="s">
        <v>133</v>
      </c>
      <c r="L420" s="45"/>
      <c r="M420" s="236" t="s">
        <v>1</v>
      </c>
      <c r="N420" s="237" t="s">
        <v>41</v>
      </c>
      <c r="O420" s="92"/>
      <c r="P420" s="238">
        <f>O420*H420</f>
        <v>0</v>
      </c>
      <c r="Q420" s="238">
        <v>0</v>
      </c>
      <c r="R420" s="238">
        <f>Q420*H420</f>
        <v>0</v>
      </c>
      <c r="S420" s="238">
        <v>1.95</v>
      </c>
      <c r="T420" s="239">
        <f>S420*H420</f>
        <v>1.0257000000000001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134</v>
      </c>
      <c r="AT420" s="240" t="s">
        <v>129</v>
      </c>
      <c r="AU420" s="240" t="s">
        <v>83</v>
      </c>
      <c r="AY420" s="18" t="s">
        <v>126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81</v>
      </c>
      <c r="BK420" s="241">
        <f>ROUND(I420*H420,2)</f>
        <v>0</v>
      </c>
      <c r="BL420" s="18" t="s">
        <v>134</v>
      </c>
      <c r="BM420" s="240" t="s">
        <v>642</v>
      </c>
    </row>
    <row r="421" s="2" customFormat="1">
      <c r="A421" s="39"/>
      <c r="B421" s="40"/>
      <c r="C421" s="41"/>
      <c r="D421" s="242" t="s">
        <v>136</v>
      </c>
      <c r="E421" s="41"/>
      <c r="F421" s="243" t="s">
        <v>643</v>
      </c>
      <c r="G421" s="41"/>
      <c r="H421" s="41"/>
      <c r="I421" s="139"/>
      <c r="J421" s="41"/>
      <c r="K421" s="41"/>
      <c r="L421" s="45"/>
      <c r="M421" s="244"/>
      <c r="N421" s="245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136</v>
      </c>
      <c r="AU421" s="18" t="s">
        <v>83</v>
      </c>
    </row>
    <row r="422" s="13" customFormat="1">
      <c r="A422" s="13"/>
      <c r="B422" s="246"/>
      <c r="C422" s="247"/>
      <c r="D422" s="242" t="s">
        <v>137</v>
      </c>
      <c r="E422" s="248" t="s">
        <v>1</v>
      </c>
      <c r="F422" s="249" t="s">
        <v>644</v>
      </c>
      <c r="G422" s="247"/>
      <c r="H422" s="250">
        <v>0.52600000000000002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137</v>
      </c>
      <c r="AU422" s="256" t="s">
        <v>83</v>
      </c>
      <c r="AV422" s="13" t="s">
        <v>83</v>
      </c>
      <c r="AW422" s="13" t="s">
        <v>32</v>
      </c>
      <c r="AX422" s="13" t="s">
        <v>81</v>
      </c>
      <c r="AY422" s="256" t="s">
        <v>126</v>
      </c>
    </row>
    <row r="423" s="2" customFormat="1" ht="16.5" customHeight="1">
      <c r="A423" s="39"/>
      <c r="B423" s="40"/>
      <c r="C423" s="289" t="s">
        <v>645</v>
      </c>
      <c r="D423" s="289" t="s">
        <v>276</v>
      </c>
      <c r="E423" s="290" t="s">
        <v>646</v>
      </c>
      <c r="F423" s="291" t="s">
        <v>647</v>
      </c>
      <c r="G423" s="292" t="s">
        <v>648</v>
      </c>
      <c r="H423" s="293">
        <v>1</v>
      </c>
      <c r="I423" s="294"/>
      <c r="J423" s="295">
        <f>ROUND(I423*H423,2)</f>
        <v>0</v>
      </c>
      <c r="K423" s="291" t="s">
        <v>1</v>
      </c>
      <c r="L423" s="296"/>
      <c r="M423" s="297" t="s">
        <v>1</v>
      </c>
      <c r="N423" s="298" t="s">
        <v>41</v>
      </c>
      <c r="O423" s="92"/>
      <c r="P423" s="238">
        <f>O423*H423</f>
        <v>0</v>
      </c>
      <c r="Q423" s="238">
        <v>0.090999999999999998</v>
      </c>
      <c r="R423" s="238">
        <f>Q423*H423</f>
        <v>0.090999999999999998</v>
      </c>
      <c r="S423" s="238">
        <v>0</v>
      </c>
      <c r="T423" s="23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0" t="s">
        <v>279</v>
      </c>
      <c r="AT423" s="240" t="s">
        <v>276</v>
      </c>
      <c r="AU423" s="240" t="s">
        <v>83</v>
      </c>
      <c r="AY423" s="18" t="s">
        <v>126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81</v>
      </c>
      <c r="BK423" s="241">
        <f>ROUND(I423*H423,2)</f>
        <v>0</v>
      </c>
      <c r="BL423" s="18" t="s">
        <v>134</v>
      </c>
      <c r="BM423" s="240" t="s">
        <v>649</v>
      </c>
    </row>
    <row r="424" s="2" customFormat="1">
      <c r="A424" s="39"/>
      <c r="B424" s="40"/>
      <c r="C424" s="41"/>
      <c r="D424" s="242" t="s">
        <v>136</v>
      </c>
      <c r="E424" s="41"/>
      <c r="F424" s="243" t="s">
        <v>650</v>
      </c>
      <c r="G424" s="41"/>
      <c r="H424" s="41"/>
      <c r="I424" s="139"/>
      <c r="J424" s="41"/>
      <c r="K424" s="41"/>
      <c r="L424" s="45"/>
      <c r="M424" s="244"/>
      <c r="N424" s="245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136</v>
      </c>
      <c r="AU424" s="18" t="s">
        <v>83</v>
      </c>
    </row>
    <row r="425" s="2" customFormat="1" ht="16.5" customHeight="1">
      <c r="A425" s="39"/>
      <c r="B425" s="40"/>
      <c r="C425" s="289" t="s">
        <v>651</v>
      </c>
      <c r="D425" s="289" t="s">
        <v>276</v>
      </c>
      <c r="E425" s="290" t="s">
        <v>652</v>
      </c>
      <c r="F425" s="291" t="s">
        <v>653</v>
      </c>
      <c r="G425" s="292" t="s">
        <v>648</v>
      </c>
      <c r="H425" s="293">
        <v>1</v>
      </c>
      <c r="I425" s="294"/>
      <c r="J425" s="295">
        <f>ROUND(I425*H425,2)</f>
        <v>0</v>
      </c>
      <c r="K425" s="291" t="s">
        <v>1</v>
      </c>
      <c r="L425" s="296"/>
      <c r="M425" s="297" t="s">
        <v>1</v>
      </c>
      <c r="N425" s="298" t="s">
        <v>41</v>
      </c>
      <c r="O425" s="92"/>
      <c r="P425" s="238">
        <f>O425*H425</f>
        <v>0</v>
      </c>
      <c r="Q425" s="238">
        <v>0.090999999999999998</v>
      </c>
      <c r="R425" s="238">
        <f>Q425*H425</f>
        <v>0.090999999999999998</v>
      </c>
      <c r="S425" s="238">
        <v>0</v>
      </c>
      <c r="T425" s="23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0" t="s">
        <v>279</v>
      </c>
      <c r="AT425" s="240" t="s">
        <v>276</v>
      </c>
      <c r="AU425" s="240" t="s">
        <v>83</v>
      </c>
      <c r="AY425" s="18" t="s">
        <v>126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81</v>
      </c>
      <c r="BK425" s="241">
        <f>ROUND(I425*H425,2)</f>
        <v>0</v>
      </c>
      <c r="BL425" s="18" t="s">
        <v>134</v>
      </c>
      <c r="BM425" s="240" t="s">
        <v>654</v>
      </c>
    </row>
    <row r="426" s="2" customFormat="1">
      <c r="A426" s="39"/>
      <c r="B426" s="40"/>
      <c r="C426" s="41"/>
      <c r="D426" s="242" t="s">
        <v>136</v>
      </c>
      <c r="E426" s="41"/>
      <c r="F426" s="243" t="s">
        <v>655</v>
      </c>
      <c r="G426" s="41"/>
      <c r="H426" s="41"/>
      <c r="I426" s="139"/>
      <c r="J426" s="41"/>
      <c r="K426" s="41"/>
      <c r="L426" s="45"/>
      <c r="M426" s="244"/>
      <c r="N426" s="245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136</v>
      </c>
      <c r="AU426" s="18" t="s">
        <v>83</v>
      </c>
    </row>
    <row r="427" s="2" customFormat="1" ht="16.5" customHeight="1">
      <c r="A427" s="39"/>
      <c r="B427" s="40"/>
      <c r="C427" s="289" t="s">
        <v>656</v>
      </c>
      <c r="D427" s="289" t="s">
        <v>276</v>
      </c>
      <c r="E427" s="290" t="s">
        <v>657</v>
      </c>
      <c r="F427" s="291" t="s">
        <v>658</v>
      </c>
      <c r="G427" s="292" t="s">
        <v>648</v>
      </c>
      <c r="H427" s="293">
        <v>1</v>
      </c>
      <c r="I427" s="294"/>
      <c r="J427" s="295">
        <f>ROUND(I427*H427,2)</f>
        <v>0</v>
      </c>
      <c r="K427" s="291" t="s">
        <v>1</v>
      </c>
      <c r="L427" s="296"/>
      <c r="M427" s="297" t="s">
        <v>1</v>
      </c>
      <c r="N427" s="298" t="s">
        <v>41</v>
      </c>
      <c r="O427" s="92"/>
      <c r="P427" s="238">
        <f>O427*H427</f>
        <v>0</v>
      </c>
      <c r="Q427" s="238">
        <v>0.090999999999999998</v>
      </c>
      <c r="R427" s="238">
        <f>Q427*H427</f>
        <v>0.090999999999999998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279</v>
      </c>
      <c r="AT427" s="240" t="s">
        <v>276</v>
      </c>
      <c r="AU427" s="240" t="s">
        <v>83</v>
      </c>
      <c r="AY427" s="18" t="s">
        <v>126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81</v>
      </c>
      <c r="BK427" s="241">
        <f>ROUND(I427*H427,2)</f>
        <v>0</v>
      </c>
      <c r="BL427" s="18" t="s">
        <v>134</v>
      </c>
      <c r="BM427" s="240" t="s">
        <v>659</v>
      </c>
    </row>
    <row r="428" s="2" customFormat="1">
      <c r="A428" s="39"/>
      <c r="B428" s="40"/>
      <c r="C428" s="41"/>
      <c r="D428" s="242" t="s">
        <v>136</v>
      </c>
      <c r="E428" s="41"/>
      <c r="F428" s="243" t="s">
        <v>658</v>
      </c>
      <c r="G428" s="41"/>
      <c r="H428" s="41"/>
      <c r="I428" s="139"/>
      <c r="J428" s="41"/>
      <c r="K428" s="41"/>
      <c r="L428" s="45"/>
      <c r="M428" s="244"/>
      <c r="N428" s="245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136</v>
      </c>
      <c r="AU428" s="18" t="s">
        <v>83</v>
      </c>
    </row>
    <row r="429" s="13" customFormat="1">
      <c r="A429" s="13"/>
      <c r="B429" s="246"/>
      <c r="C429" s="247"/>
      <c r="D429" s="242" t="s">
        <v>137</v>
      </c>
      <c r="E429" s="248" t="s">
        <v>1</v>
      </c>
      <c r="F429" s="249" t="s">
        <v>660</v>
      </c>
      <c r="G429" s="247"/>
      <c r="H429" s="250">
        <v>1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137</v>
      </c>
      <c r="AU429" s="256" t="s">
        <v>83</v>
      </c>
      <c r="AV429" s="13" t="s">
        <v>83</v>
      </c>
      <c r="AW429" s="13" t="s">
        <v>32</v>
      </c>
      <c r="AX429" s="13" t="s">
        <v>81</v>
      </c>
      <c r="AY429" s="256" t="s">
        <v>126</v>
      </c>
    </row>
    <row r="430" s="2" customFormat="1" ht="16.5" customHeight="1">
      <c r="A430" s="39"/>
      <c r="B430" s="40"/>
      <c r="C430" s="289" t="s">
        <v>661</v>
      </c>
      <c r="D430" s="289" t="s">
        <v>276</v>
      </c>
      <c r="E430" s="290" t="s">
        <v>662</v>
      </c>
      <c r="F430" s="291" t="s">
        <v>663</v>
      </c>
      <c r="G430" s="292" t="s">
        <v>648</v>
      </c>
      <c r="H430" s="293">
        <v>1</v>
      </c>
      <c r="I430" s="294"/>
      <c r="J430" s="295">
        <f>ROUND(I430*H430,2)</f>
        <v>0</v>
      </c>
      <c r="K430" s="291" t="s">
        <v>1</v>
      </c>
      <c r="L430" s="296"/>
      <c r="M430" s="297" t="s">
        <v>1</v>
      </c>
      <c r="N430" s="298" t="s">
        <v>41</v>
      </c>
      <c r="O430" s="92"/>
      <c r="P430" s="238">
        <f>O430*H430</f>
        <v>0</v>
      </c>
      <c r="Q430" s="238">
        <v>0.090999999999999998</v>
      </c>
      <c r="R430" s="238">
        <f>Q430*H430</f>
        <v>0.090999999999999998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279</v>
      </c>
      <c r="AT430" s="240" t="s">
        <v>276</v>
      </c>
      <c r="AU430" s="240" t="s">
        <v>83</v>
      </c>
      <c r="AY430" s="18" t="s">
        <v>126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81</v>
      </c>
      <c r="BK430" s="241">
        <f>ROUND(I430*H430,2)</f>
        <v>0</v>
      </c>
      <c r="BL430" s="18" t="s">
        <v>134</v>
      </c>
      <c r="BM430" s="240" t="s">
        <v>664</v>
      </c>
    </row>
    <row r="431" s="2" customFormat="1">
      <c r="A431" s="39"/>
      <c r="B431" s="40"/>
      <c r="C431" s="41"/>
      <c r="D431" s="242" t="s">
        <v>136</v>
      </c>
      <c r="E431" s="41"/>
      <c r="F431" s="243" t="s">
        <v>663</v>
      </c>
      <c r="G431" s="41"/>
      <c r="H431" s="41"/>
      <c r="I431" s="139"/>
      <c r="J431" s="41"/>
      <c r="K431" s="41"/>
      <c r="L431" s="45"/>
      <c r="M431" s="244"/>
      <c r="N431" s="245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136</v>
      </c>
      <c r="AU431" s="18" t="s">
        <v>83</v>
      </c>
    </row>
    <row r="432" s="13" customFormat="1">
      <c r="A432" s="13"/>
      <c r="B432" s="246"/>
      <c r="C432" s="247"/>
      <c r="D432" s="242" t="s">
        <v>137</v>
      </c>
      <c r="E432" s="248" t="s">
        <v>1</v>
      </c>
      <c r="F432" s="249" t="s">
        <v>660</v>
      </c>
      <c r="G432" s="247"/>
      <c r="H432" s="250">
        <v>1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6" t="s">
        <v>137</v>
      </c>
      <c r="AU432" s="256" t="s">
        <v>83</v>
      </c>
      <c r="AV432" s="13" t="s">
        <v>83</v>
      </c>
      <c r="AW432" s="13" t="s">
        <v>32</v>
      </c>
      <c r="AX432" s="13" t="s">
        <v>81</v>
      </c>
      <c r="AY432" s="256" t="s">
        <v>126</v>
      </c>
    </row>
    <row r="433" s="2" customFormat="1" ht="16.5" customHeight="1">
      <c r="A433" s="39"/>
      <c r="B433" s="40"/>
      <c r="C433" s="289" t="s">
        <v>665</v>
      </c>
      <c r="D433" s="289" t="s">
        <v>276</v>
      </c>
      <c r="E433" s="290" t="s">
        <v>666</v>
      </c>
      <c r="F433" s="291" t="s">
        <v>667</v>
      </c>
      <c r="G433" s="292" t="s">
        <v>648</v>
      </c>
      <c r="H433" s="293">
        <v>1</v>
      </c>
      <c r="I433" s="294"/>
      <c r="J433" s="295">
        <f>ROUND(I433*H433,2)</f>
        <v>0</v>
      </c>
      <c r="K433" s="291" t="s">
        <v>1</v>
      </c>
      <c r="L433" s="296"/>
      <c r="M433" s="297" t="s">
        <v>1</v>
      </c>
      <c r="N433" s="298" t="s">
        <v>41</v>
      </c>
      <c r="O433" s="92"/>
      <c r="P433" s="238">
        <f>O433*H433</f>
        <v>0</v>
      </c>
      <c r="Q433" s="238">
        <v>0.090999999999999998</v>
      </c>
      <c r="R433" s="238">
        <f>Q433*H433</f>
        <v>0.090999999999999998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279</v>
      </c>
      <c r="AT433" s="240" t="s">
        <v>276</v>
      </c>
      <c r="AU433" s="240" t="s">
        <v>83</v>
      </c>
      <c r="AY433" s="18" t="s">
        <v>126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81</v>
      </c>
      <c r="BK433" s="241">
        <f>ROUND(I433*H433,2)</f>
        <v>0</v>
      </c>
      <c r="BL433" s="18" t="s">
        <v>134</v>
      </c>
      <c r="BM433" s="240" t="s">
        <v>668</v>
      </c>
    </row>
    <row r="434" s="2" customFormat="1">
      <c r="A434" s="39"/>
      <c r="B434" s="40"/>
      <c r="C434" s="41"/>
      <c r="D434" s="242" t="s">
        <v>136</v>
      </c>
      <c r="E434" s="41"/>
      <c r="F434" s="243" t="s">
        <v>669</v>
      </c>
      <c r="G434" s="41"/>
      <c r="H434" s="41"/>
      <c r="I434" s="139"/>
      <c r="J434" s="41"/>
      <c r="K434" s="41"/>
      <c r="L434" s="45"/>
      <c r="M434" s="244"/>
      <c r="N434" s="245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136</v>
      </c>
      <c r="AU434" s="18" t="s">
        <v>83</v>
      </c>
    </row>
    <row r="435" s="13" customFormat="1">
      <c r="A435" s="13"/>
      <c r="B435" s="246"/>
      <c r="C435" s="247"/>
      <c r="D435" s="242" t="s">
        <v>137</v>
      </c>
      <c r="E435" s="248" t="s">
        <v>1</v>
      </c>
      <c r="F435" s="249" t="s">
        <v>660</v>
      </c>
      <c r="G435" s="247"/>
      <c r="H435" s="250">
        <v>1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6" t="s">
        <v>137</v>
      </c>
      <c r="AU435" s="256" t="s">
        <v>83</v>
      </c>
      <c r="AV435" s="13" t="s">
        <v>83</v>
      </c>
      <c r="AW435" s="13" t="s">
        <v>32</v>
      </c>
      <c r="AX435" s="13" t="s">
        <v>81</v>
      </c>
      <c r="AY435" s="256" t="s">
        <v>126</v>
      </c>
    </row>
    <row r="436" s="2" customFormat="1" ht="16.5" customHeight="1">
      <c r="A436" s="39"/>
      <c r="B436" s="40"/>
      <c r="C436" s="289" t="s">
        <v>670</v>
      </c>
      <c r="D436" s="289" t="s">
        <v>276</v>
      </c>
      <c r="E436" s="290" t="s">
        <v>671</v>
      </c>
      <c r="F436" s="291" t="s">
        <v>672</v>
      </c>
      <c r="G436" s="292" t="s">
        <v>648</v>
      </c>
      <c r="H436" s="293">
        <v>1</v>
      </c>
      <c r="I436" s="294"/>
      <c r="J436" s="295">
        <f>ROUND(I436*H436,2)</f>
        <v>0</v>
      </c>
      <c r="K436" s="291" t="s">
        <v>1</v>
      </c>
      <c r="L436" s="296"/>
      <c r="M436" s="297" t="s">
        <v>1</v>
      </c>
      <c r="N436" s="298" t="s">
        <v>41</v>
      </c>
      <c r="O436" s="92"/>
      <c r="P436" s="238">
        <f>O436*H436</f>
        <v>0</v>
      </c>
      <c r="Q436" s="238">
        <v>0.090999999999999998</v>
      </c>
      <c r="R436" s="238">
        <f>Q436*H436</f>
        <v>0.090999999999999998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279</v>
      </c>
      <c r="AT436" s="240" t="s">
        <v>276</v>
      </c>
      <c r="AU436" s="240" t="s">
        <v>83</v>
      </c>
      <c r="AY436" s="18" t="s">
        <v>126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81</v>
      </c>
      <c r="BK436" s="241">
        <f>ROUND(I436*H436,2)</f>
        <v>0</v>
      </c>
      <c r="BL436" s="18" t="s">
        <v>134</v>
      </c>
      <c r="BM436" s="240" t="s">
        <v>673</v>
      </c>
    </row>
    <row r="437" s="2" customFormat="1">
      <c r="A437" s="39"/>
      <c r="B437" s="40"/>
      <c r="C437" s="41"/>
      <c r="D437" s="242" t="s">
        <v>136</v>
      </c>
      <c r="E437" s="41"/>
      <c r="F437" s="243" t="s">
        <v>672</v>
      </c>
      <c r="G437" s="41"/>
      <c r="H437" s="41"/>
      <c r="I437" s="139"/>
      <c r="J437" s="41"/>
      <c r="K437" s="41"/>
      <c r="L437" s="45"/>
      <c r="M437" s="244"/>
      <c r="N437" s="245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136</v>
      </c>
      <c r="AU437" s="18" t="s">
        <v>83</v>
      </c>
    </row>
    <row r="438" s="13" customFormat="1">
      <c r="A438" s="13"/>
      <c r="B438" s="246"/>
      <c r="C438" s="247"/>
      <c r="D438" s="242" t="s">
        <v>137</v>
      </c>
      <c r="E438" s="248" t="s">
        <v>1</v>
      </c>
      <c r="F438" s="249" t="s">
        <v>660</v>
      </c>
      <c r="G438" s="247"/>
      <c r="H438" s="250">
        <v>1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6" t="s">
        <v>137</v>
      </c>
      <c r="AU438" s="256" t="s">
        <v>83</v>
      </c>
      <c r="AV438" s="13" t="s">
        <v>83</v>
      </c>
      <c r="AW438" s="13" t="s">
        <v>32</v>
      </c>
      <c r="AX438" s="13" t="s">
        <v>81</v>
      </c>
      <c r="AY438" s="256" t="s">
        <v>126</v>
      </c>
    </row>
    <row r="439" s="2" customFormat="1" ht="16.5" customHeight="1">
      <c r="A439" s="39"/>
      <c r="B439" s="40"/>
      <c r="C439" s="289" t="s">
        <v>674</v>
      </c>
      <c r="D439" s="289" t="s">
        <v>276</v>
      </c>
      <c r="E439" s="290" t="s">
        <v>675</v>
      </c>
      <c r="F439" s="291" t="s">
        <v>676</v>
      </c>
      <c r="G439" s="292" t="s">
        <v>648</v>
      </c>
      <c r="H439" s="293">
        <v>1</v>
      </c>
      <c r="I439" s="294"/>
      <c r="J439" s="295">
        <f>ROUND(I439*H439,2)</f>
        <v>0</v>
      </c>
      <c r="K439" s="291" t="s">
        <v>1</v>
      </c>
      <c r="L439" s="296"/>
      <c r="M439" s="297" t="s">
        <v>1</v>
      </c>
      <c r="N439" s="298" t="s">
        <v>41</v>
      </c>
      <c r="O439" s="92"/>
      <c r="P439" s="238">
        <f>O439*H439</f>
        <v>0</v>
      </c>
      <c r="Q439" s="238">
        <v>0.090999999999999998</v>
      </c>
      <c r="R439" s="238">
        <f>Q439*H439</f>
        <v>0.090999999999999998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279</v>
      </c>
      <c r="AT439" s="240" t="s">
        <v>276</v>
      </c>
      <c r="AU439" s="240" t="s">
        <v>83</v>
      </c>
      <c r="AY439" s="18" t="s">
        <v>126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81</v>
      </c>
      <c r="BK439" s="241">
        <f>ROUND(I439*H439,2)</f>
        <v>0</v>
      </c>
      <c r="BL439" s="18" t="s">
        <v>134</v>
      </c>
      <c r="BM439" s="240" t="s">
        <v>677</v>
      </c>
    </row>
    <row r="440" s="2" customFormat="1">
      <c r="A440" s="39"/>
      <c r="B440" s="40"/>
      <c r="C440" s="41"/>
      <c r="D440" s="242" t="s">
        <v>136</v>
      </c>
      <c r="E440" s="41"/>
      <c r="F440" s="243" t="s">
        <v>678</v>
      </c>
      <c r="G440" s="41"/>
      <c r="H440" s="41"/>
      <c r="I440" s="139"/>
      <c r="J440" s="41"/>
      <c r="K440" s="41"/>
      <c r="L440" s="45"/>
      <c r="M440" s="244"/>
      <c r="N440" s="245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136</v>
      </c>
      <c r="AU440" s="18" t="s">
        <v>83</v>
      </c>
    </row>
    <row r="441" s="13" customFormat="1">
      <c r="A441" s="13"/>
      <c r="B441" s="246"/>
      <c r="C441" s="247"/>
      <c r="D441" s="242" t="s">
        <v>137</v>
      </c>
      <c r="E441" s="248" t="s">
        <v>1</v>
      </c>
      <c r="F441" s="249" t="s">
        <v>660</v>
      </c>
      <c r="G441" s="247"/>
      <c r="H441" s="250">
        <v>1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6" t="s">
        <v>137</v>
      </c>
      <c r="AU441" s="256" t="s">
        <v>83</v>
      </c>
      <c r="AV441" s="13" t="s">
        <v>83</v>
      </c>
      <c r="AW441" s="13" t="s">
        <v>32</v>
      </c>
      <c r="AX441" s="13" t="s">
        <v>81</v>
      </c>
      <c r="AY441" s="256" t="s">
        <v>126</v>
      </c>
    </row>
    <row r="442" s="2" customFormat="1" ht="16.5" customHeight="1">
      <c r="A442" s="39"/>
      <c r="B442" s="40"/>
      <c r="C442" s="289" t="s">
        <v>679</v>
      </c>
      <c r="D442" s="289" t="s">
        <v>276</v>
      </c>
      <c r="E442" s="290" t="s">
        <v>680</v>
      </c>
      <c r="F442" s="291" t="s">
        <v>681</v>
      </c>
      <c r="G442" s="292" t="s">
        <v>648</v>
      </c>
      <c r="H442" s="293">
        <v>1</v>
      </c>
      <c r="I442" s="294"/>
      <c r="J442" s="295">
        <f>ROUND(I442*H442,2)</f>
        <v>0</v>
      </c>
      <c r="K442" s="291" t="s">
        <v>1</v>
      </c>
      <c r="L442" s="296"/>
      <c r="M442" s="297" t="s">
        <v>1</v>
      </c>
      <c r="N442" s="298" t="s">
        <v>41</v>
      </c>
      <c r="O442" s="92"/>
      <c r="P442" s="238">
        <f>O442*H442</f>
        <v>0</v>
      </c>
      <c r="Q442" s="238">
        <v>0.090999999999999998</v>
      </c>
      <c r="R442" s="238">
        <f>Q442*H442</f>
        <v>0.090999999999999998</v>
      </c>
      <c r="S442" s="238">
        <v>0</v>
      </c>
      <c r="T442" s="23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279</v>
      </c>
      <c r="AT442" s="240" t="s">
        <v>276</v>
      </c>
      <c r="AU442" s="240" t="s">
        <v>83</v>
      </c>
      <c r="AY442" s="18" t="s">
        <v>126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81</v>
      </c>
      <c r="BK442" s="241">
        <f>ROUND(I442*H442,2)</f>
        <v>0</v>
      </c>
      <c r="BL442" s="18" t="s">
        <v>134</v>
      </c>
      <c r="BM442" s="240" t="s">
        <v>682</v>
      </c>
    </row>
    <row r="443" s="2" customFormat="1">
      <c r="A443" s="39"/>
      <c r="B443" s="40"/>
      <c r="C443" s="41"/>
      <c r="D443" s="242" t="s">
        <v>136</v>
      </c>
      <c r="E443" s="41"/>
      <c r="F443" s="243" t="s">
        <v>683</v>
      </c>
      <c r="G443" s="41"/>
      <c r="H443" s="41"/>
      <c r="I443" s="139"/>
      <c r="J443" s="41"/>
      <c r="K443" s="41"/>
      <c r="L443" s="45"/>
      <c r="M443" s="244"/>
      <c r="N443" s="245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136</v>
      </c>
      <c r="AU443" s="18" t="s">
        <v>83</v>
      </c>
    </row>
    <row r="444" s="13" customFormat="1">
      <c r="A444" s="13"/>
      <c r="B444" s="246"/>
      <c r="C444" s="247"/>
      <c r="D444" s="242" t="s">
        <v>137</v>
      </c>
      <c r="E444" s="248" t="s">
        <v>1</v>
      </c>
      <c r="F444" s="249" t="s">
        <v>660</v>
      </c>
      <c r="G444" s="247"/>
      <c r="H444" s="250">
        <v>1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6" t="s">
        <v>137</v>
      </c>
      <c r="AU444" s="256" t="s">
        <v>83</v>
      </c>
      <c r="AV444" s="13" t="s">
        <v>83</v>
      </c>
      <c r="AW444" s="13" t="s">
        <v>32</v>
      </c>
      <c r="AX444" s="13" t="s">
        <v>81</v>
      </c>
      <c r="AY444" s="256" t="s">
        <v>126</v>
      </c>
    </row>
    <row r="445" s="2" customFormat="1" ht="16.5" customHeight="1">
      <c r="A445" s="39"/>
      <c r="B445" s="40"/>
      <c r="C445" s="289" t="s">
        <v>684</v>
      </c>
      <c r="D445" s="289" t="s">
        <v>276</v>
      </c>
      <c r="E445" s="290" t="s">
        <v>685</v>
      </c>
      <c r="F445" s="291" t="s">
        <v>686</v>
      </c>
      <c r="G445" s="292" t="s">
        <v>648</v>
      </c>
      <c r="H445" s="293">
        <v>1</v>
      </c>
      <c r="I445" s="294"/>
      <c r="J445" s="295">
        <f>ROUND(I445*H445,2)</f>
        <v>0</v>
      </c>
      <c r="K445" s="291" t="s">
        <v>1</v>
      </c>
      <c r="L445" s="296"/>
      <c r="M445" s="297" t="s">
        <v>1</v>
      </c>
      <c r="N445" s="298" t="s">
        <v>41</v>
      </c>
      <c r="O445" s="92"/>
      <c r="P445" s="238">
        <f>O445*H445</f>
        <v>0</v>
      </c>
      <c r="Q445" s="238">
        <v>0.090999999999999998</v>
      </c>
      <c r="R445" s="238">
        <f>Q445*H445</f>
        <v>0.090999999999999998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279</v>
      </c>
      <c r="AT445" s="240" t="s">
        <v>276</v>
      </c>
      <c r="AU445" s="240" t="s">
        <v>83</v>
      </c>
      <c r="AY445" s="18" t="s">
        <v>126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81</v>
      </c>
      <c r="BK445" s="241">
        <f>ROUND(I445*H445,2)</f>
        <v>0</v>
      </c>
      <c r="BL445" s="18" t="s">
        <v>134</v>
      </c>
      <c r="BM445" s="240" t="s">
        <v>687</v>
      </c>
    </row>
    <row r="446" s="2" customFormat="1">
      <c r="A446" s="39"/>
      <c r="B446" s="40"/>
      <c r="C446" s="41"/>
      <c r="D446" s="242" t="s">
        <v>136</v>
      </c>
      <c r="E446" s="41"/>
      <c r="F446" s="243" t="s">
        <v>688</v>
      </c>
      <c r="G446" s="41"/>
      <c r="H446" s="41"/>
      <c r="I446" s="139"/>
      <c r="J446" s="41"/>
      <c r="K446" s="41"/>
      <c r="L446" s="45"/>
      <c r="M446" s="244"/>
      <c r="N446" s="245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136</v>
      </c>
      <c r="AU446" s="18" t="s">
        <v>83</v>
      </c>
    </row>
    <row r="447" s="13" customFormat="1">
      <c r="A447" s="13"/>
      <c r="B447" s="246"/>
      <c r="C447" s="247"/>
      <c r="D447" s="242" t="s">
        <v>137</v>
      </c>
      <c r="E447" s="248" t="s">
        <v>1</v>
      </c>
      <c r="F447" s="249" t="s">
        <v>660</v>
      </c>
      <c r="G447" s="247"/>
      <c r="H447" s="250">
        <v>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6" t="s">
        <v>137</v>
      </c>
      <c r="AU447" s="256" t="s">
        <v>83</v>
      </c>
      <c r="AV447" s="13" t="s">
        <v>83</v>
      </c>
      <c r="AW447" s="13" t="s">
        <v>32</v>
      </c>
      <c r="AX447" s="13" t="s">
        <v>81</v>
      </c>
      <c r="AY447" s="256" t="s">
        <v>126</v>
      </c>
    </row>
    <row r="448" s="2" customFormat="1" ht="16.5" customHeight="1">
      <c r="A448" s="39"/>
      <c r="B448" s="40"/>
      <c r="C448" s="289" t="s">
        <v>689</v>
      </c>
      <c r="D448" s="289" t="s">
        <v>276</v>
      </c>
      <c r="E448" s="290" t="s">
        <v>690</v>
      </c>
      <c r="F448" s="291" t="s">
        <v>691</v>
      </c>
      <c r="G448" s="292" t="s">
        <v>648</v>
      </c>
      <c r="H448" s="293">
        <v>1</v>
      </c>
      <c r="I448" s="294"/>
      <c r="J448" s="295">
        <f>ROUND(I448*H448,2)</f>
        <v>0</v>
      </c>
      <c r="K448" s="291" t="s">
        <v>1</v>
      </c>
      <c r="L448" s="296"/>
      <c r="M448" s="297" t="s">
        <v>1</v>
      </c>
      <c r="N448" s="298" t="s">
        <v>41</v>
      </c>
      <c r="O448" s="92"/>
      <c r="P448" s="238">
        <f>O448*H448</f>
        <v>0</v>
      </c>
      <c r="Q448" s="238">
        <v>0.090999999999999998</v>
      </c>
      <c r="R448" s="238">
        <f>Q448*H448</f>
        <v>0.090999999999999998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279</v>
      </c>
      <c r="AT448" s="240" t="s">
        <v>276</v>
      </c>
      <c r="AU448" s="240" t="s">
        <v>83</v>
      </c>
      <c r="AY448" s="18" t="s">
        <v>126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81</v>
      </c>
      <c r="BK448" s="241">
        <f>ROUND(I448*H448,2)</f>
        <v>0</v>
      </c>
      <c r="BL448" s="18" t="s">
        <v>134</v>
      </c>
      <c r="BM448" s="240" t="s">
        <v>692</v>
      </c>
    </row>
    <row r="449" s="2" customFormat="1">
      <c r="A449" s="39"/>
      <c r="B449" s="40"/>
      <c r="C449" s="41"/>
      <c r="D449" s="242" t="s">
        <v>136</v>
      </c>
      <c r="E449" s="41"/>
      <c r="F449" s="243" t="s">
        <v>693</v>
      </c>
      <c r="G449" s="41"/>
      <c r="H449" s="41"/>
      <c r="I449" s="139"/>
      <c r="J449" s="41"/>
      <c r="K449" s="41"/>
      <c r="L449" s="45"/>
      <c r="M449" s="244"/>
      <c r="N449" s="245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136</v>
      </c>
      <c r="AU449" s="18" t="s">
        <v>83</v>
      </c>
    </row>
    <row r="450" s="13" customFormat="1">
      <c r="A450" s="13"/>
      <c r="B450" s="246"/>
      <c r="C450" s="247"/>
      <c r="D450" s="242" t="s">
        <v>137</v>
      </c>
      <c r="E450" s="248" t="s">
        <v>1</v>
      </c>
      <c r="F450" s="249" t="s">
        <v>660</v>
      </c>
      <c r="G450" s="247"/>
      <c r="H450" s="250">
        <v>1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6" t="s">
        <v>137</v>
      </c>
      <c r="AU450" s="256" t="s">
        <v>83</v>
      </c>
      <c r="AV450" s="13" t="s">
        <v>83</v>
      </c>
      <c r="AW450" s="13" t="s">
        <v>32</v>
      </c>
      <c r="AX450" s="13" t="s">
        <v>81</v>
      </c>
      <c r="AY450" s="256" t="s">
        <v>126</v>
      </c>
    </row>
    <row r="451" s="12" customFormat="1" ht="22.8" customHeight="1">
      <c r="A451" s="12"/>
      <c r="B451" s="213"/>
      <c r="C451" s="214"/>
      <c r="D451" s="215" t="s">
        <v>75</v>
      </c>
      <c r="E451" s="227" t="s">
        <v>694</v>
      </c>
      <c r="F451" s="227" t="s">
        <v>695</v>
      </c>
      <c r="G451" s="214"/>
      <c r="H451" s="214"/>
      <c r="I451" s="217"/>
      <c r="J451" s="228">
        <f>BK451</f>
        <v>0</v>
      </c>
      <c r="K451" s="214"/>
      <c r="L451" s="219"/>
      <c r="M451" s="220"/>
      <c r="N451" s="221"/>
      <c r="O451" s="221"/>
      <c r="P451" s="222">
        <f>SUM(P452:P463)</f>
        <v>0</v>
      </c>
      <c r="Q451" s="221"/>
      <c r="R451" s="222">
        <f>SUM(R452:R463)</f>
        <v>0</v>
      </c>
      <c r="S451" s="221"/>
      <c r="T451" s="223">
        <f>SUM(T452:T463)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4" t="s">
        <v>81</v>
      </c>
      <c r="AT451" s="225" t="s">
        <v>75</v>
      </c>
      <c r="AU451" s="225" t="s">
        <v>81</v>
      </c>
      <c r="AY451" s="224" t="s">
        <v>126</v>
      </c>
      <c r="BK451" s="226">
        <f>SUM(BK452:BK463)</f>
        <v>0</v>
      </c>
    </row>
    <row r="452" s="2" customFormat="1" ht="16.5" customHeight="1">
      <c r="A452" s="39"/>
      <c r="B452" s="40"/>
      <c r="C452" s="229" t="s">
        <v>696</v>
      </c>
      <c r="D452" s="229" t="s">
        <v>129</v>
      </c>
      <c r="E452" s="230" t="s">
        <v>697</v>
      </c>
      <c r="F452" s="231" t="s">
        <v>698</v>
      </c>
      <c r="G452" s="232" t="s">
        <v>259</v>
      </c>
      <c r="H452" s="233">
        <v>118.012</v>
      </c>
      <c r="I452" s="234"/>
      <c r="J452" s="235">
        <f>ROUND(I452*H452,2)</f>
        <v>0</v>
      </c>
      <c r="K452" s="231" t="s">
        <v>133</v>
      </c>
      <c r="L452" s="45"/>
      <c r="M452" s="236" t="s">
        <v>1</v>
      </c>
      <c r="N452" s="237" t="s">
        <v>41</v>
      </c>
      <c r="O452" s="92"/>
      <c r="P452" s="238">
        <f>O452*H452</f>
        <v>0</v>
      </c>
      <c r="Q452" s="238">
        <v>0</v>
      </c>
      <c r="R452" s="238">
        <f>Q452*H452</f>
        <v>0</v>
      </c>
      <c r="S452" s="238">
        <v>0</v>
      </c>
      <c r="T452" s="23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0" t="s">
        <v>134</v>
      </c>
      <c r="AT452" s="240" t="s">
        <v>129</v>
      </c>
      <c r="AU452" s="240" t="s">
        <v>83</v>
      </c>
      <c r="AY452" s="18" t="s">
        <v>126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81</v>
      </c>
      <c r="BK452" s="241">
        <f>ROUND(I452*H452,2)</f>
        <v>0</v>
      </c>
      <c r="BL452" s="18" t="s">
        <v>134</v>
      </c>
      <c r="BM452" s="240" t="s">
        <v>699</v>
      </c>
    </row>
    <row r="453" s="2" customFormat="1">
      <c r="A453" s="39"/>
      <c r="B453" s="40"/>
      <c r="C453" s="41"/>
      <c r="D453" s="242" t="s">
        <v>136</v>
      </c>
      <c r="E453" s="41"/>
      <c r="F453" s="243" t="s">
        <v>700</v>
      </c>
      <c r="G453" s="41"/>
      <c r="H453" s="41"/>
      <c r="I453" s="139"/>
      <c r="J453" s="41"/>
      <c r="K453" s="41"/>
      <c r="L453" s="45"/>
      <c r="M453" s="244"/>
      <c r="N453" s="245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136</v>
      </c>
      <c r="AU453" s="18" t="s">
        <v>83</v>
      </c>
    </row>
    <row r="454" s="13" customFormat="1">
      <c r="A454" s="13"/>
      <c r="B454" s="246"/>
      <c r="C454" s="247"/>
      <c r="D454" s="242" t="s">
        <v>137</v>
      </c>
      <c r="E454" s="248" t="s">
        <v>1</v>
      </c>
      <c r="F454" s="249" t="s">
        <v>701</v>
      </c>
      <c r="G454" s="247"/>
      <c r="H454" s="250">
        <v>118.012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6" t="s">
        <v>137</v>
      </c>
      <c r="AU454" s="256" t="s">
        <v>83</v>
      </c>
      <c r="AV454" s="13" t="s">
        <v>83</v>
      </c>
      <c r="AW454" s="13" t="s">
        <v>32</v>
      </c>
      <c r="AX454" s="13" t="s">
        <v>81</v>
      </c>
      <c r="AY454" s="256" t="s">
        <v>126</v>
      </c>
    </row>
    <row r="455" s="2" customFormat="1" ht="16.5" customHeight="1">
      <c r="A455" s="39"/>
      <c r="B455" s="40"/>
      <c r="C455" s="229" t="s">
        <v>702</v>
      </c>
      <c r="D455" s="229" t="s">
        <v>129</v>
      </c>
      <c r="E455" s="230" t="s">
        <v>703</v>
      </c>
      <c r="F455" s="231" t="s">
        <v>704</v>
      </c>
      <c r="G455" s="232" t="s">
        <v>259</v>
      </c>
      <c r="H455" s="233">
        <v>4012.4079999999999</v>
      </c>
      <c r="I455" s="234"/>
      <c r="J455" s="235">
        <f>ROUND(I455*H455,2)</f>
        <v>0</v>
      </c>
      <c r="K455" s="231" t="s">
        <v>133</v>
      </c>
      <c r="L455" s="45"/>
      <c r="M455" s="236" t="s">
        <v>1</v>
      </c>
      <c r="N455" s="237" t="s">
        <v>41</v>
      </c>
      <c r="O455" s="92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134</v>
      </c>
      <c r="AT455" s="240" t="s">
        <v>129</v>
      </c>
      <c r="AU455" s="240" t="s">
        <v>83</v>
      </c>
      <c r="AY455" s="18" t="s">
        <v>126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81</v>
      </c>
      <c r="BK455" s="241">
        <f>ROUND(I455*H455,2)</f>
        <v>0</v>
      </c>
      <c r="BL455" s="18" t="s">
        <v>134</v>
      </c>
      <c r="BM455" s="240" t="s">
        <v>705</v>
      </c>
    </row>
    <row r="456" s="2" customFormat="1">
      <c r="A456" s="39"/>
      <c r="B456" s="40"/>
      <c r="C456" s="41"/>
      <c r="D456" s="242" t="s">
        <v>136</v>
      </c>
      <c r="E456" s="41"/>
      <c r="F456" s="243" t="s">
        <v>706</v>
      </c>
      <c r="G456" s="41"/>
      <c r="H456" s="41"/>
      <c r="I456" s="139"/>
      <c r="J456" s="41"/>
      <c r="K456" s="41"/>
      <c r="L456" s="45"/>
      <c r="M456" s="244"/>
      <c r="N456" s="245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136</v>
      </c>
      <c r="AU456" s="18" t="s">
        <v>83</v>
      </c>
    </row>
    <row r="457" s="13" customFormat="1">
      <c r="A457" s="13"/>
      <c r="B457" s="246"/>
      <c r="C457" s="247"/>
      <c r="D457" s="242" t="s">
        <v>137</v>
      </c>
      <c r="E457" s="248" t="s">
        <v>1</v>
      </c>
      <c r="F457" s="249" t="s">
        <v>707</v>
      </c>
      <c r="G457" s="247"/>
      <c r="H457" s="250">
        <v>4012.4079999999999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137</v>
      </c>
      <c r="AU457" s="256" t="s">
        <v>83</v>
      </c>
      <c r="AV457" s="13" t="s">
        <v>83</v>
      </c>
      <c r="AW457" s="13" t="s">
        <v>32</v>
      </c>
      <c r="AX457" s="13" t="s">
        <v>81</v>
      </c>
      <c r="AY457" s="256" t="s">
        <v>126</v>
      </c>
    </row>
    <row r="458" s="2" customFormat="1" ht="21.75" customHeight="1">
      <c r="A458" s="39"/>
      <c r="B458" s="40"/>
      <c r="C458" s="229" t="s">
        <v>708</v>
      </c>
      <c r="D458" s="229" t="s">
        <v>129</v>
      </c>
      <c r="E458" s="230" t="s">
        <v>709</v>
      </c>
      <c r="F458" s="231" t="s">
        <v>710</v>
      </c>
      <c r="G458" s="232" t="s">
        <v>259</v>
      </c>
      <c r="H458" s="233">
        <v>118.012</v>
      </c>
      <c r="I458" s="234"/>
      <c r="J458" s="235">
        <f>ROUND(I458*H458,2)</f>
        <v>0</v>
      </c>
      <c r="K458" s="231" t="s">
        <v>133</v>
      </c>
      <c r="L458" s="45"/>
      <c r="M458" s="236" t="s">
        <v>1</v>
      </c>
      <c r="N458" s="237" t="s">
        <v>41</v>
      </c>
      <c r="O458" s="92"/>
      <c r="P458" s="238">
        <f>O458*H458</f>
        <v>0</v>
      </c>
      <c r="Q458" s="238">
        <v>0</v>
      </c>
      <c r="R458" s="238">
        <f>Q458*H458</f>
        <v>0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134</v>
      </c>
      <c r="AT458" s="240" t="s">
        <v>129</v>
      </c>
      <c r="AU458" s="240" t="s">
        <v>83</v>
      </c>
      <c r="AY458" s="18" t="s">
        <v>126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81</v>
      </c>
      <c r="BK458" s="241">
        <f>ROUND(I458*H458,2)</f>
        <v>0</v>
      </c>
      <c r="BL458" s="18" t="s">
        <v>134</v>
      </c>
      <c r="BM458" s="240" t="s">
        <v>711</v>
      </c>
    </row>
    <row r="459" s="2" customFormat="1">
      <c r="A459" s="39"/>
      <c r="B459" s="40"/>
      <c r="C459" s="41"/>
      <c r="D459" s="242" t="s">
        <v>136</v>
      </c>
      <c r="E459" s="41"/>
      <c r="F459" s="243" t="s">
        <v>712</v>
      </c>
      <c r="G459" s="41"/>
      <c r="H459" s="41"/>
      <c r="I459" s="139"/>
      <c r="J459" s="41"/>
      <c r="K459" s="41"/>
      <c r="L459" s="45"/>
      <c r="M459" s="244"/>
      <c r="N459" s="245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136</v>
      </c>
      <c r="AU459" s="18" t="s">
        <v>83</v>
      </c>
    </row>
    <row r="460" s="13" customFormat="1">
      <c r="A460" s="13"/>
      <c r="B460" s="246"/>
      <c r="C460" s="247"/>
      <c r="D460" s="242" t="s">
        <v>137</v>
      </c>
      <c r="E460" s="248" t="s">
        <v>1</v>
      </c>
      <c r="F460" s="249" t="s">
        <v>713</v>
      </c>
      <c r="G460" s="247"/>
      <c r="H460" s="250">
        <v>118.012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6" t="s">
        <v>137</v>
      </c>
      <c r="AU460" s="256" t="s">
        <v>83</v>
      </c>
      <c r="AV460" s="13" t="s">
        <v>83</v>
      </c>
      <c r="AW460" s="13" t="s">
        <v>32</v>
      </c>
      <c r="AX460" s="13" t="s">
        <v>81</v>
      </c>
      <c r="AY460" s="256" t="s">
        <v>126</v>
      </c>
    </row>
    <row r="461" s="2" customFormat="1" ht="16.5" customHeight="1">
      <c r="A461" s="39"/>
      <c r="B461" s="40"/>
      <c r="C461" s="229" t="s">
        <v>714</v>
      </c>
      <c r="D461" s="229" t="s">
        <v>129</v>
      </c>
      <c r="E461" s="230" t="s">
        <v>715</v>
      </c>
      <c r="F461" s="231" t="s">
        <v>716</v>
      </c>
      <c r="G461" s="232" t="s">
        <v>259</v>
      </c>
      <c r="H461" s="233">
        <v>118.012</v>
      </c>
      <c r="I461" s="234"/>
      <c r="J461" s="235">
        <f>ROUND(I461*H461,2)</f>
        <v>0</v>
      </c>
      <c r="K461" s="231" t="s">
        <v>133</v>
      </c>
      <c r="L461" s="45"/>
      <c r="M461" s="236" t="s">
        <v>1</v>
      </c>
      <c r="N461" s="237" t="s">
        <v>41</v>
      </c>
      <c r="O461" s="92"/>
      <c r="P461" s="238">
        <f>O461*H461</f>
        <v>0</v>
      </c>
      <c r="Q461" s="238">
        <v>0</v>
      </c>
      <c r="R461" s="238">
        <f>Q461*H461</f>
        <v>0</v>
      </c>
      <c r="S461" s="238">
        <v>0</v>
      </c>
      <c r="T461" s="23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0" t="s">
        <v>134</v>
      </c>
      <c r="AT461" s="240" t="s">
        <v>129</v>
      </c>
      <c r="AU461" s="240" t="s">
        <v>83</v>
      </c>
      <c r="AY461" s="18" t="s">
        <v>126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81</v>
      </c>
      <c r="BK461" s="241">
        <f>ROUND(I461*H461,2)</f>
        <v>0</v>
      </c>
      <c r="BL461" s="18" t="s">
        <v>134</v>
      </c>
      <c r="BM461" s="240" t="s">
        <v>717</v>
      </c>
    </row>
    <row r="462" s="2" customFormat="1">
      <c r="A462" s="39"/>
      <c r="B462" s="40"/>
      <c r="C462" s="41"/>
      <c r="D462" s="242" t="s">
        <v>136</v>
      </c>
      <c r="E462" s="41"/>
      <c r="F462" s="243" t="s">
        <v>718</v>
      </c>
      <c r="G462" s="41"/>
      <c r="H462" s="41"/>
      <c r="I462" s="139"/>
      <c r="J462" s="41"/>
      <c r="K462" s="41"/>
      <c r="L462" s="45"/>
      <c r="M462" s="244"/>
      <c r="N462" s="245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136</v>
      </c>
      <c r="AU462" s="18" t="s">
        <v>83</v>
      </c>
    </row>
    <row r="463" s="13" customFormat="1">
      <c r="A463" s="13"/>
      <c r="B463" s="246"/>
      <c r="C463" s="247"/>
      <c r="D463" s="242" t="s">
        <v>137</v>
      </c>
      <c r="E463" s="248" t="s">
        <v>1</v>
      </c>
      <c r="F463" s="249" t="s">
        <v>713</v>
      </c>
      <c r="G463" s="247"/>
      <c r="H463" s="250">
        <v>118.012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6" t="s">
        <v>137</v>
      </c>
      <c r="AU463" s="256" t="s">
        <v>83</v>
      </c>
      <c r="AV463" s="13" t="s">
        <v>83</v>
      </c>
      <c r="AW463" s="13" t="s">
        <v>32</v>
      </c>
      <c r="AX463" s="13" t="s">
        <v>81</v>
      </c>
      <c r="AY463" s="256" t="s">
        <v>126</v>
      </c>
    </row>
    <row r="464" s="12" customFormat="1" ht="22.8" customHeight="1">
      <c r="A464" s="12"/>
      <c r="B464" s="213"/>
      <c r="C464" s="214"/>
      <c r="D464" s="215" t="s">
        <v>75</v>
      </c>
      <c r="E464" s="227" t="s">
        <v>719</v>
      </c>
      <c r="F464" s="227" t="s">
        <v>720</v>
      </c>
      <c r="G464" s="214"/>
      <c r="H464" s="214"/>
      <c r="I464" s="217"/>
      <c r="J464" s="228">
        <f>BK464</f>
        <v>0</v>
      </c>
      <c r="K464" s="214"/>
      <c r="L464" s="219"/>
      <c r="M464" s="220"/>
      <c r="N464" s="221"/>
      <c r="O464" s="221"/>
      <c r="P464" s="222">
        <f>SUM(P465:P466)</f>
        <v>0</v>
      </c>
      <c r="Q464" s="221"/>
      <c r="R464" s="222">
        <f>SUM(R465:R466)</f>
        <v>0</v>
      </c>
      <c r="S464" s="221"/>
      <c r="T464" s="223">
        <f>SUM(T465:T466)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24" t="s">
        <v>81</v>
      </c>
      <c r="AT464" s="225" t="s">
        <v>75</v>
      </c>
      <c r="AU464" s="225" t="s">
        <v>81</v>
      </c>
      <c r="AY464" s="224" t="s">
        <v>126</v>
      </c>
      <c r="BK464" s="226">
        <f>SUM(BK465:BK466)</f>
        <v>0</v>
      </c>
    </row>
    <row r="465" s="2" customFormat="1" ht="16.5" customHeight="1">
      <c r="A465" s="39"/>
      <c r="B465" s="40"/>
      <c r="C465" s="229" t="s">
        <v>721</v>
      </c>
      <c r="D465" s="229" t="s">
        <v>129</v>
      </c>
      <c r="E465" s="230" t="s">
        <v>722</v>
      </c>
      <c r="F465" s="231" t="s">
        <v>723</v>
      </c>
      <c r="G465" s="232" t="s">
        <v>259</v>
      </c>
      <c r="H465" s="233">
        <v>3295.2840000000001</v>
      </c>
      <c r="I465" s="234"/>
      <c r="J465" s="235">
        <f>ROUND(I465*H465,2)</f>
        <v>0</v>
      </c>
      <c r="K465" s="231" t="s">
        <v>133</v>
      </c>
      <c r="L465" s="45"/>
      <c r="M465" s="236" t="s">
        <v>1</v>
      </c>
      <c r="N465" s="237" t="s">
        <v>41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134</v>
      </c>
      <c r="AT465" s="240" t="s">
        <v>129</v>
      </c>
      <c r="AU465" s="240" t="s">
        <v>83</v>
      </c>
      <c r="AY465" s="18" t="s">
        <v>126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81</v>
      </c>
      <c r="BK465" s="241">
        <f>ROUND(I465*H465,2)</f>
        <v>0</v>
      </c>
      <c r="BL465" s="18" t="s">
        <v>134</v>
      </c>
      <c r="BM465" s="240" t="s">
        <v>724</v>
      </c>
    </row>
    <row r="466" s="2" customFormat="1">
      <c r="A466" s="39"/>
      <c r="B466" s="40"/>
      <c r="C466" s="41"/>
      <c r="D466" s="242" t="s">
        <v>136</v>
      </c>
      <c r="E466" s="41"/>
      <c r="F466" s="243" t="s">
        <v>725</v>
      </c>
      <c r="G466" s="41"/>
      <c r="H466" s="41"/>
      <c r="I466" s="139"/>
      <c r="J466" s="41"/>
      <c r="K466" s="41"/>
      <c r="L466" s="45"/>
      <c r="M466" s="244"/>
      <c r="N466" s="245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136</v>
      </c>
      <c r="AU466" s="18" t="s">
        <v>83</v>
      </c>
    </row>
    <row r="467" s="12" customFormat="1" ht="25.92" customHeight="1">
      <c r="A467" s="12"/>
      <c r="B467" s="213"/>
      <c r="C467" s="214"/>
      <c r="D467" s="215" t="s">
        <v>75</v>
      </c>
      <c r="E467" s="216" t="s">
        <v>726</v>
      </c>
      <c r="F467" s="216" t="s">
        <v>727</v>
      </c>
      <c r="G467" s="214"/>
      <c r="H467" s="214"/>
      <c r="I467" s="217"/>
      <c r="J467" s="218">
        <f>BK467</f>
        <v>0</v>
      </c>
      <c r="K467" s="214"/>
      <c r="L467" s="219"/>
      <c r="M467" s="220"/>
      <c r="N467" s="221"/>
      <c r="O467" s="221"/>
      <c r="P467" s="222">
        <f>P468+P473+P480+P496</f>
        <v>0</v>
      </c>
      <c r="Q467" s="221"/>
      <c r="R467" s="222">
        <f>R468+R473+R480+R496</f>
        <v>0.40920175999999997</v>
      </c>
      <c r="S467" s="221"/>
      <c r="T467" s="223">
        <f>T468+T473+T480+T496</f>
        <v>0.40000000000000002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4" t="s">
        <v>83</v>
      </c>
      <c r="AT467" s="225" t="s">
        <v>75</v>
      </c>
      <c r="AU467" s="225" t="s">
        <v>76</v>
      </c>
      <c r="AY467" s="224" t="s">
        <v>126</v>
      </c>
      <c r="BK467" s="226">
        <f>BK468+BK473+BK480+BK496</f>
        <v>0</v>
      </c>
    </row>
    <row r="468" s="12" customFormat="1" ht="22.8" customHeight="1">
      <c r="A468" s="12"/>
      <c r="B468" s="213"/>
      <c r="C468" s="214"/>
      <c r="D468" s="215" t="s">
        <v>75</v>
      </c>
      <c r="E468" s="227" t="s">
        <v>728</v>
      </c>
      <c r="F468" s="227" t="s">
        <v>729</v>
      </c>
      <c r="G468" s="214"/>
      <c r="H468" s="214"/>
      <c r="I468" s="217"/>
      <c r="J468" s="228">
        <f>BK468</f>
        <v>0</v>
      </c>
      <c r="K468" s="214"/>
      <c r="L468" s="219"/>
      <c r="M468" s="220"/>
      <c r="N468" s="221"/>
      <c r="O468" s="221"/>
      <c r="P468" s="222">
        <f>SUM(P469:P472)</f>
        <v>0</v>
      </c>
      <c r="Q468" s="221"/>
      <c r="R468" s="222">
        <f>SUM(R469:R472)</f>
        <v>9.0000000000000006E-05</v>
      </c>
      <c r="S468" s="221"/>
      <c r="T468" s="223">
        <f>SUM(T469:T472)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4" t="s">
        <v>83</v>
      </c>
      <c r="AT468" s="225" t="s">
        <v>75</v>
      </c>
      <c r="AU468" s="225" t="s">
        <v>81</v>
      </c>
      <c r="AY468" s="224" t="s">
        <v>126</v>
      </c>
      <c r="BK468" s="226">
        <f>SUM(BK469:BK472)</f>
        <v>0</v>
      </c>
    </row>
    <row r="469" s="2" customFormat="1" ht="16.5" customHeight="1">
      <c r="A469" s="39"/>
      <c r="B469" s="40"/>
      <c r="C469" s="229" t="s">
        <v>730</v>
      </c>
      <c r="D469" s="229" t="s">
        <v>129</v>
      </c>
      <c r="E469" s="230" t="s">
        <v>731</v>
      </c>
      <c r="F469" s="231" t="s">
        <v>732</v>
      </c>
      <c r="G469" s="232" t="s">
        <v>361</v>
      </c>
      <c r="H469" s="233">
        <v>1</v>
      </c>
      <c r="I469" s="234"/>
      <c r="J469" s="235">
        <f>ROUND(I469*H469,2)</f>
        <v>0</v>
      </c>
      <c r="K469" s="231" t="s">
        <v>133</v>
      </c>
      <c r="L469" s="45"/>
      <c r="M469" s="236" t="s">
        <v>1</v>
      </c>
      <c r="N469" s="237" t="s">
        <v>41</v>
      </c>
      <c r="O469" s="92"/>
      <c r="P469" s="238">
        <f>O469*H469</f>
        <v>0</v>
      </c>
      <c r="Q469" s="238">
        <v>9.0000000000000006E-05</v>
      </c>
      <c r="R469" s="238">
        <f>Q469*H469</f>
        <v>9.0000000000000006E-05</v>
      </c>
      <c r="S469" s="238">
        <v>0</v>
      </c>
      <c r="T469" s="23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0" t="s">
        <v>635</v>
      </c>
      <c r="AT469" s="240" t="s">
        <v>129</v>
      </c>
      <c r="AU469" s="240" t="s">
        <v>83</v>
      </c>
      <c r="AY469" s="18" t="s">
        <v>126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81</v>
      </c>
      <c r="BK469" s="241">
        <f>ROUND(I469*H469,2)</f>
        <v>0</v>
      </c>
      <c r="BL469" s="18" t="s">
        <v>635</v>
      </c>
      <c r="BM469" s="240" t="s">
        <v>733</v>
      </c>
    </row>
    <row r="470" s="2" customFormat="1">
      <c r="A470" s="39"/>
      <c r="B470" s="40"/>
      <c r="C470" s="41"/>
      <c r="D470" s="242" t="s">
        <v>136</v>
      </c>
      <c r="E470" s="41"/>
      <c r="F470" s="243" t="s">
        <v>732</v>
      </c>
      <c r="G470" s="41"/>
      <c r="H470" s="41"/>
      <c r="I470" s="139"/>
      <c r="J470" s="41"/>
      <c r="K470" s="41"/>
      <c r="L470" s="45"/>
      <c r="M470" s="244"/>
      <c r="N470" s="245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136</v>
      </c>
      <c r="AU470" s="18" t="s">
        <v>83</v>
      </c>
    </row>
    <row r="471" s="2" customFormat="1" ht="16.5" customHeight="1">
      <c r="A471" s="39"/>
      <c r="B471" s="40"/>
      <c r="C471" s="229" t="s">
        <v>734</v>
      </c>
      <c r="D471" s="229" t="s">
        <v>129</v>
      </c>
      <c r="E471" s="230" t="s">
        <v>735</v>
      </c>
      <c r="F471" s="231" t="s">
        <v>736</v>
      </c>
      <c r="G471" s="232" t="s">
        <v>737</v>
      </c>
      <c r="H471" s="299"/>
      <c r="I471" s="234"/>
      <c r="J471" s="235">
        <f>ROUND(I471*H471,2)</f>
        <v>0</v>
      </c>
      <c r="K471" s="231" t="s">
        <v>133</v>
      </c>
      <c r="L471" s="45"/>
      <c r="M471" s="236" t="s">
        <v>1</v>
      </c>
      <c r="N471" s="237" t="s">
        <v>41</v>
      </c>
      <c r="O471" s="92"/>
      <c r="P471" s="238">
        <f>O471*H471</f>
        <v>0</v>
      </c>
      <c r="Q471" s="238">
        <v>0</v>
      </c>
      <c r="R471" s="238">
        <f>Q471*H471</f>
        <v>0</v>
      </c>
      <c r="S471" s="238">
        <v>0</v>
      </c>
      <c r="T471" s="23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0" t="s">
        <v>635</v>
      </c>
      <c r="AT471" s="240" t="s">
        <v>129</v>
      </c>
      <c r="AU471" s="240" t="s">
        <v>83</v>
      </c>
      <c r="AY471" s="18" t="s">
        <v>126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81</v>
      </c>
      <c r="BK471" s="241">
        <f>ROUND(I471*H471,2)</f>
        <v>0</v>
      </c>
      <c r="BL471" s="18" t="s">
        <v>635</v>
      </c>
      <c r="BM471" s="240" t="s">
        <v>738</v>
      </c>
    </row>
    <row r="472" s="2" customFormat="1">
      <c r="A472" s="39"/>
      <c r="B472" s="40"/>
      <c r="C472" s="41"/>
      <c r="D472" s="242" t="s">
        <v>136</v>
      </c>
      <c r="E472" s="41"/>
      <c r="F472" s="243" t="s">
        <v>736</v>
      </c>
      <c r="G472" s="41"/>
      <c r="H472" s="41"/>
      <c r="I472" s="139"/>
      <c r="J472" s="41"/>
      <c r="K472" s="41"/>
      <c r="L472" s="45"/>
      <c r="M472" s="244"/>
      <c r="N472" s="245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136</v>
      </c>
      <c r="AU472" s="18" t="s">
        <v>83</v>
      </c>
    </row>
    <row r="473" s="12" customFormat="1" ht="22.8" customHeight="1">
      <c r="A473" s="12"/>
      <c r="B473" s="213"/>
      <c r="C473" s="214"/>
      <c r="D473" s="215" t="s">
        <v>75</v>
      </c>
      <c r="E473" s="227" t="s">
        <v>739</v>
      </c>
      <c r="F473" s="227" t="s">
        <v>740</v>
      </c>
      <c r="G473" s="214"/>
      <c r="H473" s="214"/>
      <c r="I473" s="217"/>
      <c r="J473" s="228">
        <f>BK473</f>
        <v>0</v>
      </c>
      <c r="K473" s="214"/>
      <c r="L473" s="219"/>
      <c r="M473" s="220"/>
      <c r="N473" s="221"/>
      <c r="O473" s="221"/>
      <c r="P473" s="222">
        <f>SUM(P474:P479)</f>
        <v>0</v>
      </c>
      <c r="Q473" s="221"/>
      <c r="R473" s="222">
        <f>SUM(R474:R479)</f>
        <v>0.032030000000000003</v>
      </c>
      <c r="S473" s="221"/>
      <c r="T473" s="223">
        <f>SUM(T474:T479)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4" t="s">
        <v>83</v>
      </c>
      <c r="AT473" s="225" t="s">
        <v>75</v>
      </c>
      <c r="AU473" s="225" t="s">
        <v>81</v>
      </c>
      <c r="AY473" s="224" t="s">
        <v>126</v>
      </c>
      <c r="BK473" s="226">
        <f>SUM(BK474:BK479)</f>
        <v>0</v>
      </c>
    </row>
    <row r="474" s="2" customFormat="1" ht="16.5" customHeight="1">
      <c r="A474" s="39"/>
      <c r="B474" s="40"/>
      <c r="C474" s="229" t="s">
        <v>741</v>
      </c>
      <c r="D474" s="229" t="s">
        <v>129</v>
      </c>
      <c r="E474" s="230" t="s">
        <v>742</v>
      </c>
      <c r="F474" s="231" t="s">
        <v>743</v>
      </c>
      <c r="G474" s="232" t="s">
        <v>361</v>
      </c>
      <c r="H474" s="233">
        <v>1</v>
      </c>
      <c r="I474" s="234"/>
      <c r="J474" s="235">
        <f>ROUND(I474*H474,2)</f>
        <v>0</v>
      </c>
      <c r="K474" s="231" t="s">
        <v>133</v>
      </c>
      <c r="L474" s="45"/>
      <c r="M474" s="236" t="s">
        <v>1</v>
      </c>
      <c r="N474" s="237" t="s">
        <v>41</v>
      </c>
      <c r="O474" s="92"/>
      <c r="P474" s="238">
        <f>O474*H474</f>
        <v>0</v>
      </c>
      <c r="Q474" s="238">
        <v>3.0000000000000001E-05</v>
      </c>
      <c r="R474" s="238">
        <f>Q474*H474</f>
        <v>3.0000000000000001E-05</v>
      </c>
      <c r="S474" s="238">
        <v>0</v>
      </c>
      <c r="T474" s="23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0" t="s">
        <v>635</v>
      </c>
      <c r="AT474" s="240" t="s">
        <v>129</v>
      </c>
      <c r="AU474" s="240" t="s">
        <v>83</v>
      </c>
      <c r="AY474" s="18" t="s">
        <v>126</v>
      </c>
      <c r="BE474" s="241">
        <f>IF(N474="základní",J474,0)</f>
        <v>0</v>
      </c>
      <c r="BF474" s="241">
        <f>IF(N474="snížená",J474,0)</f>
        <v>0</v>
      </c>
      <c r="BG474" s="241">
        <f>IF(N474="zákl. přenesená",J474,0)</f>
        <v>0</v>
      </c>
      <c r="BH474" s="241">
        <f>IF(N474="sníž. přenesená",J474,0)</f>
        <v>0</v>
      </c>
      <c r="BI474" s="241">
        <f>IF(N474="nulová",J474,0)</f>
        <v>0</v>
      </c>
      <c r="BJ474" s="18" t="s">
        <v>81</v>
      </c>
      <c r="BK474" s="241">
        <f>ROUND(I474*H474,2)</f>
        <v>0</v>
      </c>
      <c r="BL474" s="18" t="s">
        <v>635</v>
      </c>
      <c r="BM474" s="240" t="s">
        <v>744</v>
      </c>
    </row>
    <row r="475" s="2" customFormat="1">
      <c r="A475" s="39"/>
      <c r="B475" s="40"/>
      <c r="C475" s="41"/>
      <c r="D475" s="242" t="s">
        <v>136</v>
      </c>
      <c r="E475" s="41"/>
      <c r="F475" s="243" t="s">
        <v>743</v>
      </c>
      <c r="G475" s="41"/>
      <c r="H475" s="41"/>
      <c r="I475" s="139"/>
      <c r="J475" s="41"/>
      <c r="K475" s="41"/>
      <c r="L475" s="45"/>
      <c r="M475" s="244"/>
      <c r="N475" s="245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136</v>
      </c>
      <c r="AU475" s="18" t="s">
        <v>83</v>
      </c>
    </row>
    <row r="476" s="2" customFormat="1" ht="16.5" customHeight="1">
      <c r="A476" s="39"/>
      <c r="B476" s="40"/>
      <c r="C476" s="289" t="s">
        <v>745</v>
      </c>
      <c r="D476" s="289" t="s">
        <v>276</v>
      </c>
      <c r="E476" s="290" t="s">
        <v>746</v>
      </c>
      <c r="F476" s="291" t="s">
        <v>747</v>
      </c>
      <c r="G476" s="292" t="s">
        <v>361</v>
      </c>
      <c r="H476" s="293">
        <v>1</v>
      </c>
      <c r="I476" s="294"/>
      <c r="J476" s="295">
        <f>ROUND(I476*H476,2)</f>
        <v>0</v>
      </c>
      <c r="K476" s="291" t="s">
        <v>133</v>
      </c>
      <c r="L476" s="296"/>
      <c r="M476" s="297" t="s">
        <v>1</v>
      </c>
      <c r="N476" s="298" t="s">
        <v>41</v>
      </c>
      <c r="O476" s="92"/>
      <c r="P476" s="238">
        <f>O476*H476</f>
        <v>0</v>
      </c>
      <c r="Q476" s="238">
        <v>0.032000000000000001</v>
      </c>
      <c r="R476" s="238">
        <f>Q476*H476</f>
        <v>0.032000000000000001</v>
      </c>
      <c r="S476" s="238">
        <v>0</v>
      </c>
      <c r="T476" s="23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0" t="s">
        <v>297</v>
      </c>
      <c r="AT476" s="240" t="s">
        <v>276</v>
      </c>
      <c r="AU476" s="240" t="s">
        <v>83</v>
      </c>
      <c r="AY476" s="18" t="s">
        <v>126</v>
      </c>
      <c r="BE476" s="241">
        <f>IF(N476="základní",J476,0)</f>
        <v>0</v>
      </c>
      <c r="BF476" s="241">
        <f>IF(N476="snížená",J476,0)</f>
        <v>0</v>
      </c>
      <c r="BG476" s="241">
        <f>IF(N476="zákl. přenesená",J476,0)</f>
        <v>0</v>
      </c>
      <c r="BH476" s="241">
        <f>IF(N476="sníž. přenesená",J476,0)</f>
        <v>0</v>
      </c>
      <c r="BI476" s="241">
        <f>IF(N476="nulová",J476,0)</f>
        <v>0</v>
      </c>
      <c r="BJ476" s="18" t="s">
        <v>81</v>
      </c>
      <c r="BK476" s="241">
        <f>ROUND(I476*H476,2)</f>
        <v>0</v>
      </c>
      <c r="BL476" s="18" t="s">
        <v>635</v>
      </c>
      <c r="BM476" s="240" t="s">
        <v>748</v>
      </c>
    </row>
    <row r="477" s="2" customFormat="1">
      <c r="A477" s="39"/>
      <c r="B477" s="40"/>
      <c r="C477" s="41"/>
      <c r="D477" s="242" t="s">
        <v>136</v>
      </c>
      <c r="E477" s="41"/>
      <c r="F477" s="243" t="s">
        <v>747</v>
      </c>
      <c r="G477" s="41"/>
      <c r="H477" s="41"/>
      <c r="I477" s="139"/>
      <c r="J477" s="41"/>
      <c r="K477" s="41"/>
      <c r="L477" s="45"/>
      <c r="M477" s="244"/>
      <c r="N477" s="245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136</v>
      </c>
      <c r="AU477" s="18" t="s">
        <v>83</v>
      </c>
    </row>
    <row r="478" s="2" customFormat="1" ht="16.5" customHeight="1">
      <c r="A478" s="39"/>
      <c r="B478" s="40"/>
      <c r="C478" s="229" t="s">
        <v>749</v>
      </c>
      <c r="D478" s="229" t="s">
        <v>129</v>
      </c>
      <c r="E478" s="230" t="s">
        <v>750</v>
      </c>
      <c r="F478" s="231" t="s">
        <v>751</v>
      </c>
      <c r="G478" s="232" t="s">
        <v>737</v>
      </c>
      <c r="H478" s="299"/>
      <c r="I478" s="234"/>
      <c r="J478" s="235">
        <f>ROUND(I478*H478,2)</f>
        <v>0</v>
      </c>
      <c r="K478" s="231" t="s">
        <v>133</v>
      </c>
      <c r="L478" s="45"/>
      <c r="M478" s="236" t="s">
        <v>1</v>
      </c>
      <c r="N478" s="237" t="s">
        <v>41</v>
      </c>
      <c r="O478" s="92"/>
      <c r="P478" s="238">
        <f>O478*H478</f>
        <v>0</v>
      </c>
      <c r="Q478" s="238">
        <v>0</v>
      </c>
      <c r="R478" s="238">
        <f>Q478*H478</f>
        <v>0</v>
      </c>
      <c r="S478" s="238">
        <v>0</v>
      </c>
      <c r="T478" s="23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0" t="s">
        <v>635</v>
      </c>
      <c r="AT478" s="240" t="s">
        <v>129</v>
      </c>
      <c r="AU478" s="240" t="s">
        <v>83</v>
      </c>
      <c r="AY478" s="18" t="s">
        <v>126</v>
      </c>
      <c r="BE478" s="241">
        <f>IF(N478="základní",J478,0)</f>
        <v>0</v>
      </c>
      <c r="BF478" s="241">
        <f>IF(N478="snížená",J478,0)</f>
        <v>0</v>
      </c>
      <c r="BG478" s="241">
        <f>IF(N478="zákl. přenesená",J478,0)</f>
        <v>0</v>
      </c>
      <c r="BH478" s="241">
        <f>IF(N478="sníž. přenesená",J478,0)</f>
        <v>0</v>
      </c>
      <c r="BI478" s="241">
        <f>IF(N478="nulová",J478,0)</f>
        <v>0</v>
      </c>
      <c r="BJ478" s="18" t="s">
        <v>81</v>
      </c>
      <c r="BK478" s="241">
        <f>ROUND(I478*H478,2)</f>
        <v>0</v>
      </c>
      <c r="BL478" s="18" t="s">
        <v>635</v>
      </c>
      <c r="BM478" s="240" t="s">
        <v>752</v>
      </c>
    </row>
    <row r="479" s="2" customFormat="1">
      <c r="A479" s="39"/>
      <c r="B479" s="40"/>
      <c r="C479" s="41"/>
      <c r="D479" s="242" t="s">
        <v>136</v>
      </c>
      <c r="E479" s="41"/>
      <c r="F479" s="243" t="s">
        <v>751</v>
      </c>
      <c r="G479" s="41"/>
      <c r="H479" s="41"/>
      <c r="I479" s="139"/>
      <c r="J479" s="41"/>
      <c r="K479" s="41"/>
      <c r="L479" s="45"/>
      <c r="M479" s="244"/>
      <c r="N479" s="245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136</v>
      </c>
      <c r="AU479" s="18" t="s">
        <v>83</v>
      </c>
    </row>
    <row r="480" s="12" customFormat="1" ht="22.8" customHeight="1">
      <c r="A480" s="12"/>
      <c r="B480" s="213"/>
      <c r="C480" s="214"/>
      <c r="D480" s="215" t="s">
        <v>75</v>
      </c>
      <c r="E480" s="227" t="s">
        <v>753</v>
      </c>
      <c r="F480" s="227" t="s">
        <v>754</v>
      </c>
      <c r="G480" s="214"/>
      <c r="H480" s="214"/>
      <c r="I480" s="217"/>
      <c r="J480" s="228">
        <f>BK480</f>
        <v>0</v>
      </c>
      <c r="K480" s="214"/>
      <c r="L480" s="219"/>
      <c r="M480" s="220"/>
      <c r="N480" s="221"/>
      <c r="O480" s="221"/>
      <c r="P480" s="222">
        <f>SUM(P481:P495)</f>
        <v>0</v>
      </c>
      <c r="Q480" s="221"/>
      <c r="R480" s="222">
        <f>SUM(R481:R495)</f>
        <v>0.37200800000000001</v>
      </c>
      <c r="S480" s="221"/>
      <c r="T480" s="223">
        <f>SUM(T481:T495)</f>
        <v>0.40000000000000002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4" t="s">
        <v>83</v>
      </c>
      <c r="AT480" s="225" t="s">
        <v>75</v>
      </c>
      <c r="AU480" s="225" t="s">
        <v>81</v>
      </c>
      <c r="AY480" s="224" t="s">
        <v>126</v>
      </c>
      <c r="BK480" s="226">
        <f>SUM(BK481:BK495)</f>
        <v>0</v>
      </c>
    </row>
    <row r="481" s="2" customFormat="1" ht="16.5" customHeight="1">
      <c r="A481" s="39"/>
      <c r="B481" s="40"/>
      <c r="C481" s="289" t="s">
        <v>755</v>
      </c>
      <c r="D481" s="289" t="s">
        <v>276</v>
      </c>
      <c r="E481" s="290" t="s">
        <v>756</v>
      </c>
      <c r="F481" s="291" t="s">
        <v>757</v>
      </c>
      <c r="G481" s="292" t="s">
        <v>171</v>
      </c>
      <c r="H481" s="293">
        <v>82.599999999999994</v>
      </c>
      <c r="I481" s="294"/>
      <c r="J481" s="295">
        <f>ROUND(I481*H481,2)</f>
        <v>0</v>
      </c>
      <c r="K481" s="291" t="s">
        <v>133</v>
      </c>
      <c r="L481" s="296"/>
      <c r="M481" s="297" t="s">
        <v>1</v>
      </c>
      <c r="N481" s="298" t="s">
        <v>41</v>
      </c>
      <c r="O481" s="92"/>
      <c r="P481" s="238">
        <f>O481*H481</f>
        <v>0</v>
      </c>
      <c r="Q481" s="238">
        <v>0.0042500000000000003</v>
      </c>
      <c r="R481" s="238">
        <f>Q481*H481</f>
        <v>0.35105000000000003</v>
      </c>
      <c r="S481" s="238">
        <v>0</v>
      </c>
      <c r="T481" s="23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0" t="s">
        <v>297</v>
      </c>
      <c r="AT481" s="240" t="s">
        <v>276</v>
      </c>
      <c r="AU481" s="240" t="s">
        <v>83</v>
      </c>
      <c r="AY481" s="18" t="s">
        <v>126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81</v>
      </c>
      <c r="BK481" s="241">
        <f>ROUND(I481*H481,2)</f>
        <v>0</v>
      </c>
      <c r="BL481" s="18" t="s">
        <v>635</v>
      </c>
      <c r="BM481" s="240" t="s">
        <v>758</v>
      </c>
    </row>
    <row r="482" s="2" customFormat="1">
      <c r="A482" s="39"/>
      <c r="B482" s="40"/>
      <c r="C482" s="41"/>
      <c r="D482" s="242" t="s">
        <v>136</v>
      </c>
      <c r="E482" s="41"/>
      <c r="F482" s="243" t="s">
        <v>757</v>
      </c>
      <c r="G482" s="41"/>
      <c r="H482" s="41"/>
      <c r="I482" s="139"/>
      <c r="J482" s="41"/>
      <c r="K482" s="41"/>
      <c r="L482" s="45"/>
      <c r="M482" s="244"/>
      <c r="N482" s="245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136</v>
      </c>
      <c r="AU482" s="18" t="s">
        <v>83</v>
      </c>
    </row>
    <row r="483" s="13" customFormat="1">
      <c r="A483" s="13"/>
      <c r="B483" s="246"/>
      <c r="C483" s="247"/>
      <c r="D483" s="242" t="s">
        <v>137</v>
      </c>
      <c r="E483" s="248" t="s">
        <v>1</v>
      </c>
      <c r="F483" s="249" t="s">
        <v>759</v>
      </c>
      <c r="G483" s="247"/>
      <c r="H483" s="250">
        <v>82.599999999999994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137</v>
      </c>
      <c r="AU483" s="256" t="s">
        <v>83</v>
      </c>
      <c r="AV483" s="13" t="s">
        <v>83</v>
      </c>
      <c r="AW483" s="13" t="s">
        <v>32</v>
      </c>
      <c r="AX483" s="13" t="s">
        <v>81</v>
      </c>
      <c r="AY483" s="256" t="s">
        <v>126</v>
      </c>
    </row>
    <row r="484" s="2" customFormat="1" ht="16.5" customHeight="1">
      <c r="A484" s="39"/>
      <c r="B484" s="40"/>
      <c r="C484" s="229" t="s">
        <v>760</v>
      </c>
      <c r="D484" s="229" t="s">
        <v>129</v>
      </c>
      <c r="E484" s="230" t="s">
        <v>761</v>
      </c>
      <c r="F484" s="231" t="s">
        <v>762</v>
      </c>
      <c r="G484" s="232" t="s">
        <v>171</v>
      </c>
      <c r="H484" s="233">
        <v>29.300000000000001</v>
      </c>
      <c r="I484" s="234"/>
      <c r="J484" s="235">
        <f>ROUND(I484*H484,2)</f>
        <v>0</v>
      </c>
      <c r="K484" s="231" t="s">
        <v>133</v>
      </c>
      <c r="L484" s="45"/>
      <c r="M484" s="236" t="s">
        <v>1</v>
      </c>
      <c r="N484" s="237" t="s">
        <v>41</v>
      </c>
      <c r="O484" s="92"/>
      <c r="P484" s="238">
        <f>O484*H484</f>
        <v>0</v>
      </c>
      <c r="Q484" s="238">
        <v>6.0000000000000002E-05</v>
      </c>
      <c r="R484" s="238">
        <f>Q484*H484</f>
        <v>0.001758</v>
      </c>
      <c r="S484" s="238">
        <v>0</v>
      </c>
      <c r="T484" s="23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0" t="s">
        <v>635</v>
      </c>
      <c r="AT484" s="240" t="s">
        <v>129</v>
      </c>
      <c r="AU484" s="240" t="s">
        <v>83</v>
      </c>
      <c r="AY484" s="18" t="s">
        <v>126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8" t="s">
        <v>81</v>
      </c>
      <c r="BK484" s="241">
        <f>ROUND(I484*H484,2)</f>
        <v>0</v>
      </c>
      <c r="BL484" s="18" t="s">
        <v>635</v>
      </c>
      <c r="BM484" s="240" t="s">
        <v>763</v>
      </c>
    </row>
    <row r="485" s="2" customFormat="1">
      <c r="A485" s="39"/>
      <c r="B485" s="40"/>
      <c r="C485" s="41"/>
      <c r="D485" s="242" t="s">
        <v>136</v>
      </c>
      <c r="E485" s="41"/>
      <c r="F485" s="243" t="s">
        <v>764</v>
      </c>
      <c r="G485" s="41"/>
      <c r="H485" s="41"/>
      <c r="I485" s="139"/>
      <c r="J485" s="41"/>
      <c r="K485" s="41"/>
      <c r="L485" s="45"/>
      <c r="M485" s="244"/>
      <c r="N485" s="245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136</v>
      </c>
      <c r="AU485" s="18" t="s">
        <v>83</v>
      </c>
    </row>
    <row r="486" s="13" customFormat="1">
      <c r="A486" s="13"/>
      <c r="B486" s="246"/>
      <c r="C486" s="247"/>
      <c r="D486" s="242" t="s">
        <v>137</v>
      </c>
      <c r="E486" s="248" t="s">
        <v>1</v>
      </c>
      <c r="F486" s="249" t="s">
        <v>765</v>
      </c>
      <c r="G486" s="247"/>
      <c r="H486" s="250">
        <v>29.300000000000001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6" t="s">
        <v>137</v>
      </c>
      <c r="AU486" s="256" t="s">
        <v>83</v>
      </c>
      <c r="AV486" s="13" t="s">
        <v>83</v>
      </c>
      <c r="AW486" s="13" t="s">
        <v>32</v>
      </c>
      <c r="AX486" s="13" t="s">
        <v>81</v>
      </c>
      <c r="AY486" s="256" t="s">
        <v>126</v>
      </c>
    </row>
    <row r="487" s="2" customFormat="1" ht="16.5" customHeight="1">
      <c r="A487" s="39"/>
      <c r="B487" s="40"/>
      <c r="C487" s="229" t="s">
        <v>766</v>
      </c>
      <c r="D487" s="229" t="s">
        <v>129</v>
      </c>
      <c r="E487" s="230" t="s">
        <v>767</v>
      </c>
      <c r="F487" s="231" t="s">
        <v>768</v>
      </c>
      <c r="G487" s="232" t="s">
        <v>171</v>
      </c>
      <c r="H487" s="233">
        <v>25</v>
      </c>
      <c r="I487" s="234"/>
      <c r="J487" s="235">
        <f>ROUND(I487*H487,2)</f>
        <v>0</v>
      </c>
      <c r="K487" s="231" t="s">
        <v>133</v>
      </c>
      <c r="L487" s="45"/>
      <c r="M487" s="236" t="s">
        <v>1</v>
      </c>
      <c r="N487" s="237" t="s">
        <v>41</v>
      </c>
      <c r="O487" s="92"/>
      <c r="P487" s="238">
        <f>O487*H487</f>
        <v>0</v>
      </c>
      <c r="Q487" s="238">
        <v>0</v>
      </c>
      <c r="R487" s="238">
        <f>Q487*H487</f>
        <v>0</v>
      </c>
      <c r="S487" s="238">
        <v>0.016</v>
      </c>
      <c r="T487" s="239">
        <f>S487*H487</f>
        <v>0.40000000000000002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635</v>
      </c>
      <c r="AT487" s="240" t="s">
        <v>129</v>
      </c>
      <c r="AU487" s="240" t="s">
        <v>83</v>
      </c>
      <c r="AY487" s="18" t="s">
        <v>126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81</v>
      </c>
      <c r="BK487" s="241">
        <f>ROUND(I487*H487,2)</f>
        <v>0</v>
      </c>
      <c r="BL487" s="18" t="s">
        <v>635</v>
      </c>
      <c r="BM487" s="240" t="s">
        <v>769</v>
      </c>
    </row>
    <row r="488" s="2" customFormat="1">
      <c r="A488" s="39"/>
      <c r="B488" s="40"/>
      <c r="C488" s="41"/>
      <c r="D488" s="242" t="s">
        <v>136</v>
      </c>
      <c r="E488" s="41"/>
      <c r="F488" s="243" t="s">
        <v>770</v>
      </c>
      <c r="G488" s="41"/>
      <c r="H488" s="41"/>
      <c r="I488" s="139"/>
      <c r="J488" s="41"/>
      <c r="K488" s="41"/>
      <c r="L488" s="45"/>
      <c r="M488" s="244"/>
      <c r="N488" s="245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136</v>
      </c>
      <c r="AU488" s="18" t="s">
        <v>83</v>
      </c>
    </row>
    <row r="489" s="13" customFormat="1">
      <c r="A489" s="13"/>
      <c r="B489" s="246"/>
      <c r="C489" s="247"/>
      <c r="D489" s="242" t="s">
        <v>137</v>
      </c>
      <c r="E489" s="248" t="s">
        <v>1</v>
      </c>
      <c r="F489" s="249" t="s">
        <v>771</v>
      </c>
      <c r="G489" s="247"/>
      <c r="H489" s="250">
        <v>25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6" t="s">
        <v>137</v>
      </c>
      <c r="AU489" s="256" t="s">
        <v>83</v>
      </c>
      <c r="AV489" s="13" t="s">
        <v>83</v>
      </c>
      <c r="AW489" s="13" t="s">
        <v>32</v>
      </c>
      <c r="AX489" s="13" t="s">
        <v>81</v>
      </c>
      <c r="AY489" s="256" t="s">
        <v>126</v>
      </c>
    </row>
    <row r="490" s="2" customFormat="1" ht="16.5" customHeight="1">
      <c r="A490" s="39"/>
      <c r="B490" s="40"/>
      <c r="C490" s="229" t="s">
        <v>772</v>
      </c>
      <c r="D490" s="229" t="s">
        <v>129</v>
      </c>
      <c r="E490" s="230" t="s">
        <v>773</v>
      </c>
      <c r="F490" s="231" t="s">
        <v>774</v>
      </c>
      <c r="G490" s="232" t="s">
        <v>171</v>
      </c>
      <c r="H490" s="233">
        <v>4.5</v>
      </c>
      <c r="I490" s="234"/>
      <c r="J490" s="235">
        <f>ROUND(I490*H490,2)</f>
        <v>0</v>
      </c>
      <c r="K490" s="231" t="s">
        <v>133</v>
      </c>
      <c r="L490" s="45"/>
      <c r="M490" s="236" t="s">
        <v>1</v>
      </c>
      <c r="N490" s="237" t="s">
        <v>41</v>
      </c>
      <c r="O490" s="92"/>
      <c r="P490" s="238">
        <f>O490*H490</f>
        <v>0</v>
      </c>
      <c r="Q490" s="238">
        <v>0</v>
      </c>
      <c r="R490" s="238">
        <f>Q490*H490</f>
        <v>0</v>
      </c>
      <c r="S490" s="238">
        <v>0</v>
      </c>
      <c r="T490" s="23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0" t="s">
        <v>635</v>
      </c>
      <c r="AT490" s="240" t="s">
        <v>129</v>
      </c>
      <c r="AU490" s="240" t="s">
        <v>83</v>
      </c>
      <c r="AY490" s="18" t="s">
        <v>126</v>
      </c>
      <c r="BE490" s="241">
        <f>IF(N490="základní",J490,0)</f>
        <v>0</v>
      </c>
      <c r="BF490" s="241">
        <f>IF(N490="snížená",J490,0)</f>
        <v>0</v>
      </c>
      <c r="BG490" s="241">
        <f>IF(N490="zákl. přenesená",J490,0)</f>
        <v>0</v>
      </c>
      <c r="BH490" s="241">
        <f>IF(N490="sníž. přenesená",J490,0)</f>
        <v>0</v>
      </c>
      <c r="BI490" s="241">
        <f>IF(N490="nulová",J490,0)</f>
        <v>0</v>
      </c>
      <c r="BJ490" s="18" t="s">
        <v>81</v>
      </c>
      <c r="BK490" s="241">
        <f>ROUND(I490*H490,2)</f>
        <v>0</v>
      </c>
      <c r="BL490" s="18" t="s">
        <v>635</v>
      </c>
      <c r="BM490" s="240" t="s">
        <v>775</v>
      </c>
    </row>
    <row r="491" s="2" customFormat="1">
      <c r="A491" s="39"/>
      <c r="B491" s="40"/>
      <c r="C491" s="41"/>
      <c r="D491" s="242" t="s">
        <v>136</v>
      </c>
      <c r="E491" s="41"/>
      <c r="F491" s="243" t="s">
        <v>776</v>
      </c>
      <c r="G491" s="41"/>
      <c r="H491" s="41"/>
      <c r="I491" s="139"/>
      <c r="J491" s="41"/>
      <c r="K491" s="41"/>
      <c r="L491" s="45"/>
      <c r="M491" s="244"/>
      <c r="N491" s="245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136</v>
      </c>
      <c r="AU491" s="18" t="s">
        <v>83</v>
      </c>
    </row>
    <row r="492" s="2" customFormat="1" ht="16.5" customHeight="1">
      <c r="A492" s="39"/>
      <c r="B492" s="40"/>
      <c r="C492" s="289" t="s">
        <v>777</v>
      </c>
      <c r="D492" s="289" t="s">
        <v>276</v>
      </c>
      <c r="E492" s="290" t="s">
        <v>778</v>
      </c>
      <c r="F492" s="291" t="s">
        <v>779</v>
      </c>
      <c r="G492" s="292" t="s">
        <v>361</v>
      </c>
      <c r="H492" s="293">
        <v>1</v>
      </c>
      <c r="I492" s="294"/>
      <c r="J492" s="295">
        <f>ROUND(I492*H492,2)</f>
        <v>0</v>
      </c>
      <c r="K492" s="291" t="s">
        <v>133</v>
      </c>
      <c r="L492" s="296"/>
      <c r="M492" s="297" t="s">
        <v>1</v>
      </c>
      <c r="N492" s="298" t="s">
        <v>41</v>
      </c>
      <c r="O492" s="92"/>
      <c r="P492" s="238">
        <f>O492*H492</f>
        <v>0</v>
      </c>
      <c r="Q492" s="238">
        <v>0.019199999999999998</v>
      </c>
      <c r="R492" s="238">
        <f>Q492*H492</f>
        <v>0.019199999999999998</v>
      </c>
      <c r="S492" s="238">
        <v>0</v>
      </c>
      <c r="T492" s="23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0" t="s">
        <v>297</v>
      </c>
      <c r="AT492" s="240" t="s">
        <v>276</v>
      </c>
      <c r="AU492" s="240" t="s">
        <v>83</v>
      </c>
      <c r="AY492" s="18" t="s">
        <v>126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8" t="s">
        <v>81</v>
      </c>
      <c r="BK492" s="241">
        <f>ROUND(I492*H492,2)</f>
        <v>0</v>
      </c>
      <c r="BL492" s="18" t="s">
        <v>635</v>
      </c>
      <c r="BM492" s="240" t="s">
        <v>780</v>
      </c>
    </row>
    <row r="493" s="2" customFormat="1">
      <c r="A493" s="39"/>
      <c r="B493" s="40"/>
      <c r="C493" s="41"/>
      <c r="D493" s="242" t="s">
        <v>136</v>
      </c>
      <c r="E493" s="41"/>
      <c r="F493" s="243" t="s">
        <v>779</v>
      </c>
      <c r="G493" s="41"/>
      <c r="H493" s="41"/>
      <c r="I493" s="139"/>
      <c r="J493" s="41"/>
      <c r="K493" s="41"/>
      <c r="L493" s="45"/>
      <c r="M493" s="244"/>
      <c r="N493" s="245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136</v>
      </c>
      <c r="AU493" s="18" t="s">
        <v>83</v>
      </c>
    </row>
    <row r="494" s="2" customFormat="1" ht="16.5" customHeight="1">
      <c r="A494" s="39"/>
      <c r="B494" s="40"/>
      <c r="C494" s="229" t="s">
        <v>781</v>
      </c>
      <c r="D494" s="229" t="s">
        <v>129</v>
      </c>
      <c r="E494" s="230" t="s">
        <v>782</v>
      </c>
      <c r="F494" s="231" t="s">
        <v>783</v>
      </c>
      <c r="G494" s="232" t="s">
        <v>737</v>
      </c>
      <c r="H494" s="299"/>
      <c r="I494" s="234"/>
      <c r="J494" s="235">
        <f>ROUND(I494*H494,2)</f>
        <v>0</v>
      </c>
      <c r="K494" s="231" t="s">
        <v>133</v>
      </c>
      <c r="L494" s="45"/>
      <c r="M494" s="236" t="s">
        <v>1</v>
      </c>
      <c r="N494" s="237" t="s">
        <v>41</v>
      </c>
      <c r="O494" s="92"/>
      <c r="P494" s="238">
        <f>O494*H494</f>
        <v>0</v>
      </c>
      <c r="Q494" s="238">
        <v>0</v>
      </c>
      <c r="R494" s="238">
        <f>Q494*H494</f>
        <v>0</v>
      </c>
      <c r="S494" s="238">
        <v>0</v>
      </c>
      <c r="T494" s="23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0" t="s">
        <v>635</v>
      </c>
      <c r="AT494" s="240" t="s">
        <v>129</v>
      </c>
      <c r="AU494" s="240" t="s">
        <v>83</v>
      </c>
      <c r="AY494" s="18" t="s">
        <v>126</v>
      </c>
      <c r="BE494" s="241">
        <f>IF(N494="základní",J494,0)</f>
        <v>0</v>
      </c>
      <c r="BF494" s="241">
        <f>IF(N494="snížená",J494,0)</f>
        <v>0</v>
      </c>
      <c r="BG494" s="241">
        <f>IF(N494="zákl. přenesená",J494,0)</f>
        <v>0</v>
      </c>
      <c r="BH494" s="241">
        <f>IF(N494="sníž. přenesená",J494,0)</f>
        <v>0</v>
      </c>
      <c r="BI494" s="241">
        <f>IF(N494="nulová",J494,0)</f>
        <v>0</v>
      </c>
      <c r="BJ494" s="18" t="s">
        <v>81</v>
      </c>
      <c r="BK494" s="241">
        <f>ROUND(I494*H494,2)</f>
        <v>0</v>
      </c>
      <c r="BL494" s="18" t="s">
        <v>635</v>
      </c>
      <c r="BM494" s="240" t="s">
        <v>784</v>
      </c>
    </row>
    <row r="495" s="2" customFormat="1">
      <c r="A495" s="39"/>
      <c r="B495" s="40"/>
      <c r="C495" s="41"/>
      <c r="D495" s="242" t="s">
        <v>136</v>
      </c>
      <c r="E495" s="41"/>
      <c r="F495" s="243" t="s">
        <v>783</v>
      </c>
      <c r="G495" s="41"/>
      <c r="H495" s="41"/>
      <c r="I495" s="139"/>
      <c r="J495" s="41"/>
      <c r="K495" s="41"/>
      <c r="L495" s="45"/>
      <c r="M495" s="244"/>
      <c r="N495" s="245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136</v>
      </c>
      <c r="AU495" s="18" t="s">
        <v>83</v>
      </c>
    </row>
    <row r="496" s="12" customFormat="1" ht="22.8" customHeight="1">
      <c r="A496" s="12"/>
      <c r="B496" s="213"/>
      <c r="C496" s="214"/>
      <c r="D496" s="215" t="s">
        <v>75</v>
      </c>
      <c r="E496" s="227" t="s">
        <v>785</v>
      </c>
      <c r="F496" s="227" t="s">
        <v>786</v>
      </c>
      <c r="G496" s="214"/>
      <c r="H496" s="214"/>
      <c r="I496" s="217"/>
      <c r="J496" s="228">
        <f>BK496</f>
        <v>0</v>
      </c>
      <c r="K496" s="214"/>
      <c r="L496" s="219"/>
      <c r="M496" s="220"/>
      <c r="N496" s="221"/>
      <c r="O496" s="221"/>
      <c r="P496" s="222">
        <f>SUM(P497:P503)</f>
        <v>0</v>
      </c>
      <c r="Q496" s="221"/>
      <c r="R496" s="222">
        <f>SUM(R497:R503)</f>
        <v>0.0050737600000000001</v>
      </c>
      <c r="S496" s="221"/>
      <c r="T496" s="223">
        <f>SUM(T497:T503)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4" t="s">
        <v>83</v>
      </c>
      <c r="AT496" s="225" t="s">
        <v>75</v>
      </c>
      <c r="AU496" s="225" t="s">
        <v>81</v>
      </c>
      <c r="AY496" s="224" t="s">
        <v>126</v>
      </c>
      <c r="BK496" s="226">
        <f>SUM(BK497:BK503)</f>
        <v>0</v>
      </c>
    </row>
    <row r="497" s="2" customFormat="1" ht="16.5" customHeight="1">
      <c r="A497" s="39"/>
      <c r="B497" s="40"/>
      <c r="C497" s="229" t="s">
        <v>787</v>
      </c>
      <c r="D497" s="229" t="s">
        <v>129</v>
      </c>
      <c r="E497" s="230" t="s">
        <v>788</v>
      </c>
      <c r="F497" s="231" t="s">
        <v>789</v>
      </c>
      <c r="G497" s="232" t="s">
        <v>132</v>
      </c>
      <c r="H497" s="233">
        <v>13.352</v>
      </c>
      <c r="I497" s="234"/>
      <c r="J497" s="235">
        <f>ROUND(I497*H497,2)</f>
        <v>0</v>
      </c>
      <c r="K497" s="231" t="s">
        <v>133</v>
      </c>
      <c r="L497" s="45"/>
      <c r="M497" s="236" t="s">
        <v>1</v>
      </c>
      <c r="N497" s="237" t="s">
        <v>41</v>
      </c>
      <c r="O497" s="92"/>
      <c r="P497" s="238">
        <f>O497*H497</f>
        <v>0</v>
      </c>
      <c r="Q497" s="238">
        <v>0.00013999999999999999</v>
      </c>
      <c r="R497" s="238">
        <f>Q497*H497</f>
        <v>0.0018692799999999999</v>
      </c>
      <c r="S497" s="238">
        <v>0</v>
      </c>
      <c r="T497" s="23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0" t="s">
        <v>635</v>
      </c>
      <c r="AT497" s="240" t="s">
        <v>129</v>
      </c>
      <c r="AU497" s="240" t="s">
        <v>83</v>
      </c>
      <c r="AY497" s="18" t="s">
        <v>126</v>
      </c>
      <c r="BE497" s="241">
        <f>IF(N497="základní",J497,0)</f>
        <v>0</v>
      </c>
      <c r="BF497" s="241">
        <f>IF(N497="snížená",J497,0)</f>
        <v>0</v>
      </c>
      <c r="BG497" s="241">
        <f>IF(N497="zákl. přenesená",J497,0)</f>
        <v>0</v>
      </c>
      <c r="BH497" s="241">
        <f>IF(N497="sníž. přenesená",J497,0)</f>
        <v>0</v>
      </c>
      <c r="BI497" s="241">
        <f>IF(N497="nulová",J497,0)</f>
        <v>0</v>
      </c>
      <c r="BJ497" s="18" t="s">
        <v>81</v>
      </c>
      <c r="BK497" s="241">
        <f>ROUND(I497*H497,2)</f>
        <v>0</v>
      </c>
      <c r="BL497" s="18" t="s">
        <v>635</v>
      </c>
      <c r="BM497" s="240" t="s">
        <v>790</v>
      </c>
    </row>
    <row r="498" s="2" customFormat="1">
      <c r="A498" s="39"/>
      <c r="B498" s="40"/>
      <c r="C498" s="41"/>
      <c r="D498" s="242" t="s">
        <v>136</v>
      </c>
      <c r="E498" s="41"/>
      <c r="F498" s="243" t="s">
        <v>791</v>
      </c>
      <c r="G498" s="41"/>
      <c r="H498" s="41"/>
      <c r="I498" s="139"/>
      <c r="J498" s="41"/>
      <c r="K498" s="41"/>
      <c r="L498" s="45"/>
      <c r="M498" s="244"/>
      <c r="N498" s="245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136</v>
      </c>
      <c r="AU498" s="18" t="s">
        <v>83</v>
      </c>
    </row>
    <row r="499" s="13" customFormat="1">
      <c r="A499" s="13"/>
      <c r="B499" s="246"/>
      <c r="C499" s="247"/>
      <c r="D499" s="242" t="s">
        <v>137</v>
      </c>
      <c r="E499" s="248" t="s">
        <v>1</v>
      </c>
      <c r="F499" s="249" t="s">
        <v>792</v>
      </c>
      <c r="G499" s="247"/>
      <c r="H499" s="250">
        <v>13.352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6" t="s">
        <v>137</v>
      </c>
      <c r="AU499" s="256" t="s">
        <v>83</v>
      </c>
      <c r="AV499" s="13" t="s">
        <v>83</v>
      </c>
      <c r="AW499" s="13" t="s">
        <v>32</v>
      </c>
      <c r="AX499" s="13" t="s">
        <v>81</v>
      </c>
      <c r="AY499" s="256" t="s">
        <v>126</v>
      </c>
    </row>
    <row r="500" s="2" customFormat="1" ht="16.5" customHeight="1">
      <c r="A500" s="39"/>
      <c r="B500" s="40"/>
      <c r="C500" s="229" t="s">
        <v>793</v>
      </c>
      <c r="D500" s="229" t="s">
        <v>129</v>
      </c>
      <c r="E500" s="230" t="s">
        <v>794</v>
      </c>
      <c r="F500" s="231" t="s">
        <v>795</v>
      </c>
      <c r="G500" s="232" t="s">
        <v>132</v>
      </c>
      <c r="H500" s="233">
        <v>13.352</v>
      </c>
      <c r="I500" s="234"/>
      <c r="J500" s="235">
        <f>ROUND(I500*H500,2)</f>
        <v>0</v>
      </c>
      <c r="K500" s="231" t="s">
        <v>133</v>
      </c>
      <c r="L500" s="45"/>
      <c r="M500" s="236" t="s">
        <v>1</v>
      </c>
      <c r="N500" s="237" t="s">
        <v>41</v>
      </c>
      <c r="O500" s="92"/>
      <c r="P500" s="238">
        <f>O500*H500</f>
        <v>0</v>
      </c>
      <c r="Q500" s="238">
        <v>0.00012</v>
      </c>
      <c r="R500" s="238">
        <f>Q500*H500</f>
        <v>0.00160224</v>
      </c>
      <c r="S500" s="238">
        <v>0</v>
      </c>
      <c r="T500" s="23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0" t="s">
        <v>635</v>
      </c>
      <c r="AT500" s="240" t="s">
        <v>129</v>
      </c>
      <c r="AU500" s="240" t="s">
        <v>83</v>
      </c>
      <c r="AY500" s="18" t="s">
        <v>126</v>
      </c>
      <c r="BE500" s="241">
        <f>IF(N500="základní",J500,0)</f>
        <v>0</v>
      </c>
      <c r="BF500" s="241">
        <f>IF(N500="snížená",J500,0)</f>
        <v>0</v>
      </c>
      <c r="BG500" s="241">
        <f>IF(N500="zákl. přenesená",J500,0)</f>
        <v>0</v>
      </c>
      <c r="BH500" s="241">
        <f>IF(N500="sníž. přenesená",J500,0)</f>
        <v>0</v>
      </c>
      <c r="BI500" s="241">
        <f>IF(N500="nulová",J500,0)</f>
        <v>0</v>
      </c>
      <c r="BJ500" s="18" t="s">
        <v>81</v>
      </c>
      <c r="BK500" s="241">
        <f>ROUND(I500*H500,2)</f>
        <v>0</v>
      </c>
      <c r="BL500" s="18" t="s">
        <v>635</v>
      </c>
      <c r="BM500" s="240" t="s">
        <v>796</v>
      </c>
    </row>
    <row r="501" s="2" customFormat="1">
      <c r="A501" s="39"/>
      <c r="B501" s="40"/>
      <c r="C501" s="41"/>
      <c r="D501" s="242" t="s">
        <v>136</v>
      </c>
      <c r="E501" s="41"/>
      <c r="F501" s="243" t="s">
        <v>797</v>
      </c>
      <c r="G501" s="41"/>
      <c r="H501" s="41"/>
      <c r="I501" s="139"/>
      <c r="J501" s="41"/>
      <c r="K501" s="41"/>
      <c r="L501" s="45"/>
      <c r="M501" s="244"/>
      <c r="N501" s="245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136</v>
      </c>
      <c r="AU501" s="18" t="s">
        <v>83</v>
      </c>
    </row>
    <row r="502" s="2" customFormat="1" ht="16.5" customHeight="1">
      <c r="A502" s="39"/>
      <c r="B502" s="40"/>
      <c r="C502" s="229" t="s">
        <v>798</v>
      </c>
      <c r="D502" s="229" t="s">
        <v>129</v>
      </c>
      <c r="E502" s="230" t="s">
        <v>799</v>
      </c>
      <c r="F502" s="231" t="s">
        <v>800</v>
      </c>
      <c r="G502" s="232" t="s">
        <v>132</v>
      </c>
      <c r="H502" s="233">
        <v>13.352</v>
      </c>
      <c r="I502" s="234"/>
      <c r="J502" s="235">
        <f>ROUND(I502*H502,2)</f>
        <v>0</v>
      </c>
      <c r="K502" s="231" t="s">
        <v>133</v>
      </c>
      <c r="L502" s="45"/>
      <c r="M502" s="236" t="s">
        <v>1</v>
      </c>
      <c r="N502" s="237" t="s">
        <v>41</v>
      </c>
      <c r="O502" s="92"/>
      <c r="P502" s="238">
        <f>O502*H502</f>
        <v>0</v>
      </c>
      <c r="Q502" s="238">
        <v>0.00012</v>
      </c>
      <c r="R502" s="238">
        <f>Q502*H502</f>
        <v>0.00160224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635</v>
      </c>
      <c r="AT502" s="240" t="s">
        <v>129</v>
      </c>
      <c r="AU502" s="240" t="s">
        <v>83</v>
      </c>
      <c r="AY502" s="18" t="s">
        <v>126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81</v>
      </c>
      <c r="BK502" s="241">
        <f>ROUND(I502*H502,2)</f>
        <v>0</v>
      </c>
      <c r="BL502" s="18" t="s">
        <v>635</v>
      </c>
      <c r="BM502" s="240" t="s">
        <v>801</v>
      </c>
    </row>
    <row r="503" s="2" customFormat="1">
      <c r="A503" s="39"/>
      <c r="B503" s="40"/>
      <c r="C503" s="41"/>
      <c r="D503" s="242" t="s">
        <v>136</v>
      </c>
      <c r="E503" s="41"/>
      <c r="F503" s="243" t="s">
        <v>802</v>
      </c>
      <c r="G503" s="41"/>
      <c r="H503" s="41"/>
      <c r="I503" s="139"/>
      <c r="J503" s="41"/>
      <c r="K503" s="41"/>
      <c r="L503" s="45"/>
      <c r="M503" s="244"/>
      <c r="N503" s="245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136</v>
      </c>
      <c r="AU503" s="18" t="s">
        <v>83</v>
      </c>
    </row>
    <row r="504" s="12" customFormat="1" ht="25.92" customHeight="1">
      <c r="A504" s="12"/>
      <c r="B504" s="213"/>
      <c r="C504" s="214"/>
      <c r="D504" s="215" t="s">
        <v>75</v>
      </c>
      <c r="E504" s="216" t="s">
        <v>803</v>
      </c>
      <c r="F504" s="216" t="s">
        <v>804</v>
      </c>
      <c r="G504" s="214"/>
      <c r="H504" s="214"/>
      <c r="I504" s="217"/>
      <c r="J504" s="218">
        <f>BK504</f>
        <v>0</v>
      </c>
      <c r="K504" s="214"/>
      <c r="L504" s="219"/>
      <c r="M504" s="220"/>
      <c r="N504" s="221"/>
      <c r="O504" s="221"/>
      <c r="P504" s="222">
        <f>P505+P510+P513+P516</f>
        <v>0</v>
      </c>
      <c r="Q504" s="221"/>
      <c r="R504" s="222">
        <f>R505+R510+R513+R516</f>
        <v>0</v>
      </c>
      <c r="S504" s="221"/>
      <c r="T504" s="223">
        <f>T505+T510+T513+T516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24" t="s">
        <v>401</v>
      </c>
      <c r="AT504" s="225" t="s">
        <v>75</v>
      </c>
      <c r="AU504" s="225" t="s">
        <v>76</v>
      </c>
      <c r="AY504" s="224" t="s">
        <v>126</v>
      </c>
      <c r="BK504" s="226">
        <f>BK505+BK510+BK513+BK516</f>
        <v>0</v>
      </c>
    </row>
    <row r="505" s="12" customFormat="1" ht="22.8" customHeight="1">
      <c r="A505" s="12"/>
      <c r="B505" s="213"/>
      <c r="C505" s="214"/>
      <c r="D505" s="215" t="s">
        <v>75</v>
      </c>
      <c r="E505" s="227" t="s">
        <v>805</v>
      </c>
      <c r="F505" s="227" t="s">
        <v>806</v>
      </c>
      <c r="G505" s="214"/>
      <c r="H505" s="214"/>
      <c r="I505" s="217"/>
      <c r="J505" s="228">
        <f>BK505</f>
        <v>0</v>
      </c>
      <c r="K505" s="214"/>
      <c r="L505" s="219"/>
      <c r="M505" s="220"/>
      <c r="N505" s="221"/>
      <c r="O505" s="221"/>
      <c r="P505" s="222">
        <f>SUM(P506:P509)</f>
        <v>0</v>
      </c>
      <c r="Q505" s="221"/>
      <c r="R505" s="222">
        <f>SUM(R506:R509)</f>
        <v>0</v>
      </c>
      <c r="S505" s="221"/>
      <c r="T505" s="223">
        <f>SUM(T506:T509)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24" t="s">
        <v>401</v>
      </c>
      <c r="AT505" s="225" t="s">
        <v>75</v>
      </c>
      <c r="AU505" s="225" t="s">
        <v>81</v>
      </c>
      <c r="AY505" s="224" t="s">
        <v>126</v>
      </c>
      <c r="BK505" s="226">
        <f>SUM(BK506:BK509)</f>
        <v>0</v>
      </c>
    </row>
    <row r="506" s="2" customFormat="1" ht="16.5" customHeight="1">
      <c r="A506" s="39"/>
      <c r="B506" s="40"/>
      <c r="C506" s="229" t="s">
        <v>807</v>
      </c>
      <c r="D506" s="229" t="s">
        <v>129</v>
      </c>
      <c r="E506" s="230" t="s">
        <v>808</v>
      </c>
      <c r="F506" s="231" t="s">
        <v>809</v>
      </c>
      <c r="G506" s="232" t="s">
        <v>648</v>
      </c>
      <c r="H506" s="233">
        <v>1</v>
      </c>
      <c r="I506" s="234"/>
      <c r="J506" s="235">
        <f>ROUND(I506*H506,2)</f>
        <v>0</v>
      </c>
      <c r="K506" s="231" t="s">
        <v>133</v>
      </c>
      <c r="L506" s="45"/>
      <c r="M506" s="236" t="s">
        <v>1</v>
      </c>
      <c r="N506" s="237" t="s">
        <v>41</v>
      </c>
      <c r="O506" s="92"/>
      <c r="P506" s="238">
        <f>O506*H506</f>
        <v>0</v>
      </c>
      <c r="Q506" s="238">
        <v>0</v>
      </c>
      <c r="R506" s="238">
        <f>Q506*H506</f>
        <v>0</v>
      </c>
      <c r="S506" s="238">
        <v>0</v>
      </c>
      <c r="T506" s="23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0" t="s">
        <v>810</v>
      </c>
      <c r="AT506" s="240" t="s">
        <v>129</v>
      </c>
      <c r="AU506" s="240" t="s">
        <v>83</v>
      </c>
      <c r="AY506" s="18" t="s">
        <v>126</v>
      </c>
      <c r="BE506" s="241">
        <f>IF(N506="základní",J506,0)</f>
        <v>0</v>
      </c>
      <c r="BF506" s="241">
        <f>IF(N506="snížená",J506,0)</f>
        <v>0</v>
      </c>
      <c r="BG506" s="241">
        <f>IF(N506="zákl. přenesená",J506,0)</f>
        <v>0</v>
      </c>
      <c r="BH506" s="241">
        <f>IF(N506="sníž. přenesená",J506,0)</f>
        <v>0</v>
      </c>
      <c r="BI506" s="241">
        <f>IF(N506="nulová",J506,0)</f>
        <v>0</v>
      </c>
      <c r="BJ506" s="18" t="s">
        <v>81</v>
      </c>
      <c r="BK506" s="241">
        <f>ROUND(I506*H506,2)</f>
        <v>0</v>
      </c>
      <c r="BL506" s="18" t="s">
        <v>810</v>
      </c>
      <c r="BM506" s="240" t="s">
        <v>811</v>
      </c>
    </row>
    <row r="507" s="2" customFormat="1">
      <c r="A507" s="39"/>
      <c r="B507" s="40"/>
      <c r="C507" s="41"/>
      <c r="D507" s="242" t="s">
        <v>136</v>
      </c>
      <c r="E507" s="41"/>
      <c r="F507" s="243" t="s">
        <v>809</v>
      </c>
      <c r="G507" s="41"/>
      <c r="H507" s="41"/>
      <c r="I507" s="139"/>
      <c r="J507" s="41"/>
      <c r="K507" s="41"/>
      <c r="L507" s="45"/>
      <c r="M507" s="244"/>
      <c r="N507" s="245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136</v>
      </c>
      <c r="AU507" s="18" t="s">
        <v>83</v>
      </c>
    </row>
    <row r="508" s="2" customFormat="1" ht="16.5" customHeight="1">
      <c r="A508" s="39"/>
      <c r="B508" s="40"/>
      <c r="C508" s="229" t="s">
        <v>812</v>
      </c>
      <c r="D508" s="229" t="s">
        <v>129</v>
      </c>
      <c r="E508" s="230" t="s">
        <v>813</v>
      </c>
      <c r="F508" s="231" t="s">
        <v>814</v>
      </c>
      <c r="G508" s="232" t="s">
        <v>815</v>
      </c>
      <c r="H508" s="233">
        <v>1</v>
      </c>
      <c r="I508" s="234"/>
      <c r="J508" s="235">
        <f>ROUND(I508*H508,2)</f>
        <v>0</v>
      </c>
      <c r="K508" s="231" t="s">
        <v>133</v>
      </c>
      <c r="L508" s="45"/>
      <c r="M508" s="236" t="s">
        <v>1</v>
      </c>
      <c r="N508" s="237" t="s">
        <v>41</v>
      </c>
      <c r="O508" s="92"/>
      <c r="P508" s="238">
        <f>O508*H508</f>
        <v>0</v>
      </c>
      <c r="Q508" s="238">
        <v>0</v>
      </c>
      <c r="R508" s="238">
        <f>Q508*H508</f>
        <v>0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134</v>
      </c>
      <c r="AT508" s="240" t="s">
        <v>129</v>
      </c>
      <c r="AU508" s="240" t="s">
        <v>83</v>
      </c>
      <c r="AY508" s="18" t="s">
        <v>126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81</v>
      </c>
      <c r="BK508" s="241">
        <f>ROUND(I508*H508,2)</f>
        <v>0</v>
      </c>
      <c r="BL508" s="18" t="s">
        <v>134</v>
      </c>
      <c r="BM508" s="240" t="s">
        <v>816</v>
      </c>
    </row>
    <row r="509" s="2" customFormat="1">
      <c r="A509" s="39"/>
      <c r="B509" s="40"/>
      <c r="C509" s="41"/>
      <c r="D509" s="242" t="s">
        <v>136</v>
      </c>
      <c r="E509" s="41"/>
      <c r="F509" s="243" t="s">
        <v>814</v>
      </c>
      <c r="G509" s="41"/>
      <c r="H509" s="41"/>
      <c r="I509" s="139"/>
      <c r="J509" s="41"/>
      <c r="K509" s="41"/>
      <c r="L509" s="45"/>
      <c r="M509" s="244"/>
      <c r="N509" s="245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136</v>
      </c>
      <c r="AU509" s="18" t="s">
        <v>83</v>
      </c>
    </row>
    <row r="510" s="12" customFormat="1" ht="22.8" customHeight="1">
      <c r="A510" s="12"/>
      <c r="B510" s="213"/>
      <c r="C510" s="214"/>
      <c r="D510" s="215" t="s">
        <v>75</v>
      </c>
      <c r="E510" s="227" t="s">
        <v>817</v>
      </c>
      <c r="F510" s="227" t="s">
        <v>818</v>
      </c>
      <c r="G510" s="214"/>
      <c r="H510" s="214"/>
      <c r="I510" s="217"/>
      <c r="J510" s="228">
        <f>BK510</f>
        <v>0</v>
      </c>
      <c r="K510" s="214"/>
      <c r="L510" s="219"/>
      <c r="M510" s="220"/>
      <c r="N510" s="221"/>
      <c r="O510" s="221"/>
      <c r="P510" s="222">
        <f>SUM(P511:P512)</f>
        <v>0</v>
      </c>
      <c r="Q510" s="221"/>
      <c r="R510" s="222">
        <f>SUM(R511:R512)</f>
        <v>0</v>
      </c>
      <c r="S510" s="221"/>
      <c r="T510" s="223">
        <f>SUM(T511:T512)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4" t="s">
        <v>401</v>
      </c>
      <c r="AT510" s="225" t="s">
        <v>75</v>
      </c>
      <c r="AU510" s="225" t="s">
        <v>81</v>
      </c>
      <c r="AY510" s="224" t="s">
        <v>126</v>
      </c>
      <c r="BK510" s="226">
        <f>SUM(BK511:BK512)</f>
        <v>0</v>
      </c>
    </row>
    <row r="511" s="2" customFormat="1" ht="16.5" customHeight="1">
      <c r="A511" s="39"/>
      <c r="B511" s="40"/>
      <c r="C511" s="229" t="s">
        <v>819</v>
      </c>
      <c r="D511" s="229" t="s">
        <v>129</v>
      </c>
      <c r="E511" s="230" t="s">
        <v>820</v>
      </c>
      <c r="F511" s="231" t="s">
        <v>818</v>
      </c>
      <c r="G511" s="232" t="s">
        <v>815</v>
      </c>
      <c r="H511" s="233">
        <v>3</v>
      </c>
      <c r="I511" s="234"/>
      <c r="J511" s="235">
        <f>ROUND(I511*H511,2)</f>
        <v>0</v>
      </c>
      <c r="K511" s="231" t="s">
        <v>133</v>
      </c>
      <c r="L511" s="45"/>
      <c r="M511" s="236" t="s">
        <v>1</v>
      </c>
      <c r="N511" s="237" t="s">
        <v>41</v>
      </c>
      <c r="O511" s="92"/>
      <c r="P511" s="238">
        <f>O511*H511</f>
        <v>0</v>
      </c>
      <c r="Q511" s="238">
        <v>0</v>
      </c>
      <c r="R511" s="238">
        <f>Q511*H511</f>
        <v>0</v>
      </c>
      <c r="S511" s="238">
        <v>0</v>
      </c>
      <c r="T511" s="23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0" t="s">
        <v>134</v>
      </c>
      <c r="AT511" s="240" t="s">
        <v>129</v>
      </c>
      <c r="AU511" s="240" t="s">
        <v>83</v>
      </c>
      <c r="AY511" s="18" t="s">
        <v>126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8" t="s">
        <v>81</v>
      </c>
      <c r="BK511" s="241">
        <f>ROUND(I511*H511,2)</f>
        <v>0</v>
      </c>
      <c r="BL511" s="18" t="s">
        <v>134</v>
      </c>
      <c r="BM511" s="240" t="s">
        <v>821</v>
      </c>
    </row>
    <row r="512" s="2" customFormat="1">
      <c r="A512" s="39"/>
      <c r="B512" s="40"/>
      <c r="C512" s="41"/>
      <c r="D512" s="242" t="s">
        <v>136</v>
      </c>
      <c r="E512" s="41"/>
      <c r="F512" s="243" t="s">
        <v>818</v>
      </c>
      <c r="G512" s="41"/>
      <c r="H512" s="41"/>
      <c r="I512" s="139"/>
      <c r="J512" s="41"/>
      <c r="K512" s="41"/>
      <c r="L512" s="45"/>
      <c r="M512" s="244"/>
      <c r="N512" s="245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136</v>
      </c>
      <c r="AU512" s="18" t="s">
        <v>83</v>
      </c>
    </row>
    <row r="513" s="12" customFormat="1" ht="22.8" customHeight="1">
      <c r="A513" s="12"/>
      <c r="B513" s="213"/>
      <c r="C513" s="214"/>
      <c r="D513" s="215" t="s">
        <v>75</v>
      </c>
      <c r="E513" s="227" t="s">
        <v>822</v>
      </c>
      <c r="F513" s="227" t="s">
        <v>823</v>
      </c>
      <c r="G513" s="214"/>
      <c r="H513" s="214"/>
      <c r="I513" s="217"/>
      <c r="J513" s="228">
        <f>BK513</f>
        <v>0</v>
      </c>
      <c r="K513" s="214"/>
      <c r="L513" s="219"/>
      <c r="M513" s="220"/>
      <c r="N513" s="221"/>
      <c r="O513" s="221"/>
      <c r="P513" s="222">
        <f>SUM(P514:P515)</f>
        <v>0</v>
      </c>
      <c r="Q513" s="221"/>
      <c r="R513" s="222">
        <f>SUM(R514:R515)</f>
        <v>0</v>
      </c>
      <c r="S513" s="221"/>
      <c r="T513" s="223">
        <f>SUM(T514:T515)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24" t="s">
        <v>401</v>
      </c>
      <c r="AT513" s="225" t="s">
        <v>75</v>
      </c>
      <c r="AU513" s="225" t="s">
        <v>81</v>
      </c>
      <c r="AY513" s="224" t="s">
        <v>126</v>
      </c>
      <c r="BK513" s="226">
        <f>SUM(BK514:BK515)</f>
        <v>0</v>
      </c>
    </row>
    <row r="514" s="2" customFormat="1" ht="16.5" customHeight="1">
      <c r="A514" s="39"/>
      <c r="B514" s="40"/>
      <c r="C514" s="229" t="s">
        <v>824</v>
      </c>
      <c r="D514" s="229" t="s">
        <v>129</v>
      </c>
      <c r="E514" s="230" t="s">
        <v>825</v>
      </c>
      <c r="F514" s="231" t="s">
        <v>826</v>
      </c>
      <c r="G514" s="232" t="s">
        <v>815</v>
      </c>
      <c r="H514" s="233">
        <v>3</v>
      </c>
      <c r="I514" s="234"/>
      <c r="J514" s="235">
        <f>ROUND(I514*H514,2)</f>
        <v>0</v>
      </c>
      <c r="K514" s="231" t="s">
        <v>133</v>
      </c>
      <c r="L514" s="45"/>
      <c r="M514" s="236" t="s">
        <v>1</v>
      </c>
      <c r="N514" s="237" t="s">
        <v>41</v>
      </c>
      <c r="O514" s="92"/>
      <c r="P514" s="238">
        <f>O514*H514</f>
        <v>0</v>
      </c>
      <c r="Q514" s="238">
        <v>0</v>
      </c>
      <c r="R514" s="238">
        <f>Q514*H514</f>
        <v>0</v>
      </c>
      <c r="S514" s="238">
        <v>0</v>
      </c>
      <c r="T514" s="23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0" t="s">
        <v>810</v>
      </c>
      <c r="AT514" s="240" t="s">
        <v>129</v>
      </c>
      <c r="AU514" s="240" t="s">
        <v>83</v>
      </c>
      <c r="AY514" s="18" t="s">
        <v>126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8" t="s">
        <v>81</v>
      </c>
      <c r="BK514" s="241">
        <f>ROUND(I514*H514,2)</f>
        <v>0</v>
      </c>
      <c r="BL514" s="18" t="s">
        <v>810</v>
      </c>
      <c r="BM514" s="240" t="s">
        <v>827</v>
      </c>
    </row>
    <row r="515" s="2" customFormat="1">
      <c r="A515" s="39"/>
      <c r="B515" s="40"/>
      <c r="C515" s="41"/>
      <c r="D515" s="242" t="s">
        <v>136</v>
      </c>
      <c r="E515" s="41"/>
      <c r="F515" s="243" t="s">
        <v>826</v>
      </c>
      <c r="G515" s="41"/>
      <c r="H515" s="41"/>
      <c r="I515" s="139"/>
      <c r="J515" s="41"/>
      <c r="K515" s="41"/>
      <c r="L515" s="45"/>
      <c r="M515" s="244"/>
      <c r="N515" s="245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136</v>
      </c>
      <c r="AU515" s="18" t="s">
        <v>83</v>
      </c>
    </row>
    <row r="516" s="12" customFormat="1" ht="22.8" customHeight="1">
      <c r="A516" s="12"/>
      <c r="B516" s="213"/>
      <c r="C516" s="214"/>
      <c r="D516" s="215" t="s">
        <v>75</v>
      </c>
      <c r="E516" s="227" t="s">
        <v>828</v>
      </c>
      <c r="F516" s="227" t="s">
        <v>829</v>
      </c>
      <c r="G516" s="214"/>
      <c r="H516" s="214"/>
      <c r="I516" s="217"/>
      <c r="J516" s="228">
        <f>BK516</f>
        <v>0</v>
      </c>
      <c r="K516" s="214"/>
      <c r="L516" s="219"/>
      <c r="M516" s="220"/>
      <c r="N516" s="221"/>
      <c r="O516" s="221"/>
      <c r="P516" s="222">
        <f>SUM(P517:P518)</f>
        <v>0</v>
      </c>
      <c r="Q516" s="221"/>
      <c r="R516" s="222">
        <f>SUM(R517:R518)</f>
        <v>0</v>
      </c>
      <c r="S516" s="221"/>
      <c r="T516" s="223">
        <f>SUM(T517:T518)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24" t="s">
        <v>401</v>
      </c>
      <c r="AT516" s="225" t="s">
        <v>75</v>
      </c>
      <c r="AU516" s="225" t="s">
        <v>81</v>
      </c>
      <c r="AY516" s="224" t="s">
        <v>126</v>
      </c>
      <c r="BK516" s="226">
        <f>SUM(BK517:BK518)</f>
        <v>0</v>
      </c>
    </row>
    <row r="517" s="2" customFormat="1" ht="16.5" customHeight="1">
      <c r="A517" s="39"/>
      <c r="B517" s="40"/>
      <c r="C517" s="229" t="s">
        <v>830</v>
      </c>
      <c r="D517" s="229" t="s">
        <v>129</v>
      </c>
      <c r="E517" s="230" t="s">
        <v>831</v>
      </c>
      <c r="F517" s="231" t="s">
        <v>829</v>
      </c>
      <c r="G517" s="232" t="s">
        <v>815</v>
      </c>
      <c r="H517" s="233">
        <v>3</v>
      </c>
      <c r="I517" s="234"/>
      <c r="J517" s="235">
        <f>ROUND(I517*H517,2)</f>
        <v>0</v>
      </c>
      <c r="K517" s="231" t="s">
        <v>133</v>
      </c>
      <c r="L517" s="45"/>
      <c r="M517" s="236" t="s">
        <v>1</v>
      </c>
      <c r="N517" s="237" t="s">
        <v>41</v>
      </c>
      <c r="O517" s="92"/>
      <c r="P517" s="238">
        <f>O517*H517</f>
        <v>0</v>
      </c>
      <c r="Q517" s="238">
        <v>0</v>
      </c>
      <c r="R517" s="238">
        <f>Q517*H517</f>
        <v>0</v>
      </c>
      <c r="S517" s="238">
        <v>0</v>
      </c>
      <c r="T517" s="23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134</v>
      </c>
      <c r="AT517" s="240" t="s">
        <v>129</v>
      </c>
      <c r="AU517" s="240" t="s">
        <v>83</v>
      </c>
      <c r="AY517" s="18" t="s">
        <v>126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81</v>
      </c>
      <c r="BK517" s="241">
        <f>ROUND(I517*H517,2)</f>
        <v>0</v>
      </c>
      <c r="BL517" s="18" t="s">
        <v>134</v>
      </c>
      <c r="BM517" s="240" t="s">
        <v>832</v>
      </c>
    </row>
    <row r="518" s="2" customFormat="1">
      <c r="A518" s="39"/>
      <c r="B518" s="40"/>
      <c r="C518" s="41"/>
      <c r="D518" s="242" t="s">
        <v>136</v>
      </c>
      <c r="E518" s="41"/>
      <c r="F518" s="243" t="s">
        <v>829</v>
      </c>
      <c r="G518" s="41"/>
      <c r="H518" s="41"/>
      <c r="I518" s="139"/>
      <c r="J518" s="41"/>
      <c r="K518" s="41"/>
      <c r="L518" s="45"/>
      <c r="M518" s="300"/>
      <c r="N518" s="301"/>
      <c r="O518" s="302"/>
      <c r="P518" s="302"/>
      <c r="Q518" s="302"/>
      <c r="R518" s="302"/>
      <c r="S518" s="302"/>
      <c r="T518" s="30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136</v>
      </c>
      <c r="AU518" s="18" t="s">
        <v>83</v>
      </c>
    </row>
    <row r="519" s="2" customFormat="1" ht="6.96" customHeight="1">
      <c r="A519" s="39"/>
      <c r="B519" s="67"/>
      <c r="C519" s="68"/>
      <c r="D519" s="68"/>
      <c r="E519" s="68"/>
      <c r="F519" s="68"/>
      <c r="G519" s="68"/>
      <c r="H519" s="68"/>
      <c r="I519" s="178"/>
      <c r="J519" s="68"/>
      <c r="K519" s="68"/>
      <c r="L519" s="45"/>
      <c r="M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</row>
  </sheetData>
  <sheetProtection sheet="1" autoFilter="0" formatColumns="0" formatRows="0" objects="1" scenarios="1" spinCount="100000" saltValue="vUKbUYaynenqpOHhRgkXj78l/Z+QT6dpCYldo0+g1dWmGAcKm1MwQsqqW/uFGTX9Fxg4QQcEX7OYPWHcQ0c/Cw==" hashValue="TGdWbbxZcDaP495jdZ5ptofI50HWPqwFRt0r7Uk/Cwmz+U3/XlHzz8DuLimWqlcthw1m5PIVYLokLneVqqXJ1g==" algorithmName="SHA-512" password="CC35"/>
  <autoFilter ref="C132:K518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CERNY-PETR\CERNY</dc:creator>
  <cp:lastModifiedBy>CERNY-PETR\CERNY</cp:lastModifiedBy>
  <dcterms:created xsi:type="dcterms:W3CDTF">2021-03-24T07:50:22Z</dcterms:created>
  <dcterms:modified xsi:type="dcterms:W3CDTF">2021-03-24T07:50:25Z</dcterms:modified>
</cp:coreProperties>
</file>