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ocuments\Stavby\KD Milevsko\"/>
    </mc:Choice>
  </mc:AlternateContent>
  <bookViews>
    <workbookView xWindow="0" yWindow="0" windowWidth="0" windowHeight="0"/>
  </bookViews>
  <sheets>
    <sheet name="Rekapitulace stavby" sheetId="1" r:id="rId1"/>
    <sheet name="O1 - Hlavní objekt" sheetId="2" r:id="rId2"/>
    <sheet name="O2 - Rozvoj regionálních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'O1 - Hlavní objekt'!$C$150:$K$1006</definedName>
    <definedName name="_xlnm.Print_Area" localSheetId="1">'O1 - Hlavní objekt'!$C$4:$J$76,'O1 - Hlavní objekt'!$C$82:$J$132,'O1 - Hlavní objekt'!$C$138:$J$1006</definedName>
    <definedName name="_xlnm.Print_Titles" localSheetId="1">'O1 - Hlavní objekt'!$150:$150</definedName>
    <definedName name="_xlnm._FilterDatabase" localSheetId="2" hidden="1">'O2 - Rozvoj regionálních ...'!$C$152:$K$592</definedName>
    <definedName name="_xlnm.Print_Area" localSheetId="2">'O2 - Rozvoj regionálních ...'!$C$4:$J$76,'O2 - Rozvoj regionálních ...'!$C$82:$J$134,'O2 - Rozvoj regionálních ...'!$C$140:$J$592</definedName>
    <definedName name="_xlnm.Print_Titles" localSheetId="2">'O2 - Rozvoj regionálních ...'!$152:$152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592"/>
  <c r="BH592"/>
  <c r="BG592"/>
  <c r="BF592"/>
  <c r="T592"/>
  <c r="R592"/>
  <c r="P592"/>
  <c r="BI591"/>
  <c r="BH591"/>
  <c r="BG591"/>
  <c r="BF591"/>
  <c r="T591"/>
  <c r="R591"/>
  <c r="P591"/>
  <c r="BI589"/>
  <c r="BH589"/>
  <c r="BG589"/>
  <c r="BF589"/>
  <c r="T589"/>
  <c r="T588"/>
  <c r="R589"/>
  <c r="R588"/>
  <c r="P589"/>
  <c r="P588"/>
  <c r="BI587"/>
  <c r="BH587"/>
  <c r="BG587"/>
  <c r="BF587"/>
  <c r="T587"/>
  <c r="T586"/>
  <c r="R587"/>
  <c r="R586"/>
  <c r="P587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1"/>
  <c r="BH551"/>
  <c r="BG551"/>
  <c r="BF551"/>
  <c r="T551"/>
  <c r="R551"/>
  <c r="P551"/>
  <c r="BI550"/>
  <c r="BH550"/>
  <c r="BG550"/>
  <c r="BF550"/>
  <c r="T550"/>
  <c r="R550"/>
  <c r="P550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6"/>
  <c r="BH476"/>
  <c r="BG476"/>
  <c r="BF476"/>
  <c r="T476"/>
  <c r="R476"/>
  <c r="P476"/>
  <c r="BI475"/>
  <c r="BH475"/>
  <c r="BG475"/>
  <c r="BF475"/>
  <c r="T475"/>
  <c r="R475"/>
  <c r="P475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T350"/>
  <c r="R351"/>
  <c r="R350"/>
  <c r="P351"/>
  <c r="P350"/>
  <c r="BI348"/>
  <c r="BH348"/>
  <c r="BG348"/>
  <c r="BF348"/>
  <c r="T348"/>
  <c r="T347"/>
  <c r="R348"/>
  <c r="R347"/>
  <c r="P348"/>
  <c r="P347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J149"/>
  <c r="F149"/>
  <c r="F147"/>
  <c r="E145"/>
  <c r="J91"/>
  <c r="F91"/>
  <c r="F89"/>
  <c r="E87"/>
  <c r="J24"/>
  <c r="E24"/>
  <c r="J150"/>
  <c r="J23"/>
  <c r="J18"/>
  <c r="E18"/>
  <c r="F92"/>
  <c r="J17"/>
  <c r="J12"/>
  <c r="J147"/>
  <c r="E7"/>
  <c r="E85"/>
  <c i="2" r="J37"/>
  <c r="J36"/>
  <c i="1" r="AY95"/>
  <c i="2" r="J35"/>
  <c i="1" r="AX95"/>
  <c i="2" r="BI1006"/>
  <c r="BH1006"/>
  <c r="BG1006"/>
  <c r="BF1006"/>
  <c r="T1006"/>
  <c r="R1006"/>
  <c r="P1006"/>
  <c r="BI1005"/>
  <c r="BH1005"/>
  <c r="BG1005"/>
  <c r="BF1005"/>
  <c r="T1005"/>
  <c r="R1005"/>
  <c r="P1005"/>
  <c r="BI1003"/>
  <c r="BH1003"/>
  <c r="BG1003"/>
  <c r="BF1003"/>
  <c r="T1003"/>
  <c r="T1002"/>
  <c r="R1003"/>
  <c r="R1002"/>
  <c r="P1003"/>
  <c r="P1002"/>
  <c r="BI1001"/>
  <c r="BH1001"/>
  <c r="BG1001"/>
  <c r="BF1001"/>
  <c r="T1001"/>
  <c r="T1000"/>
  <c r="R1001"/>
  <c r="R1000"/>
  <c r="P1001"/>
  <c r="P1000"/>
  <c r="BI999"/>
  <c r="BH999"/>
  <c r="BG999"/>
  <c r="BF999"/>
  <c r="T999"/>
  <c r="T998"/>
  <c r="R999"/>
  <c r="R998"/>
  <c r="P999"/>
  <c r="P998"/>
  <c r="BI996"/>
  <c r="BH996"/>
  <c r="BG996"/>
  <c r="BF996"/>
  <c r="T996"/>
  <c r="R996"/>
  <c r="P996"/>
  <c r="BI995"/>
  <c r="BH995"/>
  <c r="BG995"/>
  <c r="BF995"/>
  <c r="T995"/>
  <c r="R995"/>
  <c r="P995"/>
  <c r="BI993"/>
  <c r="BH993"/>
  <c r="BG993"/>
  <c r="BF993"/>
  <c r="T993"/>
  <c r="R993"/>
  <c r="P993"/>
  <c r="BI992"/>
  <c r="BH992"/>
  <c r="BG992"/>
  <c r="BF992"/>
  <c r="T992"/>
  <c r="R992"/>
  <c r="P992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0"/>
  <c r="BH970"/>
  <c r="BG970"/>
  <c r="BF970"/>
  <c r="T970"/>
  <c r="R970"/>
  <c r="P970"/>
  <c r="BI969"/>
  <c r="BH969"/>
  <c r="BG969"/>
  <c r="BF969"/>
  <c r="T969"/>
  <c r="R969"/>
  <c r="P969"/>
  <c r="BI967"/>
  <c r="BH967"/>
  <c r="BG967"/>
  <c r="BF967"/>
  <c r="T967"/>
  <c r="R967"/>
  <c r="P967"/>
  <c r="BI966"/>
  <c r="BH966"/>
  <c r="BG966"/>
  <c r="BF966"/>
  <c r="T966"/>
  <c r="R966"/>
  <c r="P966"/>
  <c r="BI964"/>
  <c r="BH964"/>
  <c r="BG964"/>
  <c r="BF964"/>
  <c r="T964"/>
  <c r="R964"/>
  <c r="P964"/>
  <c r="BI963"/>
  <c r="BH963"/>
  <c r="BG963"/>
  <c r="BF963"/>
  <c r="T963"/>
  <c r="R963"/>
  <c r="P963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3"/>
  <c r="BH953"/>
  <c r="BG953"/>
  <c r="BF953"/>
  <c r="T953"/>
  <c r="R953"/>
  <c r="P953"/>
  <c r="BI949"/>
  <c r="BH949"/>
  <c r="BG949"/>
  <c r="BF949"/>
  <c r="T949"/>
  <c r="R949"/>
  <c r="P949"/>
  <c r="BI947"/>
  <c r="BH947"/>
  <c r="BG947"/>
  <c r="BF947"/>
  <c r="T947"/>
  <c r="R947"/>
  <c r="P947"/>
  <c r="BI945"/>
  <c r="BH945"/>
  <c r="BG945"/>
  <c r="BF945"/>
  <c r="T945"/>
  <c r="R945"/>
  <c r="P945"/>
  <c r="BI943"/>
  <c r="BH943"/>
  <c r="BG943"/>
  <c r="BF943"/>
  <c r="T943"/>
  <c r="R943"/>
  <c r="P943"/>
  <c r="BI941"/>
  <c r="BH941"/>
  <c r="BG941"/>
  <c r="BF941"/>
  <c r="T941"/>
  <c r="R941"/>
  <c r="P941"/>
  <c r="BI939"/>
  <c r="BH939"/>
  <c r="BG939"/>
  <c r="BF939"/>
  <c r="T939"/>
  <c r="R939"/>
  <c r="P939"/>
  <c r="BI937"/>
  <c r="BH937"/>
  <c r="BG937"/>
  <c r="BF937"/>
  <c r="T937"/>
  <c r="R937"/>
  <c r="P937"/>
  <c r="BI935"/>
  <c r="BH935"/>
  <c r="BG935"/>
  <c r="BF935"/>
  <c r="T935"/>
  <c r="R935"/>
  <c r="P935"/>
  <c r="BI933"/>
  <c r="BH933"/>
  <c r="BG933"/>
  <c r="BF933"/>
  <c r="T933"/>
  <c r="R933"/>
  <c r="P933"/>
  <c r="BI931"/>
  <c r="BH931"/>
  <c r="BG931"/>
  <c r="BF931"/>
  <c r="T931"/>
  <c r="R931"/>
  <c r="P931"/>
  <c r="BI929"/>
  <c r="BH929"/>
  <c r="BG929"/>
  <c r="BF929"/>
  <c r="T929"/>
  <c r="R929"/>
  <c r="P929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914"/>
  <c r="BH914"/>
  <c r="BG914"/>
  <c r="BF914"/>
  <c r="T914"/>
  <c r="R914"/>
  <c r="P914"/>
  <c r="BI909"/>
  <c r="BH909"/>
  <c r="BG909"/>
  <c r="BF909"/>
  <c r="T909"/>
  <c r="R909"/>
  <c r="P909"/>
  <c r="BI907"/>
  <c r="BH907"/>
  <c r="BG907"/>
  <c r="BF907"/>
  <c r="T907"/>
  <c r="R907"/>
  <c r="P907"/>
  <c r="BI905"/>
  <c r="BH905"/>
  <c r="BG905"/>
  <c r="BF905"/>
  <c r="T905"/>
  <c r="R905"/>
  <c r="P905"/>
  <c r="BI903"/>
  <c r="BH903"/>
  <c r="BG903"/>
  <c r="BF903"/>
  <c r="T903"/>
  <c r="R903"/>
  <c r="P903"/>
  <c r="BI901"/>
  <c r="BH901"/>
  <c r="BG901"/>
  <c r="BF901"/>
  <c r="T901"/>
  <c r="R901"/>
  <c r="P901"/>
  <c r="BI899"/>
  <c r="BH899"/>
  <c r="BG899"/>
  <c r="BF899"/>
  <c r="T899"/>
  <c r="R899"/>
  <c r="P899"/>
  <c r="BI897"/>
  <c r="BH897"/>
  <c r="BG897"/>
  <c r="BF897"/>
  <c r="T897"/>
  <c r="R897"/>
  <c r="P897"/>
  <c r="BI896"/>
  <c r="BH896"/>
  <c r="BG896"/>
  <c r="BF896"/>
  <c r="T896"/>
  <c r="R896"/>
  <c r="P896"/>
  <c r="BI895"/>
  <c r="BH895"/>
  <c r="BG895"/>
  <c r="BF895"/>
  <c r="T895"/>
  <c r="R895"/>
  <c r="P895"/>
  <c r="BI894"/>
  <c r="BH894"/>
  <c r="BG894"/>
  <c r="BF894"/>
  <c r="T894"/>
  <c r="R894"/>
  <c r="P894"/>
  <c r="BI892"/>
  <c r="BH892"/>
  <c r="BG892"/>
  <c r="BF892"/>
  <c r="T892"/>
  <c r="R892"/>
  <c r="P892"/>
  <c r="BI890"/>
  <c r="BH890"/>
  <c r="BG890"/>
  <c r="BF890"/>
  <c r="T890"/>
  <c r="R890"/>
  <c r="P890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3"/>
  <c r="BH873"/>
  <c r="BG873"/>
  <c r="BF873"/>
  <c r="T873"/>
  <c r="R873"/>
  <c r="P873"/>
  <c r="BI869"/>
  <c r="BH869"/>
  <c r="BG869"/>
  <c r="BF869"/>
  <c r="T869"/>
  <c r="R869"/>
  <c r="P869"/>
  <c r="BI865"/>
  <c r="BH865"/>
  <c r="BG865"/>
  <c r="BF865"/>
  <c r="T865"/>
  <c r="R865"/>
  <c r="P865"/>
  <c r="BI861"/>
  <c r="BH861"/>
  <c r="BG861"/>
  <c r="BF861"/>
  <c r="T861"/>
  <c r="R861"/>
  <c r="P861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7"/>
  <c r="BH847"/>
  <c r="BG847"/>
  <c r="BF847"/>
  <c r="T847"/>
  <c r="R847"/>
  <c r="P847"/>
  <c r="BI846"/>
  <c r="BH846"/>
  <c r="BG846"/>
  <c r="BF846"/>
  <c r="T846"/>
  <c r="R846"/>
  <c r="P846"/>
  <c r="BI844"/>
  <c r="BH844"/>
  <c r="BG844"/>
  <c r="BF844"/>
  <c r="T844"/>
  <c r="R844"/>
  <c r="P844"/>
  <c r="BI842"/>
  <c r="BH842"/>
  <c r="BG842"/>
  <c r="BF842"/>
  <c r="T842"/>
  <c r="R842"/>
  <c r="P842"/>
  <c r="BI838"/>
  <c r="BH838"/>
  <c r="BG838"/>
  <c r="BF838"/>
  <c r="T838"/>
  <c r="R838"/>
  <c r="P838"/>
  <c r="BI836"/>
  <c r="BH836"/>
  <c r="BG836"/>
  <c r="BF836"/>
  <c r="T836"/>
  <c r="R836"/>
  <c r="P836"/>
  <c r="BI832"/>
  <c r="BH832"/>
  <c r="BG832"/>
  <c r="BF832"/>
  <c r="T832"/>
  <c r="R832"/>
  <c r="P832"/>
  <c r="BI827"/>
  <c r="BH827"/>
  <c r="BG827"/>
  <c r="BF827"/>
  <c r="T827"/>
  <c r="R827"/>
  <c r="P827"/>
  <c r="BI824"/>
  <c r="BH824"/>
  <c r="BG824"/>
  <c r="BF824"/>
  <c r="T824"/>
  <c r="T823"/>
  <c r="R824"/>
  <c r="R823"/>
  <c r="P824"/>
  <c r="P823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02"/>
  <c r="BH802"/>
  <c r="BG802"/>
  <c r="BF802"/>
  <c r="T802"/>
  <c r="R802"/>
  <c r="P802"/>
  <c r="BI798"/>
  <c r="BH798"/>
  <c r="BG798"/>
  <c r="BF798"/>
  <c r="T798"/>
  <c r="R798"/>
  <c r="P798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3"/>
  <c r="BH733"/>
  <c r="BG733"/>
  <c r="BF733"/>
  <c r="T733"/>
  <c r="R733"/>
  <c r="P733"/>
  <c r="BI732"/>
  <c r="BH732"/>
  <c r="BG732"/>
  <c r="BF732"/>
  <c r="T732"/>
  <c r="R732"/>
  <c r="P732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5"/>
  <c r="BH715"/>
  <c r="BG715"/>
  <c r="BF715"/>
  <c r="T715"/>
  <c r="R715"/>
  <c r="P715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5"/>
  <c r="BH705"/>
  <c r="BG705"/>
  <c r="BF705"/>
  <c r="T705"/>
  <c r="R705"/>
  <c r="P705"/>
  <c r="BI702"/>
  <c r="BH702"/>
  <c r="BG702"/>
  <c r="BF702"/>
  <c r="T702"/>
  <c r="R702"/>
  <c r="P702"/>
  <c r="BI697"/>
  <c r="BH697"/>
  <c r="BG697"/>
  <c r="BF697"/>
  <c r="T697"/>
  <c r="R697"/>
  <c r="P697"/>
  <c r="BI695"/>
  <c r="BH695"/>
  <c r="BG695"/>
  <c r="BF695"/>
  <c r="T695"/>
  <c r="R695"/>
  <c r="P695"/>
  <c r="BI692"/>
  <c r="BH692"/>
  <c r="BG692"/>
  <c r="BF692"/>
  <c r="T692"/>
  <c r="R692"/>
  <c r="P692"/>
  <c r="BI691"/>
  <c r="BH691"/>
  <c r="BG691"/>
  <c r="BF691"/>
  <c r="T691"/>
  <c r="R691"/>
  <c r="P691"/>
  <c r="BI689"/>
  <c r="BH689"/>
  <c r="BG689"/>
  <c r="BF689"/>
  <c r="T689"/>
  <c r="R689"/>
  <c r="P689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5"/>
  <c r="BH675"/>
  <c r="BG675"/>
  <c r="BF675"/>
  <c r="T675"/>
  <c r="R675"/>
  <c r="P675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1"/>
  <c r="BH651"/>
  <c r="BG651"/>
  <c r="BF651"/>
  <c r="T651"/>
  <c r="T650"/>
  <c r="R651"/>
  <c r="R650"/>
  <c r="P651"/>
  <c r="P650"/>
  <c r="BI648"/>
  <c r="BH648"/>
  <c r="BG648"/>
  <c r="BF648"/>
  <c r="T648"/>
  <c r="R648"/>
  <c r="P648"/>
  <c r="BI646"/>
  <c r="BH646"/>
  <c r="BG646"/>
  <c r="BF646"/>
  <c r="T646"/>
  <c r="R646"/>
  <c r="P646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2"/>
  <c r="BH632"/>
  <c r="BG632"/>
  <c r="BF632"/>
  <c r="T632"/>
  <c r="R632"/>
  <c r="P632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4"/>
  <c r="BH604"/>
  <c r="BG604"/>
  <c r="BF604"/>
  <c r="T604"/>
  <c r="R604"/>
  <c r="P604"/>
  <c r="BI603"/>
  <c r="BH603"/>
  <c r="BG603"/>
  <c r="BF603"/>
  <c r="T603"/>
  <c r="R603"/>
  <c r="P603"/>
  <c r="BI599"/>
  <c r="BH599"/>
  <c r="BG599"/>
  <c r="BF599"/>
  <c r="T599"/>
  <c r="R599"/>
  <c r="P599"/>
  <c r="BI595"/>
  <c r="BH595"/>
  <c r="BG595"/>
  <c r="BF595"/>
  <c r="T595"/>
  <c r="R595"/>
  <c r="P595"/>
  <c r="BI591"/>
  <c r="BH591"/>
  <c r="BG591"/>
  <c r="BF591"/>
  <c r="T591"/>
  <c r="R591"/>
  <c r="P591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6"/>
  <c r="BH576"/>
  <c r="BG576"/>
  <c r="BF576"/>
  <c r="T576"/>
  <c r="R576"/>
  <c r="P576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1"/>
  <c r="BH561"/>
  <c r="BG561"/>
  <c r="BF561"/>
  <c r="T561"/>
  <c r="R561"/>
  <c r="P561"/>
  <c r="BI557"/>
  <c r="BH557"/>
  <c r="BG557"/>
  <c r="BF557"/>
  <c r="T557"/>
  <c r="R557"/>
  <c r="P557"/>
  <c r="BI555"/>
  <c r="BH555"/>
  <c r="BG555"/>
  <c r="BF555"/>
  <c r="T555"/>
  <c r="T554"/>
  <c r="R555"/>
  <c r="R554"/>
  <c r="P555"/>
  <c r="P554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39"/>
  <c r="BH539"/>
  <c r="BG539"/>
  <c r="BF539"/>
  <c r="T539"/>
  <c r="R539"/>
  <c r="P539"/>
  <c r="BI535"/>
  <c r="BH535"/>
  <c r="BG535"/>
  <c r="BF535"/>
  <c r="T535"/>
  <c r="R535"/>
  <c r="P535"/>
  <c r="BI533"/>
  <c r="BH533"/>
  <c r="BG533"/>
  <c r="BF533"/>
  <c r="T533"/>
  <c r="R533"/>
  <c r="P533"/>
  <c r="BI529"/>
  <c r="BH529"/>
  <c r="BG529"/>
  <c r="BF529"/>
  <c r="T529"/>
  <c r="R529"/>
  <c r="P529"/>
  <c r="BI527"/>
  <c r="BH527"/>
  <c r="BG527"/>
  <c r="BF527"/>
  <c r="T527"/>
  <c r="R527"/>
  <c r="P527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07"/>
  <c r="BH507"/>
  <c r="BG507"/>
  <c r="BF507"/>
  <c r="T507"/>
  <c r="R507"/>
  <c r="P507"/>
  <c r="BI497"/>
  <c r="BH497"/>
  <c r="BG497"/>
  <c r="BF497"/>
  <c r="T497"/>
  <c r="R497"/>
  <c r="P497"/>
  <c r="BI495"/>
  <c r="BH495"/>
  <c r="BG495"/>
  <c r="BF495"/>
  <c r="T495"/>
  <c r="R495"/>
  <c r="P495"/>
  <c r="BI491"/>
  <c r="BH491"/>
  <c r="BG491"/>
  <c r="BF491"/>
  <c r="T491"/>
  <c r="R491"/>
  <c r="P491"/>
  <c r="BI489"/>
  <c r="BH489"/>
  <c r="BG489"/>
  <c r="BF489"/>
  <c r="T489"/>
  <c r="R489"/>
  <c r="P489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1"/>
  <c r="BH471"/>
  <c r="BG471"/>
  <c r="BF471"/>
  <c r="T471"/>
  <c r="R471"/>
  <c r="P471"/>
  <c r="BI468"/>
  <c r="BH468"/>
  <c r="BG468"/>
  <c r="BF468"/>
  <c r="T468"/>
  <c r="R468"/>
  <c r="P468"/>
  <c r="BI463"/>
  <c r="BH463"/>
  <c r="BG463"/>
  <c r="BF463"/>
  <c r="T463"/>
  <c r="R463"/>
  <c r="P463"/>
  <c r="BI456"/>
  <c r="BH456"/>
  <c r="BG456"/>
  <c r="BF456"/>
  <c r="T456"/>
  <c r="R456"/>
  <c r="P456"/>
  <c r="BI450"/>
  <c r="BH450"/>
  <c r="BG450"/>
  <c r="BF450"/>
  <c r="T450"/>
  <c r="R450"/>
  <c r="P450"/>
  <c r="BI443"/>
  <c r="BH443"/>
  <c r="BG443"/>
  <c r="BF443"/>
  <c r="T443"/>
  <c r="R443"/>
  <c r="P443"/>
  <c r="BI437"/>
  <c r="BH437"/>
  <c r="BG437"/>
  <c r="BF437"/>
  <c r="T437"/>
  <c r="R437"/>
  <c r="P437"/>
  <c r="BI424"/>
  <c r="BH424"/>
  <c r="BG424"/>
  <c r="BF424"/>
  <c r="T424"/>
  <c r="R424"/>
  <c r="P42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399"/>
  <c r="BH399"/>
  <c r="BG399"/>
  <c r="BF399"/>
  <c r="T399"/>
  <c r="R399"/>
  <c r="P399"/>
  <c r="BI391"/>
  <c r="BH391"/>
  <c r="BG391"/>
  <c r="BF391"/>
  <c r="T391"/>
  <c r="R391"/>
  <c r="P391"/>
  <c r="BI387"/>
  <c r="BH387"/>
  <c r="BG387"/>
  <c r="BF387"/>
  <c r="T387"/>
  <c r="R387"/>
  <c r="P387"/>
  <c r="BI377"/>
  <c r="BH377"/>
  <c r="BG377"/>
  <c r="BF377"/>
  <c r="T377"/>
  <c r="R377"/>
  <c r="P377"/>
  <c r="BI367"/>
  <c r="BH367"/>
  <c r="BG367"/>
  <c r="BF367"/>
  <c r="T367"/>
  <c r="R367"/>
  <c r="P367"/>
  <c r="BI353"/>
  <c r="BH353"/>
  <c r="BG353"/>
  <c r="BF353"/>
  <c r="T353"/>
  <c r="R353"/>
  <c r="P353"/>
  <c r="BI347"/>
  <c r="BH347"/>
  <c r="BG347"/>
  <c r="BF347"/>
  <c r="T347"/>
  <c r="R347"/>
  <c r="P347"/>
  <c r="BI345"/>
  <c r="BH345"/>
  <c r="BG345"/>
  <c r="BF345"/>
  <c r="T345"/>
  <c r="R345"/>
  <c r="P345"/>
  <c r="BI337"/>
  <c r="BH337"/>
  <c r="BG337"/>
  <c r="BF337"/>
  <c r="T337"/>
  <c r="R337"/>
  <c r="P337"/>
  <c r="BI332"/>
  <c r="BH332"/>
  <c r="BG332"/>
  <c r="BF332"/>
  <c r="T332"/>
  <c r="R332"/>
  <c r="P332"/>
  <c r="BI328"/>
  <c r="BH328"/>
  <c r="BG328"/>
  <c r="BF328"/>
  <c r="T328"/>
  <c r="R328"/>
  <c r="P328"/>
  <c r="BI327"/>
  <c r="BH327"/>
  <c r="BG327"/>
  <c r="BF327"/>
  <c r="T327"/>
  <c r="R327"/>
  <c r="P327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7"/>
  <c r="BH257"/>
  <c r="BG257"/>
  <c r="BF257"/>
  <c r="T257"/>
  <c r="R257"/>
  <c r="P257"/>
  <c r="BI251"/>
  <c r="BH251"/>
  <c r="BG251"/>
  <c r="BF251"/>
  <c r="T251"/>
  <c r="R251"/>
  <c r="P251"/>
  <c r="BI245"/>
  <c r="BH245"/>
  <c r="BG245"/>
  <c r="BF245"/>
  <c r="T245"/>
  <c r="R245"/>
  <c r="P245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J147"/>
  <c r="F147"/>
  <c r="F145"/>
  <c r="E143"/>
  <c r="J91"/>
  <c r="F91"/>
  <c r="F89"/>
  <c r="E87"/>
  <c r="J24"/>
  <c r="E24"/>
  <c r="J92"/>
  <c r="J23"/>
  <c r="J18"/>
  <c r="E18"/>
  <c r="F148"/>
  <c r="J17"/>
  <c r="J12"/>
  <c r="J89"/>
  <c r="E7"/>
  <c r="E85"/>
  <c i="1" r="L90"/>
  <c r="AM90"/>
  <c r="AM89"/>
  <c r="L89"/>
  <c r="AM87"/>
  <c r="L87"/>
  <c r="L85"/>
  <c r="L84"/>
  <c i="2" r="J979"/>
  <c r="J959"/>
  <c r="BK947"/>
  <c r="BK919"/>
  <c r="BK905"/>
  <c r="BK896"/>
  <c r="BK865"/>
  <c r="J849"/>
  <c r="BK842"/>
  <c r="BK786"/>
  <c r="BK763"/>
  <c r="J751"/>
  <c r="J745"/>
  <c r="J740"/>
  <c r="J729"/>
  <c r="BK723"/>
  <c r="BK712"/>
  <c r="BK695"/>
  <c r="BK675"/>
  <c r="J637"/>
  <c r="J618"/>
  <c r="BK604"/>
  <c r="J585"/>
  <c r="J568"/>
  <c r="BK553"/>
  <c r="BK523"/>
  <c r="J497"/>
  <c r="J478"/>
  <c r="J387"/>
  <c r="BK332"/>
  <c r="BK272"/>
  <c r="BK257"/>
  <c r="BK225"/>
  <c r="J207"/>
  <c r="BK184"/>
  <c r="BK162"/>
  <c r="BK154"/>
  <c r="J990"/>
  <c r="J981"/>
  <c r="J966"/>
  <c r="J945"/>
  <c r="J933"/>
  <c r="BK914"/>
  <c r="BK899"/>
  <c r="BK882"/>
  <c r="J873"/>
  <c r="BK852"/>
  <c r="J842"/>
  <c r="BK818"/>
  <c r="BK794"/>
  <c r="BK771"/>
  <c r="J755"/>
  <c r="J750"/>
  <c r="J739"/>
  <c r="J725"/>
  <c r="BK705"/>
  <c r="J695"/>
  <c r="J668"/>
  <c r="J651"/>
  <c r="J638"/>
  <c r="J628"/>
  <c r="J612"/>
  <c r="J595"/>
  <c r="J570"/>
  <c r="BK551"/>
  <c r="BK529"/>
  <c r="J507"/>
  <c r="J483"/>
  <c r="J471"/>
  <c r="BK450"/>
  <c r="BK412"/>
  <c r="J332"/>
  <c r="BK313"/>
  <c r="BK301"/>
  <c r="BK290"/>
  <c r="BK237"/>
  <c r="J221"/>
  <c r="BK207"/>
  <c r="J173"/>
  <c r="BK981"/>
  <c r="BK964"/>
  <c r="J955"/>
  <c r="BK933"/>
  <c r="J923"/>
  <c r="BK909"/>
  <c r="J899"/>
  <c r="J894"/>
  <c r="J869"/>
  <c r="BK849"/>
  <c r="BK838"/>
  <c r="BK824"/>
  <c r="J792"/>
  <c r="J778"/>
  <c r="J771"/>
  <c r="BK757"/>
  <c r="BK748"/>
  <c r="J732"/>
  <c r="J715"/>
  <c r="J691"/>
  <c r="J666"/>
  <c r="BK645"/>
  <c r="BK622"/>
  <c r="J553"/>
  <c r="J523"/>
  <c r="J468"/>
  <c r="J412"/>
  <c r="J391"/>
  <c r="J347"/>
  <c r="J321"/>
  <c r="BK299"/>
  <c r="BK284"/>
  <c r="J245"/>
  <c r="J215"/>
  <c r="BK182"/>
  <c r="BK158"/>
  <c r="BK1006"/>
  <c r="J1005"/>
  <c r="J1001"/>
  <c r="J996"/>
  <c r="BK990"/>
  <c r="BK979"/>
  <c r="J949"/>
  <c r="BK939"/>
  <c r="BK923"/>
  <c r="BK892"/>
  <c r="J865"/>
  <c r="J852"/>
  <c r="BK827"/>
  <c r="BK796"/>
  <c r="J782"/>
  <c r="BK759"/>
  <c r="J741"/>
  <c r="BK735"/>
  <c r="BK730"/>
  <c r="BK725"/>
  <c r="J720"/>
  <c r="J705"/>
  <c r="J685"/>
  <c r="J658"/>
  <c r="BK643"/>
  <c r="BK628"/>
  <c r="BK595"/>
  <c r="J581"/>
  <c r="BK546"/>
  <c r="BK497"/>
  <c r="BK456"/>
  <c r="BK391"/>
  <c r="BK328"/>
  <c r="BK309"/>
  <c r="J303"/>
  <c r="BK292"/>
  <c r="J272"/>
  <c r="J227"/>
  <c r="BK186"/>
  <c r="BK173"/>
  <c i="3" r="J582"/>
  <c r="BK571"/>
  <c r="J561"/>
  <c r="J551"/>
  <c r="J541"/>
  <c r="BK535"/>
  <c r="BK521"/>
  <c r="BK511"/>
  <c r="J505"/>
  <c r="BK499"/>
  <c r="J481"/>
  <c r="J467"/>
  <c r="BK454"/>
  <c r="BK451"/>
  <c r="J440"/>
  <c r="J428"/>
  <c r="BK410"/>
  <c r="BK404"/>
  <c r="BK387"/>
  <c r="J362"/>
  <c r="J348"/>
  <c r="BK334"/>
  <c r="BK328"/>
  <c r="J317"/>
  <c r="J306"/>
  <c r="J293"/>
  <c r="J276"/>
  <c r="J251"/>
  <c r="BK233"/>
  <c r="BK227"/>
  <c r="J204"/>
  <c r="J195"/>
  <c r="J185"/>
  <c r="BK170"/>
  <c r="J585"/>
  <c r="BK579"/>
  <c r="J563"/>
  <c r="BK523"/>
  <c r="J514"/>
  <c r="J498"/>
  <c r="J484"/>
  <c r="J466"/>
  <c r="BK449"/>
  <c r="BK431"/>
  <c r="J421"/>
  <c r="BK412"/>
  <c r="J405"/>
  <c r="BK390"/>
  <c r="J386"/>
  <c r="BK348"/>
  <c r="J337"/>
  <c r="BK333"/>
  <c r="BK324"/>
  <c r="BK306"/>
  <c r="J298"/>
  <c r="BK280"/>
  <c r="BK268"/>
  <c r="J258"/>
  <c r="J233"/>
  <c r="J190"/>
  <c r="BK176"/>
  <c r="J170"/>
  <c r="J162"/>
  <c r="BK583"/>
  <c r="BK567"/>
  <c r="J559"/>
  <c r="J546"/>
  <c r="BK538"/>
  <c r="BK525"/>
  <c r="J511"/>
  <c r="J500"/>
  <c r="BK484"/>
  <c r="BK471"/>
  <c r="J465"/>
  <c r="BK455"/>
  <c r="J443"/>
  <c r="J431"/>
  <c r="BK409"/>
  <c r="BK402"/>
  <c r="J395"/>
  <c r="J377"/>
  <c r="BK356"/>
  <c r="J343"/>
  <c r="J336"/>
  <c r="J310"/>
  <c r="J284"/>
  <c r="BK258"/>
  <c r="J241"/>
  <c r="J228"/>
  <c r="BK201"/>
  <c r="BK182"/>
  <c r="J156"/>
  <c r="BK589"/>
  <c r="BK559"/>
  <c r="J544"/>
  <c r="J533"/>
  <c r="BK506"/>
  <c r="J494"/>
  <c r="J487"/>
  <c r="BK481"/>
  <c r="J469"/>
  <c r="J463"/>
  <c r="BK459"/>
  <c r="BK450"/>
  <c r="J446"/>
  <c r="J434"/>
  <c r="J423"/>
  <c r="J412"/>
  <c r="J407"/>
  <c r="BK386"/>
  <c r="BK375"/>
  <c r="BK364"/>
  <c r="BK343"/>
  <c r="BK327"/>
  <c r="BK293"/>
  <c r="J270"/>
  <c r="J245"/>
  <c r="BK239"/>
  <c r="J218"/>
  <c r="J203"/>
  <c r="J187"/>
  <c r="J176"/>
  <c i="2" r="J985"/>
  <c r="J964"/>
  <c r="BK949"/>
  <c r="BK935"/>
  <c r="J907"/>
  <c r="J901"/>
  <c r="BK894"/>
  <c r="BK855"/>
  <c r="BK844"/>
  <c r="BK798"/>
  <c r="J773"/>
  <c r="BK753"/>
  <c r="BK747"/>
  <c r="J730"/>
  <c r="BK727"/>
  <c r="BK720"/>
  <c r="BK710"/>
  <c r="J681"/>
  <c r="BK654"/>
  <c r="BK626"/>
  <c r="BK612"/>
  <c r="BK599"/>
  <c r="J576"/>
  <c r="J557"/>
  <c r="J539"/>
  <c r="BK507"/>
  <c r="J480"/>
  <c r="J408"/>
  <c r="BK337"/>
  <c r="BK277"/>
  <c r="BK263"/>
  <c r="BK221"/>
  <c r="BK197"/>
  <c r="J186"/>
  <c r="BK166"/>
  <c r="BK156"/>
  <c r="BK992"/>
  <c r="J986"/>
  <c r="J969"/>
  <c r="BK955"/>
  <c r="J941"/>
  <c r="BK927"/>
  <c r="J903"/>
  <c r="J884"/>
  <c r="J857"/>
  <c r="BK853"/>
  <c r="J844"/>
  <c r="BK822"/>
  <c r="J796"/>
  <c r="BK777"/>
  <c r="J757"/>
  <c r="BK751"/>
  <c r="J743"/>
  <c r="BK736"/>
  <c r="J717"/>
  <c r="BK689"/>
  <c r="BK660"/>
  <c r="J648"/>
  <c r="BK637"/>
  <c r="BK614"/>
  <c r="J610"/>
  <c r="BK576"/>
  <c r="J555"/>
  <c r="J535"/>
  <c r="J527"/>
  <c r="J491"/>
  <c r="BK478"/>
  <c r="J456"/>
  <c r="J424"/>
  <c r="BK321"/>
  <c r="J311"/>
  <c r="J299"/>
  <c r="J267"/>
  <c r="BK231"/>
  <c r="J209"/>
  <c r="BK180"/>
  <c r="J162"/>
  <c r="J967"/>
  <c r="J957"/>
  <c r="J937"/>
  <c r="BK925"/>
  <c r="BK917"/>
  <c r="J905"/>
  <c r="BK895"/>
  <c r="J880"/>
  <c r="J851"/>
  <c r="BK847"/>
  <c r="J827"/>
  <c r="J794"/>
  <c r="BK788"/>
  <c r="BK773"/>
  <c r="J761"/>
  <c r="J736"/>
  <c r="J728"/>
  <c r="BK718"/>
  <c r="J712"/>
  <c r="BK681"/>
  <c r="J654"/>
  <c r="J643"/>
  <c r="BK618"/>
  <c r="BK549"/>
  <c r="J519"/>
  <c r="J450"/>
  <c r="BK408"/>
  <c r="BK367"/>
  <c r="BK327"/>
  <c r="J315"/>
  <c r="BK297"/>
  <c r="J265"/>
  <c r="BK239"/>
  <c r="BK201"/>
  <c r="BK171"/>
  <c r="J156"/>
  <c r="BK1003"/>
  <c r="BK999"/>
  <c r="BK995"/>
  <c r="J988"/>
  <c r="BK977"/>
  <c r="BK945"/>
  <c r="J927"/>
  <c r="J914"/>
  <c r="BK869"/>
  <c r="BK857"/>
  <c r="J847"/>
  <c r="J818"/>
  <c r="BK778"/>
  <c r="J748"/>
  <c r="BK740"/>
  <c r="BK733"/>
  <c r="BK729"/>
  <c r="BK724"/>
  <c r="J718"/>
  <c r="BK691"/>
  <c r="BK668"/>
  <c r="J646"/>
  <c r="BK639"/>
  <c r="BK603"/>
  <c r="J589"/>
  <c r="J549"/>
  <c r="J529"/>
  <c r="BK489"/>
  <c r="BK437"/>
  <c r="BK387"/>
  <c r="J313"/>
  <c r="BK294"/>
  <c r="J284"/>
  <c r="J263"/>
  <c r="J231"/>
  <c r="J184"/>
  <c r="J164"/>
  <c i="3" r="J584"/>
  <c r="BK573"/>
  <c r="J567"/>
  <c r="BK554"/>
  <c r="BK542"/>
  <c r="J536"/>
  <c r="BK529"/>
  <c r="BK515"/>
  <c r="J506"/>
  <c r="BK500"/>
  <c r="BK486"/>
  <c r="BK469"/>
  <c r="BK460"/>
  <c r="J450"/>
  <c r="J439"/>
  <c r="BK433"/>
  <c r="BK417"/>
  <c r="BK407"/>
  <c r="BK397"/>
  <c r="BK388"/>
  <c r="J368"/>
  <c r="BK351"/>
  <c r="J341"/>
  <c r="J332"/>
  <c r="J321"/>
  <c r="BK310"/>
  <c r="J300"/>
  <c r="J280"/>
  <c r="BK266"/>
  <c r="J243"/>
  <c r="BK231"/>
  <c r="BK211"/>
  <c r="BK203"/>
  <c r="BK186"/>
  <c r="BK174"/>
  <c r="BK160"/>
  <c r="J583"/>
  <c r="J573"/>
  <c r="J554"/>
  <c r="J515"/>
  <c r="BK475"/>
  <c r="J470"/>
  <c r="BK458"/>
  <c r="J455"/>
  <c r="J447"/>
  <c r="J437"/>
  <c r="J425"/>
  <c r="BK416"/>
  <c r="J404"/>
  <c r="J387"/>
  <c r="J360"/>
  <c r="J345"/>
  <c r="BK336"/>
  <c r="J331"/>
  <c r="BK321"/>
  <c r="BK308"/>
  <c r="BK300"/>
  <c r="J282"/>
  <c r="J272"/>
  <c r="BK261"/>
  <c r="J253"/>
  <c r="J227"/>
  <c r="J188"/>
  <c r="J178"/>
  <c r="BK172"/>
  <c r="J164"/>
  <c r="BK587"/>
  <c r="J571"/>
  <c r="BK563"/>
  <c r="BK551"/>
  <c r="BK540"/>
  <c r="J529"/>
  <c r="J523"/>
  <c r="BK508"/>
  <c r="J492"/>
  <c r="J480"/>
  <c r="J468"/>
  <c r="BK457"/>
  <c r="J454"/>
  <c r="BK434"/>
  <c r="J430"/>
  <c r="BK419"/>
  <c r="J398"/>
  <c r="BK384"/>
  <c r="BK368"/>
  <c r="J354"/>
  <c r="BK341"/>
  <c r="BK332"/>
  <c r="J291"/>
  <c r="BK264"/>
  <c r="BK247"/>
  <c r="J237"/>
  <c r="J208"/>
  <c r="BK188"/>
  <c r="BK158"/>
  <c r="J592"/>
  <c r="J587"/>
  <c r="J565"/>
  <c r="J542"/>
  <c r="BK527"/>
  <c r="BK498"/>
  <c r="J491"/>
  <c r="J486"/>
  <c r="BK482"/>
  <c r="J476"/>
  <c r="BK465"/>
  <c r="J460"/>
  <c r="J451"/>
  <c r="BK448"/>
  <c r="BK440"/>
  <c r="BK432"/>
  <c r="J419"/>
  <c r="J414"/>
  <c r="J408"/>
  <c r="J390"/>
  <c r="BK377"/>
  <c r="J366"/>
  <c r="BK354"/>
  <c r="BK339"/>
  <c r="J324"/>
  <c r="J286"/>
  <c r="J261"/>
  <c r="J247"/>
  <c r="J235"/>
  <c r="J216"/>
  <c r="BK195"/>
  <c r="J186"/>
  <c r="BK164"/>
  <c i="2" r="BK975"/>
  <c r="BK969"/>
  <c r="BK953"/>
  <c r="BK937"/>
  <c r="J915"/>
  <c r="BK897"/>
  <c r="BK890"/>
  <c r="J853"/>
  <c r="BK832"/>
  <c r="J788"/>
  <c r="J765"/>
  <c r="BK752"/>
  <c r="J746"/>
  <c r="BK741"/>
  <c r="J726"/>
  <c r="J719"/>
  <c r="BK697"/>
  <c r="BK683"/>
  <c r="J660"/>
  <c r="J632"/>
  <c r="J614"/>
  <c r="J603"/>
  <c r="BK581"/>
  <c r="J566"/>
  <c r="J546"/>
  <c r="J521"/>
  <c r="J495"/>
  <c r="J476"/>
  <c r="BK353"/>
  <c r="J327"/>
  <c r="BK267"/>
  <c r="J251"/>
  <c r="BK217"/>
  <c r="J191"/>
  <c r="J180"/>
  <c r="J158"/>
  <c r="BK993"/>
  <c r="BK983"/>
  <c r="BK963"/>
  <c r="J943"/>
  <c r="BK931"/>
  <c r="J909"/>
  <c r="BK886"/>
  <c r="BK859"/>
  <c r="BK848"/>
  <c r="J838"/>
  <c r="BK802"/>
  <c r="J786"/>
  <c r="J769"/>
  <c r="J753"/>
  <c r="J749"/>
  <c r="BK737"/>
  <c r="J727"/>
  <c r="J714"/>
  <c r="J697"/>
  <c r="J670"/>
  <c r="BK658"/>
  <c r="BK641"/>
  <c r="BK624"/>
  <c r="BK608"/>
  <c r="BK591"/>
  <c r="BK557"/>
  <c r="BK539"/>
  <c r="BK517"/>
  <c r="J489"/>
  <c r="BK468"/>
  <c r="BK443"/>
  <c r="J399"/>
  <c r="J328"/>
  <c r="BK303"/>
  <c r="J294"/>
  <c r="J239"/>
  <c r="BK211"/>
  <c r="J195"/>
  <c r="BK164"/>
  <c r="J977"/>
  <c r="J963"/>
  <c r="J947"/>
  <c r="J931"/>
  <c r="BK921"/>
  <c r="BK907"/>
  <c r="J896"/>
  <c r="BK884"/>
  <c r="J859"/>
  <c r="J848"/>
  <c r="J836"/>
  <c r="J822"/>
  <c r="J790"/>
  <c r="J777"/>
  <c r="BK769"/>
  <c r="BK755"/>
  <c r="BK744"/>
  <c r="BK721"/>
  <c r="BK702"/>
  <c r="BK670"/>
  <c r="BK648"/>
  <c r="J624"/>
  <c r="BK555"/>
  <c r="BK533"/>
  <c r="BK491"/>
  <c r="J443"/>
  <c r="BK399"/>
  <c r="J353"/>
  <c r="J337"/>
  <c r="J309"/>
  <c r="BK289"/>
  <c r="BK245"/>
  <c r="J225"/>
  <c r="BK209"/>
  <c r="J197"/>
  <c r="BK160"/>
  <c r="J1006"/>
  <c r="J1003"/>
  <c r="J999"/>
  <c r="J993"/>
  <c r="BK985"/>
  <c r="J975"/>
  <c r="BK941"/>
  <c r="J925"/>
  <c r="BK901"/>
  <c r="J886"/>
  <c r="BK851"/>
  <c r="J824"/>
  <c r="BK792"/>
  <c r="J775"/>
  <c r="BK745"/>
  <c r="J737"/>
  <c r="BK726"/>
  <c r="J721"/>
  <c r="J710"/>
  <c r="J689"/>
  <c r="J662"/>
  <c r="J645"/>
  <c r="BK638"/>
  <c r="J599"/>
  <c r="BK585"/>
  <c r="BK566"/>
  <c r="BK521"/>
  <c r="BK471"/>
  <c r="J410"/>
  <c r="J367"/>
  <c r="BK311"/>
  <c r="J305"/>
  <c r="J287"/>
  <c r="J257"/>
  <c r="J211"/>
  <c r="J171"/>
  <c i="3" r="BK585"/>
  <c r="J579"/>
  <c r="J569"/>
  <c r="BK555"/>
  <c r="J538"/>
  <c r="BK531"/>
  <c r="J517"/>
  <c r="BK509"/>
  <c r="J504"/>
  <c r="J496"/>
  <c r="J475"/>
  <c r="J461"/>
  <c r="J452"/>
  <c r="J442"/>
  <c r="BK436"/>
  <c r="BK425"/>
  <c r="J409"/>
  <c r="BK398"/>
  <c r="J392"/>
  <c r="J372"/>
  <c r="J356"/>
  <c r="BK337"/>
  <c r="BK331"/>
  <c r="J319"/>
  <c r="J308"/>
  <c r="BK295"/>
  <c r="BK282"/>
  <c r="J268"/>
  <c r="BK249"/>
  <c r="BK228"/>
  <c r="J206"/>
  <c r="BK197"/>
  <c r="J192"/>
  <c r="J184"/>
  <c r="J589"/>
  <c r="BK577"/>
  <c r="J555"/>
  <c r="J521"/>
  <c r="BK512"/>
  <c r="BK491"/>
  <c r="J482"/>
  <c r="J472"/>
  <c r="BK467"/>
  <c r="BK463"/>
  <c r="J457"/>
  <c r="J448"/>
  <c r="J445"/>
  <c r="J427"/>
  <c r="J417"/>
  <c r="J411"/>
  <c r="J402"/>
  <c r="J382"/>
  <c r="J351"/>
  <c r="J338"/>
  <c r="BK335"/>
  <c r="J330"/>
  <c r="BK317"/>
  <c r="J302"/>
  <c r="BK284"/>
  <c r="J266"/>
  <c r="BK260"/>
  <c r="BK235"/>
  <c r="J222"/>
  <c r="J182"/>
  <c r="J174"/>
  <c r="J166"/>
  <c r="J158"/>
  <c r="BK575"/>
  <c r="BK565"/>
  <c r="BK556"/>
  <c r="BK544"/>
  <c r="J527"/>
  <c r="J512"/>
  <c r="J509"/>
  <c r="BK502"/>
  <c r="J489"/>
  <c r="BK479"/>
  <c r="BK466"/>
  <c r="BK456"/>
  <c r="BK445"/>
  <c r="J432"/>
  <c r="BK421"/>
  <c r="BK405"/>
  <c r="J397"/>
  <c r="J379"/>
  <c r="J364"/>
  <c r="BK344"/>
  <c r="BK338"/>
  <c r="J328"/>
  <c r="BK314"/>
  <c r="BK286"/>
  <c r="J260"/>
  <c r="BK245"/>
  <c r="BK229"/>
  <c r="BK206"/>
  <c r="BK185"/>
  <c r="J168"/>
  <c r="BK591"/>
  <c r="J577"/>
  <c r="BK550"/>
  <c r="BK536"/>
  <c r="J525"/>
  <c r="J499"/>
  <c r="BK492"/>
  <c r="BK485"/>
  <c r="BK480"/>
  <c r="BK470"/>
  <c r="BK464"/>
  <c r="BK452"/>
  <c r="J449"/>
  <c r="BK442"/>
  <c r="J436"/>
  <c r="BK428"/>
  <c r="BK415"/>
  <c r="BK411"/>
  <c r="J406"/>
  <c r="BK379"/>
  <c r="BK372"/>
  <c r="BK362"/>
  <c r="J340"/>
  <c r="J325"/>
  <c r="BK289"/>
  <c r="J274"/>
  <c r="J249"/>
  <c r="BK237"/>
  <c r="J211"/>
  <c r="BK192"/>
  <c r="BK184"/>
  <c r="BK162"/>
  <c i="2" r="BK973"/>
  <c r="J970"/>
  <c r="BK957"/>
  <c r="BK943"/>
  <c r="J917"/>
  <c r="BK903"/>
  <c r="J895"/>
  <c r="BK861"/>
  <c r="BK846"/>
  <c r="J802"/>
  <c r="BK782"/>
  <c r="J759"/>
  <c r="BK750"/>
  <c r="BK743"/>
  <c r="J733"/>
  <c r="BK728"/>
  <c r="J722"/>
  <c r="BK715"/>
  <c r="BK692"/>
  <c r="BK662"/>
  <c r="J639"/>
  <c r="J622"/>
  <c r="J608"/>
  <c r="BK589"/>
  <c r="BK570"/>
  <c r="BK561"/>
  <c r="BK544"/>
  <c r="J517"/>
  <c r="BK483"/>
  <c r="BK424"/>
  <c r="BK347"/>
  <c r="J292"/>
  <c r="BK265"/>
  <c r="BK227"/>
  <c r="J199"/>
  <c r="BK195"/>
  <c r="J182"/>
  <c r="J160"/>
  <c r="J995"/>
  <c r="BK988"/>
  <c r="BK970"/>
  <c r="BK967"/>
  <c r="J953"/>
  <c r="J935"/>
  <c r="J921"/>
  <c r="J892"/>
  <c r="BK880"/>
  <c r="J855"/>
  <c r="J846"/>
  <c r="BK836"/>
  <c r="J798"/>
  <c r="J780"/>
  <c r="BK761"/>
  <c r="J752"/>
  <c r="BK746"/>
  <c r="J735"/>
  <c r="J724"/>
  <c r="J702"/>
  <c r="J675"/>
  <c r="BK666"/>
  <c r="J656"/>
  <c r="BK646"/>
  <c r="J626"/>
  <c r="J604"/>
  <c r="J561"/>
  <c r="J544"/>
  <c r="J533"/>
  <c r="BK495"/>
  <c r="BK480"/>
  <c r="BK463"/>
  <c r="J437"/>
  <c r="J345"/>
  <c r="J319"/>
  <c r="BK305"/>
  <c r="J297"/>
  <c r="J289"/>
  <c r="J235"/>
  <c r="BK215"/>
  <c r="J201"/>
  <c r="BK178"/>
  <c r="BK986"/>
  <c r="BK966"/>
  <c r="BK959"/>
  <c r="J939"/>
  <c r="J929"/>
  <c r="J919"/>
  <c r="J897"/>
  <c r="J882"/>
  <c r="BK873"/>
  <c r="BK850"/>
  <c r="J832"/>
  <c r="BK820"/>
  <c r="BK780"/>
  <c r="BK775"/>
  <c r="J763"/>
  <c r="BK749"/>
  <c r="J747"/>
  <c r="BK722"/>
  <c r="BK717"/>
  <c r="BK714"/>
  <c r="BK685"/>
  <c r="BK651"/>
  <c r="BK632"/>
  <c r="J551"/>
  <c r="BK527"/>
  <c r="BK476"/>
  <c r="BK410"/>
  <c r="J377"/>
  <c r="BK345"/>
  <c r="BK319"/>
  <c r="BK307"/>
  <c r="BK287"/>
  <c r="BK251"/>
  <c r="J237"/>
  <c r="J217"/>
  <c r="BK199"/>
  <c r="J166"/>
  <c r="J154"/>
  <c r="BK1005"/>
  <c r="BK1001"/>
  <c r="BK996"/>
  <c r="J992"/>
  <c r="J983"/>
  <c r="J973"/>
  <c r="BK929"/>
  <c r="BK915"/>
  <c r="J890"/>
  <c r="J861"/>
  <c r="J850"/>
  <c r="J820"/>
  <c r="BK790"/>
  <c r="BK765"/>
  <c r="J744"/>
  <c r="BK739"/>
  <c r="BK732"/>
  <c r="J723"/>
  <c r="BK719"/>
  <c r="J692"/>
  <c r="J683"/>
  <c r="BK656"/>
  <c r="J641"/>
  <c r="BK610"/>
  <c r="J591"/>
  <c r="BK568"/>
  <c r="BK535"/>
  <c r="BK519"/>
  <c r="J463"/>
  <c r="BK377"/>
  <c r="BK315"/>
  <c r="J307"/>
  <c r="J301"/>
  <c r="J290"/>
  <c r="J277"/>
  <c r="BK235"/>
  <c r="BK191"/>
  <c r="J178"/>
  <c i="1" r="AS94"/>
  <c i="3" r="J540"/>
  <c r="BK533"/>
  <c r="J519"/>
  <c r="J510"/>
  <c r="J508"/>
  <c r="J502"/>
  <c r="BK494"/>
  <c r="BK476"/>
  <c r="J464"/>
  <c r="J453"/>
  <c r="BK443"/>
  <c r="BK437"/>
  <c r="BK430"/>
  <c r="J415"/>
  <c r="BK400"/>
  <c r="BK395"/>
  <c r="J375"/>
  <c r="J357"/>
  <c r="J344"/>
  <c r="J335"/>
  <c r="BK330"/>
  <c r="J314"/>
  <c r="BK302"/>
  <c r="BK291"/>
  <c r="BK270"/>
  <c r="BK253"/>
  <c r="BK241"/>
  <c r="J229"/>
  <c r="BK208"/>
  <c r="J201"/>
  <c r="BK187"/>
  <c r="BK180"/>
  <c r="BK166"/>
  <c r="BK584"/>
  <c r="J575"/>
  <c r="BK541"/>
  <c r="BK519"/>
  <c r="BK505"/>
  <c r="J485"/>
  <c r="J483"/>
  <c r="J471"/>
  <c r="J456"/>
  <c r="BK446"/>
  <c r="BK429"/>
  <c r="BK423"/>
  <c r="BK414"/>
  <c r="BK406"/>
  <c r="J388"/>
  <c r="J370"/>
  <c r="BK357"/>
  <c r="J339"/>
  <c r="J334"/>
  <c r="BK325"/>
  <c r="BK319"/>
  <c r="J295"/>
  <c r="BK274"/>
  <c r="J264"/>
  <c r="J256"/>
  <c r="J231"/>
  <c r="BK218"/>
  <c r="J180"/>
  <c r="BK168"/>
  <c r="J160"/>
  <c r="BK582"/>
  <c r="BK569"/>
  <c r="BK561"/>
  <c r="J550"/>
  <c r="J531"/>
  <c r="BK514"/>
  <c r="BK510"/>
  <c r="BK504"/>
  <c r="BK487"/>
  <c r="BK472"/>
  <c r="J459"/>
  <c r="BK453"/>
  <c r="J433"/>
  <c r="BK427"/>
  <c r="BK408"/>
  <c r="J400"/>
  <c r="BK382"/>
  <c r="BK366"/>
  <c r="BK345"/>
  <c r="BK340"/>
  <c r="J327"/>
  <c r="J289"/>
  <c r="BK272"/>
  <c r="BK256"/>
  <c r="J239"/>
  <c r="BK216"/>
  <c r="J197"/>
  <c r="J172"/>
  <c r="BK592"/>
  <c r="J591"/>
  <c r="J556"/>
  <c r="BK546"/>
  <c r="J535"/>
  <c r="BK517"/>
  <c r="BK496"/>
  <c r="BK489"/>
  <c r="BK483"/>
  <c r="J479"/>
  <c r="BK468"/>
  <c r="BK461"/>
  <c r="J458"/>
  <c r="BK447"/>
  <c r="BK439"/>
  <c r="J429"/>
  <c r="J416"/>
  <c r="J410"/>
  <c r="BK392"/>
  <c r="J384"/>
  <c r="BK370"/>
  <c r="BK360"/>
  <c r="J333"/>
  <c r="BK298"/>
  <c r="BK276"/>
  <c r="BK251"/>
  <c r="BK243"/>
  <c r="BK222"/>
  <c r="BK204"/>
  <c r="BK190"/>
  <c r="BK178"/>
  <c r="BK156"/>
  <c i="2" l="1" r="P153"/>
  <c r="BK200"/>
  <c r="J200"/>
  <c r="J99"/>
  <c r="P210"/>
  <c r="P266"/>
  <c r="BK286"/>
  <c r="J286"/>
  <c r="J102"/>
  <c r="P336"/>
  <c r="BK520"/>
  <c r="J520"/>
  <c r="J104"/>
  <c r="BK548"/>
  <c r="J548"/>
  <c r="J105"/>
  <c r="T556"/>
  <c r="R636"/>
  <c r="T653"/>
  <c r="T667"/>
  <c r="R696"/>
  <c r="T711"/>
  <c r="R716"/>
  <c r="R754"/>
  <c r="P760"/>
  <c r="R772"/>
  <c r="P826"/>
  <c r="R854"/>
  <c r="P916"/>
  <c r="T930"/>
  <c r="T948"/>
  <c r="BK974"/>
  <c r="J974"/>
  <c r="J125"/>
  <c r="BK989"/>
  <c r="J989"/>
  <c r="J126"/>
  <c r="R1004"/>
  <c r="R997"/>
  <c i="3" r="R155"/>
  <c r="T181"/>
  <c r="P194"/>
  <c r="R210"/>
  <c r="R238"/>
  <c r="R263"/>
  <c r="T279"/>
  <c r="T297"/>
  <c r="P316"/>
  <c r="T323"/>
  <c r="R353"/>
  <c r="T359"/>
  <c r="P369"/>
  <c r="P389"/>
  <c r="BK399"/>
  <c r="J399"/>
  <c r="J117"/>
  <c r="BK413"/>
  <c r="J413"/>
  <c r="J118"/>
  <c r="T413"/>
  <c r="R418"/>
  <c r="BK495"/>
  <c r="J495"/>
  <c r="J121"/>
  <c r="BK507"/>
  <c r="J507"/>
  <c r="J122"/>
  <c r="R507"/>
  <c r="T516"/>
  <c r="R528"/>
  <c r="P543"/>
  <c r="P549"/>
  <c r="BK558"/>
  <c r="J558"/>
  <c r="J128"/>
  <c r="BK581"/>
  <c i="2" r="R153"/>
  <c r="R200"/>
  <c r="BK210"/>
  <c r="J210"/>
  <c r="J100"/>
  <c r="BK266"/>
  <c r="J266"/>
  <c r="J101"/>
  <c r="P286"/>
  <c r="R336"/>
  <c r="R520"/>
  <c r="R548"/>
  <c r="R556"/>
  <c r="BK636"/>
  <c r="J636"/>
  <c r="J108"/>
  <c r="R653"/>
  <c r="BK667"/>
  <c r="J667"/>
  <c r="J112"/>
  <c r="BK696"/>
  <c r="J696"/>
  <c r="J113"/>
  <c r="P711"/>
  <c r="BK716"/>
  <c r="J716"/>
  <c r="J115"/>
  <c r="T754"/>
  <c r="R760"/>
  <c r="BK772"/>
  <c r="J772"/>
  <c r="J118"/>
  <c r="T826"/>
  <c r="P854"/>
  <c r="BK916"/>
  <c r="J916"/>
  <c r="J122"/>
  <c r="BK930"/>
  <c r="J930"/>
  <c r="J123"/>
  <c r="R948"/>
  <c r="R974"/>
  <c r="P989"/>
  <c r="P1004"/>
  <c r="P997"/>
  <c i="3" r="T155"/>
  <c r="P181"/>
  <c r="T194"/>
  <c r="P210"/>
  <c r="T238"/>
  <c r="T263"/>
  <c r="R279"/>
  <c r="R297"/>
  <c r="T316"/>
  <c r="P323"/>
  <c r="R342"/>
  <c r="P353"/>
  <c r="R359"/>
  <c r="T369"/>
  <c r="R389"/>
  <c r="T396"/>
  <c r="T399"/>
  <c r="BK418"/>
  <c r="J418"/>
  <c r="J119"/>
  <c r="BK488"/>
  <c r="J488"/>
  <c r="J120"/>
  <c r="R488"/>
  <c r="P495"/>
  <c r="T507"/>
  <c r="P516"/>
  <c r="T528"/>
  <c r="R543"/>
  <c r="BK549"/>
  <c r="BK548"/>
  <c r="J548"/>
  <c r="J126"/>
  <c r="R558"/>
  <c r="T581"/>
  <c r="P590"/>
  <c i="2" r="BK153"/>
  <c r="J153"/>
  <c r="J98"/>
  <c r="P200"/>
  <c r="R210"/>
  <c r="T266"/>
  <c r="R286"/>
  <c r="T336"/>
  <c r="P520"/>
  <c r="P548"/>
  <c r="P556"/>
  <c r="T636"/>
  <c r="P653"/>
  <c r="P667"/>
  <c r="T696"/>
  <c r="R711"/>
  <c r="P716"/>
  <c r="BK754"/>
  <c r="J754"/>
  <c r="J116"/>
  <c r="T760"/>
  <c r="P772"/>
  <c r="R826"/>
  <c r="BK854"/>
  <c r="J854"/>
  <c r="J121"/>
  <c r="T916"/>
  <c r="R930"/>
  <c r="P948"/>
  <c r="P974"/>
  <c r="R989"/>
  <c r="T1004"/>
  <c r="T997"/>
  <c i="3" r="BK155"/>
  <c r="J155"/>
  <c r="J98"/>
  <c r="BK181"/>
  <c r="J181"/>
  <c r="J99"/>
  <c r="R181"/>
  <c r="BK210"/>
  <c r="J210"/>
  <c r="J101"/>
  <c r="BK238"/>
  <c r="J238"/>
  <c r="J102"/>
  <c r="BK263"/>
  <c r="J263"/>
  <c r="J103"/>
  <c r="BK279"/>
  <c r="J279"/>
  <c r="J104"/>
  <c r="BK297"/>
  <c r="J297"/>
  <c r="J105"/>
  <c r="BK316"/>
  <c r="J316"/>
  <c r="J106"/>
  <c r="R316"/>
  <c r="R323"/>
  <c r="P342"/>
  <c r="BK353"/>
  <c r="J353"/>
  <c r="J111"/>
  <c r="T353"/>
  <c r="P359"/>
  <c r="R369"/>
  <c r="BK396"/>
  <c r="J396"/>
  <c r="J116"/>
  <c r="R396"/>
  <c r="R399"/>
  <c r="R413"/>
  <c r="T418"/>
  <c r="P488"/>
  <c r="T495"/>
  <c r="BK516"/>
  <c r="J516"/>
  <c r="J123"/>
  <c r="BK528"/>
  <c r="J528"/>
  <c r="J124"/>
  <c r="BK543"/>
  <c r="J543"/>
  <c r="J125"/>
  <c r="R549"/>
  <c r="R548"/>
  <c r="P558"/>
  <c r="P581"/>
  <c r="P580"/>
  <c r="BK590"/>
  <c r="J590"/>
  <c r="J133"/>
  <c r="R590"/>
  <c i="2" r="T153"/>
  <c r="T200"/>
  <c r="T210"/>
  <c r="R266"/>
  <c r="T286"/>
  <c r="BK336"/>
  <c r="J336"/>
  <c r="J103"/>
  <c r="T520"/>
  <c r="T548"/>
  <c r="BK556"/>
  <c r="J556"/>
  <c r="J107"/>
  <c r="P636"/>
  <c r="BK653"/>
  <c r="J653"/>
  <c r="J111"/>
  <c r="R667"/>
  <c r="P696"/>
  <c r="BK711"/>
  <c r="J711"/>
  <c r="J114"/>
  <c r="T716"/>
  <c r="P754"/>
  <c r="BK760"/>
  <c r="J760"/>
  <c r="J117"/>
  <c r="T772"/>
  <c r="BK826"/>
  <c r="J826"/>
  <c r="J120"/>
  <c r="T854"/>
  <c r="R916"/>
  <c r="P930"/>
  <c r="BK948"/>
  <c r="J948"/>
  <c r="J124"/>
  <c r="T974"/>
  <c r="T989"/>
  <c r="BK1004"/>
  <c r="J1004"/>
  <c r="J131"/>
  <c i="3" r="P155"/>
  <c r="BK194"/>
  <c r="J194"/>
  <c r="J100"/>
  <c r="R194"/>
  <c r="T210"/>
  <c r="P238"/>
  <c r="P263"/>
  <c r="P279"/>
  <c r="P297"/>
  <c r="BK323"/>
  <c r="J323"/>
  <c r="J107"/>
  <c r="BK342"/>
  <c r="J342"/>
  <c r="J108"/>
  <c r="T342"/>
  <c r="BK359"/>
  <c r="J359"/>
  <c r="J113"/>
  <c r="BK369"/>
  <c r="J369"/>
  <c r="J114"/>
  <c r="BK389"/>
  <c r="J389"/>
  <c r="J115"/>
  <c r="T389"/>
  <c r="P396"/>
  <c r="P399"/>
  <c r="P413"/>
  <c r="P418"/>
  <c r="T488"/>
  <c r="R495"/>
  <c r="P507"/>
  <c r="R516"/>
  <c r="P528"/>
  <c r="T543"/>
  <c r="T549"/>
  <c r="T558"/>
  <c r="R581"/>
  <c r="R580"/>
  <c r="T590"/>
  <c i="2" r="BK554"/>
  <c r="J554"/>
  <c r="J106"/>
  <c r="BK650"/>
  <c r="J650"/>
  <c r="J109"/>
  <c i="3" r="BK347"/>
  <c r="J347"/>
  <c r="J109"/>
  <c i="2" r="BK998"/>
  <c r="J998"/>
  <c r="J128"/>
  <c r="BK1000"/>
  <c r="J1000"/>
  <c r="J129"/>
  <c r="BK1002"/>
  <c r="J1002"/>
  <c r="J130"/>
  <c i="3" r="BK350"/>
  <c r="J350"/>
  <c r="J110"/>
  <c r="BK588"/>
  <c r="J588"/>
  <c r="J132"/>
  <c i="2" r="BK823"/>
  <c r="J823"/>
  <c r="J119"/>
  <c i="3" r="BK586"/>
  <c r="J586"/>
  <c r="J131"/>
  <c r="J89"/>
  <c r="J92"/>
  <c r="F150"/>
  <c r="BE158"/>
  <c r="BE160"/>
  <c r="BE166"/>
  <c r="BE170"/>
  <c r="BE172"/>
  <c r="BE180"/>
  <c r="BE206"/>
  <c r="BE227"/>
  <c r="BE228"/>
  <c r="BE229"/>
  <c r="BE231"/>
  <c r="BE253"/>
  <c r="BE258"/>
  <c r="BE261"/>
  <c r="BE264"/>
  <c r="BE266"/>
  <c r="BE280"/>
  <c r="BE282"/>
  <c r="BE295"/>
  <c r="BE300"/>
  <c r="BE302"/>
  <c r="BE308"/>
  <c r="BE314"/>
  <c r="BE317"/>
  <c r="BE319"/>
  <c r="BE328"/>
  <c r="BE330"/>
  <c r="BE331"/>
  <c r="BE334"/>
  <c r="BE337"/>
  <c r="BE344"/>
  <c r="BE345"/>
  <c r="BE348"/>
  <c r="BE351"/>
  <c r="BE356"/>
  <c r="BE368"/>
  <c r="BE387"/>
  <c r="BE395"/>
  <c r="BE400"/>
  <c r="BE402"/>
  <c r="BE404"/>
  <c r="BE416"/>
  <c r="BE419"/>
  <c r="BE425"/>
  <c r="BE443"/>
  <c r="BE445"/>
  <c r="BE453"/>
  <c r="BE454"/>
  <c r="BE456"/>
  <c r="BE466"/>
  <c r="BE472"/>
  <c r="BE500"/>
  <c r="BE504"/>
  <c r="BE509"/>
  <c r="BE511"/>
  <c r="BE514"/>
  <c r="BE519"/>
  <c r="BE521"/>
  <c r="BE529"/>
  <c r="BE538"/>
  <c r="BE551"/>
  <c r="BE554"/>
  <c r="BE555"/>
  <c r="BE561"/>
  <c r="BE567"/>
  <c r="BE571"/>
  <c r="BE579"/>
  <c r="BE583"/>
  <c r="BE587"/>
  <c r="BE589"/>
  <c r="BE591"/>
  <c r="BE592"/>
  <c r="BE164"/>
  <c r="BE174"/>
  <c r="BE178"/>
  <c r="BE187"/>
  <c r="BE190"/>
  <c r="BE203"/>
  <c r="BE218"/>
  <c r="BE222"/>
  <c r="BE233"/>
  <c r="BE249"/>
  <c r="BE251"/>
  <c r="BE268"/>
  <c r="BE274"/>
  <c r="BE276"/>
  <c r="BE293"/>
  <c r="BE306"/>
  <c r="BE321"/>
  <c r="BE324"/>
  <c r="BE333"/>
  <c r="BE335"/>
  <c r="BE357"/>
  <c r="BE360"/>
  <c r="BE370"/>
  <c r="BE386"/>
  <c r="BE388"/>
  <c r="BE390"/>
  <c r="BE406"/>
  <c r="BE410"/>
  <c r="BE412"/>
  <c r="BE414"/>
  <c r="BE415"/>
  <c r="BE417"/>
  <c r="BE436"/>
  <c r="BE439"/>
  <c r="BE446"/>
  <c r="BE447"/>
  <c r="BE449"/>
  <c r="BE461"/>
  <c r="BE463"/>
  <c r="BE467"/>
  <c r="BE469"/>
  <c r="BE475"/>
  <c r="BE481"/>
  <c r="BE482"/>
  <c r="BE485"/>
  <c r="BE486"/>
  <c r="BE494"/>
  <c r="BE496"/>
  <c r="BE498"/>
  <c r="BE505"/>
  <c r="BE515"/>
  <c r="BE517"/>
  <c r="BE533"/>
  <c r="BE541"/>
  <c r="BE573"/>
  <c r="BE577"/>
  <c r="BE584"/>
  <c r="E143"/>
  <c r="BE184"/>
  <c r="BE185"/>
  <c r="BE186"/>
  <c r="BE192"/>
  <c r="BE195"/>
  <c r="BE197"/>
  <c r="BE201"/>
  <c r="BE204"/>
  <c r="BE208"/>
  <c r="BE211"/>
  <c r="BE237"/>
  <c r="BE239"/>
  <c r="BE241"/>
  <c r="BE243"/>
  <c r="BE247"/>
  <c r="BE270"/>
  <c r="BE286"/>
  <c r="BE289"/>
  <c r="BE291"/>
  <c r="BE310"/>
  <c r="BE327"/>
  <c r="BE332"/>
  <c r="BE340"/>
  <c r="BE341"/>
  <c r="BE343"/>
  <c r="BE354"/>
  <c r="BE362"/>
  <c r="BE366"/>
  <c r="BE372"/>
  <c r="BE375"/>
  <c r="BE379"/>
  <c r="BE382"/>
  <c r="BE392"/>
  <c r="BE397"/>
  <c r="BE398"/>
  <c r="BE407"/>
  <c r="BE408"/>
  <c r="BE409"/>
  <c r="BE428"/>
  <c r="BE429"/>
  <c r="BE432"/>
  <c r="BE433"/>
  <c r="BE437"/>
  <c r="BE440"/>
  <c r="BE442"/>
  <c r="BE450"/>
  <c r="BE451"/>
  <c r="BE452"/>
  <c r="BE459"/>
  <c r="BE460"/>
  <c r="BE464"/>
  <c r="BE468"/>
  <c r="BE476"/>
  <c r="BE480"/>
  <c r="BE492"/>
  <c r="BE499"/>
  <c r="BE502"/>
  <c r="BE506"/>
  <c r="BE508"/>
  <c r="BE510"/>
  <c r="BE525"/>
  <c r="BE527"/>
  <c r="BE531"/>
  <c r="BE535"/>
  <c r="BE536"/>
  <c r="BE540"/>
  <c r="BE542"/>
  <c r="BE544"/>
  <c r="BE550"/>
  <c r="BE559"/>
  <c r="BE565"/>
  <c r="BE569"/>
  <c r="BE582"/>
  <c r="BE585"/>
  <c r="BE156"/>
  <c r="BE162"/>
  <c r="BE168"/>
  <c r="BE176"/>
  <c r="BE182"/>
  <c r="BE188"/>
  <c r="BE216"/>
  <c r="BE235"/>
  <c r="BE245"/>
  <c r="BE256"/>
  <c r="BE260"/>
  <c r="BE272"/>
  <c r="BE284"/>
  <c r="BE298"/>
  <c r="BE325"/>
  <c r="BE336"/>
  <c r="BE338"/>
  <c r="BE339"/>
  <c r="BE364"/>
  <c r="BE377"/>
  <c r="BE384"/>
  <c r="BE405"/>
  <c r="BE411"/>
  <c r="BE421"/>
  <c r="BE423"/>
  <c r="BE427"/>
  <c r="BE430"/>
  <c r="BE431"/>
  <c r="BE434"/>
  <c r="BE448"/>
  <c r="BE455"/>
  <c r="BE457"/>
  <c r="BE458"/>
  <c r="BE465"/>
  <c r="BE470"/>
  <c r="BE471"/>
  <c r="BE479"/>
  <c r="BE483"/>
  <c r="BE484"/>
  <c r="BE487"/>
  <c r="BE489"/>
  <c r="BE491"/>
  <c r="BE512"/>
  <c r="BE523"/>
  <c r="BE546"/>
  <c r="BE556"/>
  <c r="BE563"/>
  <c r="BE575"/>
  <c i="2" r="F92"/>
  <c r="J145"/>
  <c r="BE158"/>
  <c r="BE160"/>
  <c r="BE180"/>
  <c r="BE182"/>
  <c r="BE197"/>
  <c r="BE199"/>
  <c r="BE201"/>
  <c r="BE207"/>
  <c r="BE215"/>
  <c r="BE217"/>
  <c r="BE225"/>
  <c r="BE239"/>
  <c r="BE265"/>
  <c r="BE289"/>
  <c r="BE297"/>
  <c r="BE319"/>
  <c r="BE321"/>
  <c r="BE332"/>
  <c r="BE337"/>
  <c r="BE345"/>
  <c r="BE399"/>
  <c r="BE412"/>
  <c r="BE443"/>
  <c r="BE476"/>
  <c r="BE480"/>
  <c r="BE491"/>
  <c r="BE497"/>
  <c r="BE523"/>
  <c r="BE539"/>
  <c r="BE551"/>
  <c r="BE553"/>
  <c r="BE555"/>
  <c r="BE557"/>
  <c r="BE561"/>
  <c r="BE568"/>
  <c r="BE576"/>
  <c r="BE589"/>
  <c r="BE591"/>
  <c r="BE599"/>
  <c r="BE604"/>
  <c r="BE612"/>
  <c r="BE614"/>
  <c r="BE622"/>
  <c r="BE624"/>
  <c r="BE632"/>
  <c r="BE658"/>
  <c r="BE670"/>
  <c r="BE675"/>
  <c r="BE695"/>
  <c r="BE697"/>
  <c r="BE712"/>
  <c r="BE714"/>
  <c r="BE715"/>
  <c r="BE743"/>
  <c r="BE746"/>
  <c r="BE749"/>
  <c r="BE751"/>
  <c r="BE753"/>
  <c r="BE755"/>
  <c r="BE761"/>
  <c r="BE771"/>
  <c r="BE775"/>
  <c r="BE786"/>
  <c r="BE798"/>
  <c r="BE820"/>
  <c r="BE832"/>
  <c r="BE838"/>
  <c r="BE846"/>
  <c r="BE848"/>
  <c r="BE853"/>
  <c r="BE859"/>
  <c r="BE880"/>
  <c r="BE894"/>
  <c r="BE897"/>
  <c r="BE903"/>
  <c r="BE907"/>
  <c r="BE917"/>
  <c r="BE933"/>
  <c r="BE935"/>
  <c r="BE953"/>
  <c r="BE955"/>
  <c r="BE957"/>
  <c r="BE963"/>
  <c r="BE964"/>
  <c r="BE967"/>
  <c r="BE981"/>
  <c r="BE993"/>
  <c r="BE995"/>
  <c r="BE996"/>
  <c r="BE999"/>
  <c r="BE1001"/>
  <c r="BE1003"/>
  <c r="BE1005"/>
  <c r="BE1006"/>
  <c r="E141"/>
  <c r="J148"/>
  <c r="BE162"/>
  <c r="BE178"/>
  <c r="BE184"/>
  <c r="BE191"/>
  <c r="BE227"/>
  <c r="BE231"/>
  <c r="BE257"/>
  <c r="BE267"/>
  <c r="BE272"/>
  <c r="BE290"/>
  <c r="BE292"/>
  <c r="BE301"/>
  <c r="BE311"/>
  <c r="BE328"/>
  <c r="BE377"/>
  <c r="BE424"/>
  <c r="BE456"/>
  <c r="BE478"/>
  <c r="BE483"/>
  <c r="BE495"/>
  <c r="BE507"/>
  <c r="BE517"/>
  <c r="BE535"/>
  <c r="BE544"/>
  <c r="BE610"/>
  <c r="BE626"/>
  <c r="BE638"/>
  <c r="BE641"/>
  <c r="BE646"/>
  <c r="BE654"/>
  <c r="BE660"/>
  <c r="BE662"/>
  <c r="BE692"/>
  <c r="BE705"/>
  <c r="BE723"/>
  <c r="BE725"/>
  <c r="BE727"/>
  <c r="BE729"/>
  <c r="BE733"/>
  <c r="BE735"/>
  <c r="BE737"/>
  <c r="BE740"/>
  <c r="BE745"/>
  <c r="BE750"/>
  <c r="BE752"/>
  <c r="BE765"/>
  <c r="BE782"/>
  <c r="BE796"/>
  <c r="BE802"/>
  <c r="BE842"/>
  <c r="BE844"/>
  <c r="BE852"/>
  <c r="BE855"/>
  <c r="BE861"/>
  <c r="BE865"/>
  <c r="BE886"/>
  <c r="BE890"/>
  <c r="BE896"/>
  <c r="BE899"/>
  <c r="BE901"/>
  <c r="BE914"/>
  <c r="BE927"/>
  <c r="BE941"/>
  <c r="BE943"/>
  <c r="BE949"/>
  <c r="BE969"/>
  <c r="BE970"/>
  <c r="BE979"/>
  <c r="BE985"/>
  <c r="BE988"/>
  <c r="BE154"/>
  <c r="BE156"/>
  <c r="BE166"/>
  <c r="BE186"/>
  <c r="BE195"/>
  <c r="BE221"/>
  <c r="BE245"/>
  <c r="BE251"/>
  <c r="BE263"/>
  <c r="BE277"/>
  <c r="BE307"/>
  <c r="BE315"/>
  <c r="BE327"/>
  <c r="BE347"/>
  <c r="BE353"/>
  <c r="BE387"/>
  <c r="BE410"/>
  <c r="BE471"/>
  <c r="BE519"/>
  <c r="BE521"/>
  <c r="BE546"/>
  <c r="BE618"/>
  <c r="BE628"/>
  <c r="BE648"/>
  <c r="BE681"/>
  <c r="BE683"/>
  <c r="BE691"/>
  <c r="BE710"/>
  <c r="BE718"/>
  <c r="BE719"/>
  <c r="BE720"/>
  <c r="BE722"/>
  <c r="BE726"/>
  <c r="BE728"/>
  <c r="BE730"/>
  <c r="BE732"/>
  <c r="BE741"/>
  <c r="BE744"/>
  <c r="BE747"/>
  <c r="BE757"/>
  <c r="BE759"/>
  <c r="BE763"/>
  <c r="BE773"/>
  <c r="BE777"/>
  <c r="BE780"/>
  <c r="BE788"/>
  <c r="BE790"/>
  <c r="BE824"/>
  <c r="BE827"/>
  <c r="BE849"/>
  <c r="BE850"/>
  <c r="BE892"/>
  <c r="BE895"/>
  <c r="BE905"/>
  <c r="BE915"/>
  <c r="BE919"/>
  <c r="BE937"/>
  <c r="BE947"/>
  <c r="BE959"/>
  <c r="BE973"/>
  <c r="BE975"/>
  <c r="BE164"/>
  <c r="BE171"/>
  <c r="BE173"/>
  <c r="BE209"/>
  <c r="BE211"/>
  <c r="BE235"/>
  <c r="BE237"/>
  <c r="BE284"/>
  <c r="BE287"/>
  <c r="BE294"/>
  <c r="BE299"/>
  <c r="BE303"/>
  <c r="BE305"/>
  <c r="BE309"/>
  <c r="BE313"/>
  <c r="BE367"/>
  <c r="BE391"/>
  <c r="BE408"/>
  <c r="BE437"/>
  <c r="BE450"/>
  <c r="BE463"/>
  <c r="BE468"/>
  <c r="BE489"/>
  <c r="BE527"/>
  <c r="BE529"/>
  <c r="BE533"/>
  <c r="BE549"/>
  <c r="BE566"/>
  <c r="BE570"/>
  <c r="BE581"/>
  <c r="BE585"/>
  <c r="BE595"/>
  <c r="BE603"/>
  <c r="BE608"/>
  <c r="BE637"/>
  <c r="BE639"/>
  <c r="BE643"/>
  <c r="BE645"/>
  <c r="BE651"/>
  <c r="BE656"/>
  <c r="BE666"/>
  <c r="BE668"/>
  <c r="BE685"/>
  <c r="BE689"/>
  <c r="BE702"/>
  <c r="BE717"/>
  <c r="BE721"/>
  <c r="BE724"/>
  <c r="BE736"/>
  <c r="BE739"/>
  <c r="BE748"/>
  <c r="BE769"/>
  <c r="BE778"/>
  <c r="BE792"/>
  <c r="BE794"/>
  <c r="BE818"/>
  <c r="BE822"/>
  <c r="BE836"/>
  <c r="BE847"/>
  <c r="BE851"/>
  <c r="BE857"/>
  <c r="BE869"/>
  <c r="BE873"/>
  <c r="BE882"/>
  <c r="BE884"/>
  <c r="BE909"/>
  <c r="BE921"/>
  <c r="BE923"/>
  <c r="BE925"/>
  <c r="BE929"/>
  <c r="BE931"/>
  <c r="BE939"/>
  <c r="BE945"/>
  <c r="BE966"/>
  <c r="BE977"/>
  <c r="BE983"/>
  <c r="BE986"/>
  <c r="BE990"/>
  <c r="BE992"/>
  <c r="J34"/>
  <c i="1" r="AW95"/>
  <c i="3" r="F35"/>
  <c i="1" r="BB96"/>
  <c i="2" r="F35"/>
  <c i="1" r="BB95"/>
  <c i="2" r="F34"/>
  <c i="1" r="BA95"/>
  <c i="3" r="F36"/>
  <c i="1" r="BC96"/>
  <c i="3" r="F37"/>
  <c i="1" r="BD96"/>
  <c i="2" r="F37"/>
  <c i="1" r="BD95"/>
  <c i="3" r="J34"/>
  <c i="1" r="AW96"/>
  <c i="2" r="F36"/>
  <c i="1" r="BC95"/>
  <c i="3" r="F34"/>
  <c i="1" r="BA96"/>
  <c i="3" l="1" r="T548"/>
  <c i="2" r="T152"/>
  <c i="3" r="T580"/>
  <c r="T154"/>
  <c i="2" r="R152"/>
  <c i="3" r="P548"/>
  <c r="R358"/>
  <c r="T358"/>
  <c i="2" r="T652"/>
  <c r="P652"/>
  <c r="R652"/>
  <c i="3" r="R154"/>
  <c r="R153"/>
  <c r="P154"/>
  <c r="P153"/>
  <c i="1" r="AU96"/>
  <c i="3" r="P358"/>
  <c r="BK580"/>
  <c r="J580"/>
  <c r="J129"/>
  <c i="2" r="P152"/>
  <c r="P151"/>
  <c i="1" r="AU95"/>
  <c i="2" r="BK152"/>
  <c r="J152"/>
  <c r="J97"/>
  <c r="BK652"/>
  <c r="J652"/>
  <c r="J110"/>
  <c i="3" r="BK154"/>
  <c r="J154"/>
  <c r="J97"/>
  <c r="J581"/>
  <c r="J130"/>
  <c r="BK358"/>
  <c r="J358"/>
  <c r="J112"/>
  <c r="J549"/>
  <c r="J127"/>
  <c i="2" r="BK997"/>
  <c r="J997"/>
  <c r="J127"/>
  <c i="1" r="BC94"/>
  <c r="W32"/>
  <c i="3" r="F33"/>
  <c i="1" r="AZ96"/>
  <c i="2" r="F33"/>
  <c i="1" r="AZ95"/>
  <c r="BA94"/>
  <c r="AW94"/>
  <c r="AK30"/>
  <c r="BB94"/>
  <c r="AX94"/>
  <c r="BD94"/>
  <c r="W33"/>
  <c i="3" r="J33"/>
  <c i="1" r="AV96"/>
  <c r="AT96"/>
  <c i="2" r="J33"/>
  <c i="1" r="AV95"/>
  <c r="AT95"/>
  <c i="2" l="1" r="R151"/>
  <c r="T151"/>
  <c i="3" r="T153"/>
  <c r="BK153"/>
  <c r="J153"/>
  <c i="2" r="BK151"/>
  <c r="J151"/>
  <c r="J96"/>
  <c i="1" r="AU94"/>
  <c r="AY94"/>
  <c r="W30"/>
  <c i="3" r="J30"/>
  <c i="1" r="AG96"/>
  <c r="W31"/>
  <c r="AZ94"/>
  <c r="W29"/>
  <c i="3" l="1" r="J39"/>
  <c r="J96"/>
  <c i="1" r="AN96"/>
  <c r="AV94"/>
  <c r="AK29"/>
  <c i="2" r="J30"/>
  <c i="1" r="AG95"/>
  <c r="AG94"/>
  <c r="AK26"/>
  <c i="2" l="1" r="J39"/>
  <c i="1" r="AN95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<sst xmlns="http://schemas.openxmlformats.org/spreadsheetml/2006/main">
  <si>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</si>
  <si>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</si>
  <si>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</si>
  <si>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</si>
  <si>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</si>
  <si>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{ade6262f-6b3c-4bcf-b0ef-627a6c38a8a4}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</si>
  <si>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</si>
  <si>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</si>
  <si>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</si>
  <si>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</si>
  <si>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</si>
  <si>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</si>
  <si>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</si>
  <si>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</si>
  <si>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654-02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</si>
  <si>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</si>
  <si>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</si>
  <si>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Snížení energetické náročnosti budovy kulturního domu - Milevsko</t>
  </si>
  <si>
    <t>KSO:</t>
  </si>
  <si>
    <t>CC-CZ:</t>
  </si>
  <si>
    <t>Místo:</t>
  </si>
  <si>
    <t>st.p. 903 Milevsko</t>
  </si>
  <si>
    <t>Datum:</t>
  </si>
  <si>
    <t>5. 8. 2024</t>
  </si>
  <si>
    <t>Zadavatel:</t>
  </si>
  <si>
    <t>IČ:</t>
  </si>
  <si>
    <t>00249831</t>
  </si>
  <si>
    <t>Město Milevsko</t>
  </si>
  <si>
    <t>DIČ:</t>
  </si>
  <si>
    <t>CZ00249831</t>
  </si>
  <si>
    <t>Uchazeč:</t>
  </si>
  <si>
    <t>Vyplň údaj</t>
  </si>
  <si>
    <t>Projektant:</t>
  </si>
  <si>
    <t>11324180</t>
  </si>
  <si>
    <t>Ing. Jan Šlechta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</si>
  <si>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</si>
  <si>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</si>
  <si>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</si>
  <si>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</si>
  <si>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</si>
  <si>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</si>
  <si>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</si>
  <si>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</si>
  <si>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</si>
  <si>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</si>
  <si>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</si>
  <si>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</si>
  <si>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</si>
  <si>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</si>
  <si>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</si>
  <si>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</si>
  <si>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</si>
  <si>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</si>
  <si>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</si>
  <si>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</si>
  <si>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</si>
  <si>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</si>
  <si>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</si>
  <si>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</si>
  <si>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</si>
  <si>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</si>
  <si>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</si>
  <si>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</si>
  <si>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</si>
  <si>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</si>
  <si>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</si>
  <si>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</si>
  <si>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</si>
  <si>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</si>
  <si>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</si>
  <si>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</si>
  <si>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</si>
  <si>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</si>
  <si>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</si>
  <si>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</si>
  <si>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</si>
  <si>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</si>
  <si>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</si>
  <si>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</si>
  <si>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</si>
  <si>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</si>
  <si>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</si>
  <si>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</si>
  <si>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</si>
  <si>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O1</t>
  </si>
  <si>
    <t>Hlavní objekt</t>
  </si>
  <si>
    <t>STA</t>
  </si>
  <si>
    <t>1</t>
  </si>
  <si>
    <t>{a8f068c7-af64-49d3-860d-499d6f83259f}</t>
  </si>
  <si>
    <t>2</t>
  </si>
  <si>
    <t>O2</t>
  </si>
  <si>
    <t>Rozvoj regionálních kulturních a kreativních center - malá centra</t>
  </si>
  <si>
    <t>{9ece946e-68a7-4a4f-80d5-b228a5c8b27c}</t>
  </si>
  <si>
    <t>KRYCÍ LIST SOUPISU PRACÍ</t>
  </si>
  <si>
    <t>Objekt:</t>
  </si>
  <si>
    <t>O1 - Hlavní objekt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</si>
  <si>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</si>
  <si>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</si>
  <si>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</si>
  <si>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</si>
  <si>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</si>
  <si>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</si>
  <si>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</si>
  <si>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</si>
  <si>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</si>
  <si>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</si>
  <si>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</si>
  <si>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62 - Úprava povrchů vnějších</t>
  </si>
  <si>
    <t xml:space="preserve">    63 - Podlahy a podlahové konstrukce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</si>
  <si>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</si>
  <si>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</si>
  <si>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</si>
  <si>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</si>
  <si>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</si>
  <si>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</si>
  <si>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</si>
  <si>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</si>
  <si>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</si>
  <si>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</si>
  <si>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</si>
  <si>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</si>
  <si>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</si>
  <si>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</si>
  <si>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</si>
  <si>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</si>
  <si>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</si>
  <si>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</si>
  <si>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776 - Podlahy povlakové</t>
  </si>
  <si>
    <t xml:space="preserve">    782 - Dokončovací práce - obklady z kamene</t>
  </si>
  <si>
    <t xml:space="preserve">    783 - Dokončovací práce - nátěry</t>
  </si>
  <si>
    <t xml:space="preserve">    786 - Dokončovací práce - čalounické úpravy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</si>
  <si>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</si>
  <si>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</si>
  <si>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</si>
  <si>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</si>
  <si>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</si>
  <si>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</si>
  <si>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</si>
  <si>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</si>
  <si>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</si>
  <si>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</si>
  <si>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</si>
  <si>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</si>
  <si>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</si>
  <si>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</si>
  <si>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</si>
  <si>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</si>
  <si>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</si>
  <si>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</si>
  <si>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</si>
  <si>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</si>
  <si>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</si>
  <si>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</si>
  <si>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</si>
  <si>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113107170</t>
  </si>
  <si>
    <t>Odstranění krytu z betonu prostého tl do 100 mm strojně pl přes 50 do 200 m2</t>
  </si>
  <si>
    <t>m2</t>
  </si>
  <si>
    <t>4</t>
  </si>
  <si>
    <t>223969500</t>
  </si>
  <si>
    <t>VV</t>
  </si>
  <si>
    <t>"rampa" 55</t>
  </si>
  <si>
    <t>113107342</t>
  </si>
  <si>
    <t>Odstranění krytu živičného tl přes 50 do 100 mm strojně pl do 50 m2</t>
  </si>
  <si>
    <t>-2056569759</t>
  </si>
  <si>
    <t>320</t>
  </si>
  <si>
    <t>3</t>
  </si>
  <si>
    <t>113107112</t>
  </si>
  <si>
    <t>Odstranění podkladu z kameniva těženého tl přes 100 do 200 mm ručně</t>
  </si>
  <si>
    <t>-67231642</t>
  </si>
  <si>
    <t>"podklady pod dlažbou" 170</t>
  </si>
  <si>
    <t>113107122</t>
  </si>
  <si>
    <t>Odstranění podkladu z kameniva drceného tl přes 100 do 200 mm ručně</t>
  </si>
  <si>
    <t>-1572369749</t>
  </si>
  <si>
    <t>5</t>
  </si>
  <si>
    <t>113107312</t>
  </si>
  <si>
    <t>Odstranění podkladu z kameniva těženého tl přes 100 do 200 mm strojně pl do 50 m2</t>
  </si>
  <si>
    <t>1566487299</t>
  </si>
  <si>
    <t>"podklady pod asfaltem" 320</t>
  </si>
  <si>
    <t>6</t>
  </si>
  <si>
    <t>113107322</t>
  </si>
  <si>
    <t>Odstranění podkladu z kameniva drceného tl přes 100 do 200 mm strojně pl do 50 m2</t>
  </si>
  <si>
    <t>1730319151</t>
  </si>
  <si>
    <t>7</t>
  </si>
  <si>
    <t>132112132</t>
  </si>
  <si>
    <t>Hloubení nezapažených rýh šířky do 800 mm v nesoudržných horninách třídy těžitelnosti I skupiny 1 a 2 ručně</t>
  </si>
  <si>
    <t>m3</t>
  </si>
  <si>
    <t>-1960119562</t>
  </si>
  <si>
    <t>"ST2" 9,1*0,8*0,7</t>
  </si>
  <si>
    <t>"ST4" (9,52+1,91+7,1+1,91+12,8)*0,8*0,7</t>
  </si>
  <si>
    <t>"ST5" (0,5*2+4,3+3,6+8,5+6,1+7,1+0,9)*0,8*0,7</t>
  </si>
  <si>
    <t>Součet</t>
  </si>
  <si>
    <t>8</t>
  </si>
  <si>
    <t>132251101</t>
  </si>
  <si>
    <t>Hloubení rýh nezapažených š do 800 mm v hornině třídy těžitelnosti I skupiny 3 objem do 20 m3 strojně</t>
  </si>
  <si>
    <t>1688461002</t>
  </si>
  <si>
    <t>"základy terasa" (1,14+2+2,8)*0,6*0,95+2*0,5*1,1+3,35*0,5*0,95+(3,35+2,4)*0,5*1,15+1,9*0,45*1+(1,7*2+1,37+1,82)*0,45*0,85</t>
  </si>
  <si>
    <t>9</t>
  </si>
  <si>
    <t>174111101</t>
  </si>
  <si>
    <t>Zásyp jam, šachet rýh nebo kolem objektů sypaninou se zhutněním ručně</t>
  </si>
  <si>
    <t>-1520494508</t>
  </si>
  <si>
    <t>"ST2" 9,1*0,8*0,54</t>
  </si>
  <si>
    <t>"ST4" (9,52+1,91+7,1+1,91+12,8)*0,8*0,48</t>
  </si>
  <si>
    <t>"ST5" (0,5*2+4,3+3,6+8,5+6,1+7,1+0,9)*0,8*0,48</t>
  </si>
  <si>
    <t>10</t>
  </si>
  <si>
    <t>167151101</t>
  </si>
  <si>
    <t>Nakládání výkopku z hornin třídy těžitelnosti I skupiny 1 až 3 do 100 m3</t>
  </si>
  <si>
    <t>387856758</t>
  </si>
  <si>
    <t>28,791+25+25,318+16,1</t>
  </si>
  <si>
    <t>11</t>
  </si>
  <si>
    <t>162351103</t>
  </si>
  <si>
    <t>Vodorovné přemístění přes 50 do 500 m výkopku/sypaniny z horniny třídy těžitelnosti I skupiny 1 až 3</t>
  </si>
  <si>
    <t>-1871564671</t>
  </si>
  <si>
    <t>41,35+12,759+28,791+16,1</t>
  </si>
  <si>
    <t>171251101</t>
  </si>
  <si>
    <t>Uložení sypaniny do násypů nezhutněných strojně</t>
  </si>
  <si>
    <t>2115352211</t>
  </si>
  <si>
    <t>"nové zelené plochy, bude použita zemina z výkopů nového objektu" 100*0,25</t>
  </si>
  <si>
    <t>13</t>
  </si>
  <si>
    <t>174151101</t>
  </si>
  <si>
    <t>Zásyp jam, šachet rýh nebo kolem objektů sypaninou se zhutněním</t>
  </si>
  <si>
    <t>-1088888900</t>
  </si>
  <si>
    <t>"terasa" 7*2,3*1</t>
  </si>
  <si>
    <t>14</t>
  </si>
  <si>
    <t>181912112</t>
  </si>
  <si>
    <t>Úprava pláně v hornině třídy těžitelnosti I skupiny 3 se zhutněním ručně</t>
  </si>
  <si>
    <t>-36286212</t>
  </si>
  <si>
    <t>"pod nový předlážděný okapový chodník" 25</t>
  </si>
  <si>
    <t>"pod nový okapový chodník" 50</t>
  </si>
  <si>
    <t>"pod dlažbu venkovní terasy" 115</t>
  </si>
  <si>
    <t>15</t>
  </si>
  <si>
    <t>181951112</t>
  </si>
  <si>
    <t>Úprava pláně v hornině třídy těžitelnosti I skupiny 1 až 3 se zhutněním strojně</t>
  </si>
  <si>
    <t>747778359</t>
  </si>
  <si>
    <t xml:space="preserve">"pod chodníky z betonové dlažby" 250 </t>
  </si>
  <si>
    <t>"pod nové zelené plochy" 100</t>
  </si>
  <si>
    <t>16</t>
  </si>
  <si>
    <t>181351003</t>
  </si>
  <si>
    <t>Rozprostření ornice tl vrstvy do 200 mm pl do 100 m2 v rovině nebo ve svahu do 1:5 strojně</t>
  </si>
  <si>
    <t>-599342551</t>
  </si>
  <si>
    <t>"nové zelené plochy-bude použita zemina z výkopů nového objektu" 100</t>
  </si>
  <si>
    <t>17</t>
  </si>
  <si>
    <t>162651112</t>
  </si>
  <si>
    <t>Vodorovné přemístění přes 4 000 do 5000 m výkopku/sypaniny z horniny třídy těžitelnosti I skupiny 1 až 3</t>
  </si>
  <si>
    <t>-1007204976</t>
  </si>
  <si>
    <t>41,35+12,759-28,791</t>
  </si>
  <si>
    <t>18</t>
  </si>
  <si>
    <t>171201231</t>
  </si>
  <si>
    <t>Poplatek za uložení zeminy a kamení na recyklační skládce (skládkovné) kód odpadu 17 05 04</t>
  </si>
  <si>
    <t>t</t>
  </si>
  <si>
    <t>717431481</t>
  </si>
  <si>
    <t>Zakládání</t>
  </si>
  <si>
    <t>19</t>
  </si>
  <si>
    <t>274313511</t>
  </si>
  <si>
    <t>Základové pásy z betonu tř. C 12/15</t>
  </si>
  <si>
    <t>288486320</t>
  </si>
  <si>
    <t>"základ schodiště hlavního vstupu" 9*0,3*0,8</t>
  </si>
  <si>
    <t>"základ schodišťové zdi vstupu do loutkového divadla" 9,8*0,5*0,85</t>
  </si>
  <si>
    <t>"základy schodiště vstupu do loutkového divadla" 1,775*0,3*0,85+(1,775+2+1,825)*0,3*1,1</t>
  </si>
  <si>
    <t>"terasa" (3+2,2+3,35)*0,5*0,75+(3,2+2,2)*0,6*0,75+3*0,6*1,2+2*0,5*0,9+(3,85+6,71)*0,5*0,95+1,9*0,45*0,8+(1,7*3+0,92+1,82)*0,45*0,95</t>
  </si>
  <si>
    <t>20</t>
  </si>
  <si>
    <t>274351121</t>
  </si>
  <si>
    <t>Zřízení bednění základových pasů rovného</t>
  </si>
  <si>
    <t>-1514488276</t>
  </si>
  <si>
    <t>"terasa" (3*2+0,6*2)*1,2</t>
  </si>
  <si>
    <t>274351122</t>
  </si>
  <si>
    <t>Odstranění bednění základových pasů rovného</t>
  </si>
  <si>
    <t>1754473304</t>
  </si>
  <si>
    <t>Svislé a kompletní konstrukce</t>
  </si>
  <si>
    <t>22</t>
  </si>
  <si>
    <t>311213123</t>
  </si>
  <si>
    <t>Zdivo z nepravidelných kamenů na maltu objem jednoho kamene přes 0,02 m3 š spáry přes 10 do 20 mm</t>
  </si>
  <si>
    <t>-1431566930</t>
  </si>
  <si>
    <t>"schodišťová zeď vstupu do loutkového divadla" 9,8*0,5*1,25</t>
  </si>
  <si>
    <t>"terasa" 2,94*0,3*1,45-0,6*0,9*0,3+(2,7*1,45*0,3)/2+2,4*1,45*0,3+7,6*1,35*0,3+6,79*1,25*0,3</t>
  </si>
  <si>
    <t>23</t>
  </si>
  <si>
    <t>311213911</t>
  </si>
  <si>
    <t>Příplatek k cenám zdění zdiva z kamene na maltu za jednostranné lícování zdiva</t>
  </si>
  <si>
    <t>-78628805</t>
  </si>
  <si>
    <t>"terasa" 2,94*0,3*1,45-0,6*0,9*0,3+7,6*1,35*0,3+6,79*1,25*0,3</t>
  </si>
  <si>
    <t>24</t>
  </si>
  <si>
    <t>311213912</t>
  </si>
  <si>
    <t>Příplatek k cenám zdění zdiva z kamene na maltu za oboustranné lícování zdiva</t>
  </si>
  <si>
    <t>-815263123</t>
  </si>
  <si>
    <t>"terasa" (2,7*1,45*0,3)/2+2,4*1,45*0,3</t>
  </si>
  <si>
    <t>25</t>
  </si>
  <si>
    <t>311213921</t>
  </si>
  <si>
    <t>Příplatek k cenám zdění zdiva z kamene na maltu za vytvoření hrany rohu</t>
  </si>
  <si>
    <t>m</t>
  </si>
  <si>
    <t>-147191592</t>
  </si>
  <si>
    <t>"schodišťová zeď vstupu do loutkového divadla" 1,25*4</t>
  </si>
  <si>
    <t>"terasa" 1,3+1,1+0,9*2</t>
  </si>
  <si>
    <t>26</t>
  </si>
  <si>
    <t>311213922</t>
  </si>
  <si>
    <t>Příplatek k cenám zdění zdiva z kamene na maltu za vytvoření hrany nároží</t>
  </si>
  <si>
    <t>-839005836</t>
  </si>
  <si>
    <t>"terasa" 0,6*2</t>
  </si>
  <si>
    <t>27</t>
  </si>
  <si>
    <t>622631011</t>
  </si>
  <si>
    <t>Spárování spárovací maltou vnějších pohledových ploch stěn z tvárnic nebo kamene</t>
  </si>
  <si>
    <t>-43270224</t>
  </si>
  <si>
    <t>"schodišťová zeď vstupu do loutkového divadla" 9,8*1,25+0,5*1,25+0,5*1,05+1,15*1,25+(1,35*1,15)/2+6*0,15+(1,1*0,8)/2</t>
  </si>
  <si>
    <t>"terasa" 2,94*1,3-0,6*0,9+(1,66*1,3)/2+1,85*0,15+(0,75*0,3)/2+(2,4*1,3)/2+7,6*1,2+7,1*1,1</t>
  </si>
  <si>
    <t>28</t>
  </si>
  <si>
    <t>311272211</t>
  </si>
  <si>
    <t>Zdivo z pórobetonových tvárnic hladkých do P2 do 450 kg/m3 na tenkovrstvou maltu tl 300 mm</t>
  </si>
  <si>
    <t>268897778</t>
  </si>
  <si>
    <t>"navýšení atik střechy" (14+8,3*2+0,9*2+3*2+15,5*2+12,7*2+15,4+18,2+10,8+6,7+15+4+13+3,2+3,3*2+12,45+2,4*2+19,2*2+12,5*2+11*2+3+13,2+16,2+8,8)*0,25</t>
  </si>
  <si>
    <t>(10,8+11,2+1,6+2,3*3)*0,25</t>
  </si>
  <si>
    <t>29</t>
  </si>
  <si>
    <t>311272031</t>
  </si>
  <si>
    <t>Zdivo z pórobetonových tvárnic hladkých přes P2 do P4 přes 450 do 600 kg/m3 na tenkovrstvou maltu tl 200 mm</t>
  </si>
  <si>
    <t>1293878655</t>
  </si>
  <si>
    <t>"navýšení atik střechy" (3,8+13+3)*0,25</t>
  </si>
  <si>
    <t>30</t>
  </si>
  <si>
    <t>346272256</t>
  </si>
  <si>
    <t>Přizdívka z pórobetonových tvárnic tl 150 mm</t>
  </si>
  <si>
    <t>1092057307</t>
  </si>
  <si>
    <t>"navýšení atik střechy" (6+9)*0,25</t>
  </si>
  <si>
    <t>31</t>
  </si>
  <si>
    <t>317353121</t>
  </si>
  <si>
    <t>Bednění říms všech tvarů - zřízení</t>
  </si>
  <si>
    <t>-1452571532</t>
  </si>
  <si>
    <t>"ukončení kamenné zdi vstupu do loutkového divadla" (9,9*2+0,6*2)*0,15</t>
  </si>
  <si>
    <t>"ukončení kamenné zdi terasa" (2,49*2+1,85*2+0,75*2+0,3*3+2,1*2+0,3+7,6+7+7,09+6,79)*0,2</t>
  </si>
  <si>
    <t>"hlava kamenných zídek vstupu do sklepa" (3,5*2+1,5*2+0,5*2)*0,15</t>
  </si>
  <si>
    <t>"hlava zídek u venkovního jeviště" (2,8+1,3*2+2,3+0,5*2+2,4)*0,15</t>
  </si>
  <si>
    <t>32</t>
  </si>
  <si>
    <t>317361116</t>
  </si>
  <si>
    <t>Výztuž říms z betonářské oceli 10 505</t>
  </si>
  <si>
    <t>-642348634</t>
  </si>
  <si>
    <t>"ukončení kamenné zdi vstupu do loutkového divadla" (9,9*0,6*0,1)*0,07</t>
  </si>
  <si>
    <t>"ukončení kamenné zdi terasa" ((2,94+1,86+0,75+2,1+7,6+6,9)*0,3*0,15)*0,07</t>
  </si>
  <si>
    <t>"hlava kamenných zídek vstupu do sklepa" ((3,5+1,5)*0,5*0,1)*0,07</t>
  </si>
  <si>
    <t>"hlava zídek u venkovního jeviště" ((2,8+2,3+1,9)*0,5*0,1)*0,07</t>
  </si>
  <si>
    <t>33</t>
  </si>
  <si>
    <t>317321116</t>
  </si>
  <si>
    <t>Římsy ze ŽB C 20/25</t>
  </si>
  <si>
    <t>-1393902010</t>
  </si>
  <si>
    <t>"ukončení kamenné zdi vstupu do loutkového divadla" 9,9*0,6*0,1</t>
  </si>
  <si>
    <t>"ukončení kamenné zdi terasa" (2,94+1,86+0,75+2,1+7,6+6,9)*0,3*0,15</t>
  </si>
  <si>
    <t>"hlava kamenných zídek vstupu do sklepa" (3,5+1,5)*0,5*0,1</t>
  </si>
  <si>
    <t>"hlava zídek u venkovního jeviště" (2,8+2,3+1,9)*0,5*0,1</t>
  </si>
  <si>
    <t>34</t>
  </si>
  <si>
    <t>317353221</t>
  </si>
  <si>
    <t>Bednění říms všech tvarů - odstranění</t>
  </si>
  <si>
    <t>-2002595793</t>
  </si>
  <si>
    <t>35</t>
  </si>
  <si>
    <t>388129211</t>
  </si>
  <si>
    <t>Montáž ŽB dílců prefabrikovaných hmotnosti do 1 t</t>
  </si>
  <si>
    <t>kus</t>
  </si>
  <si>
    <t>-1966737262</t>
  </si>
  <si>
    <t>"betonový květináč u vstupu do loutkového divadla" 1</t>
  </si>
  <si>
    <t>36</t>
  </si>
  <si>
    <t>M</t>
  </si>
  <si>
    <t>59385440</t>
  </si>
  <si>
    <t>květináč železobetonový</t>
  </si>
  <si>
    <t>-2090470410</t>
  </si>
  <si>
    <t>Vodorovné konstrukce</t>
  </si>
  <si>
    <t>37</t>
  </si>
  <si>
    <t>430321313</t>
  </si>
  <si>
    <t>Schodišťová konstrukce a rampa ze ŽB tř. C 16/20</t>
  </si>
  <si>
    <t>-130520096</t>
  </si>
  <si>
    <t>"hlavní vstup" 9*3,1*0,15</t>
  </si>
  <si>
    <t>"vstup do loutkového divadla" (2+5,45+1,35+2,225)*1,775*0,15+1,6*1*0,15</t>
  </si>
  <si>
    <t>"terasa" 2,4*2,6*0,15</t>
  </si>
  <si>
    <t>38</t>
  </si>
  <si>
    <t>430362021</t>
  </si>
  <si>
    <t>Výztuž schodišťové konstrukce a rampy svařovanými sítěmi Kari</t>
  </si>
  <si>
    <t>116432117</t>
  </si>
  <si>
    <t>"hlavní vstup" 9*3,1*0,00444*1,2*2</t>
  </si>
  <si>
    <t>"vstup do loutkového divadla" (2+5,45+1,35+2,225)*0,00444*1,2*2</t>
  </si>
  <si>
    <t>"terasa" (2,4*2,6*0,15)*0,00444*1,2*2</t>
  </si>
  <si>
    <t>39</t>
  </si>
  <si>
    <t>434191421</t>
  </si>
  <si>
    <t>Osazení schodišťových stupňů kamenných broušených nebo leštěných na desku</t>
  </si>
  <si>
    <t>2048662987</t>
  </si>
  <si>
    <t>"hlavní vstup" 9*9</t>
  </si>
  <si>
    <t>"vstup do loutkového divadla" 1,775*10+1,6*3+2*2</t>
  </si>
  <si>
    <t>"terasa" 2,4*9</t>
  </si>
  <si>
    <t>"venkovní jeviště" 2,1*8+1*6*2+2,1*3</t>
  </si>
  <si>
    <t>"vstup do billiard klubu" 1,5*12</t>
  </si>
  <si>
    <t>40</t>
  </si>
  <si>
    <t>58388023</t>
  </si>
  <si>
    <t>stupeň schodišťový žulový snímaný s drážkou 165x300x1000mm podkosená podstupnice-řezaný a tryskaný</t>
  </si>
  <si>
    <t>445430158</t>
  </si>
  <si>
    <t>182,25*1,05 'Přepočtené koeficientem množství</t>
  </si>
  <si>
    <t>Komunikace pozemní</t>
  </si>
  <si>
    <t>41</t>
  </si>
  <si>
    <t>113106136</t>
  </si>
  <si>
    <t>Rozebrání dlažeb z vegetačních dlaždic betonových komunikací pro pěší strojně pl do 50 m2</t>
  </si>
  <si>
    <t>-202509462</t>
  </si>
  <si>
    <t>"terasa" 2,55*3,3</t>
  </si>
  <si>
    <t>42</t>
  </si>
  <si>
    <t>113106121</t>
  </si>
  <si>
    <t>Rozebrání dlažeb z betonových nebo kamenných dlaždic komunikací pro pěší ručně</t>
  </si>
  <si>
    <t>-181482455</t>
  </si>
  <si>
    <t>43</t>
  </si>
  <si>
    <t>113106123</t>
  </si>
  <si>
    <t>Rozebrání dlažeb ze zámkových dlaždic komunikací pro pěší ručně</t>
  </si>
  <si>
    <t>-1136820429</t>
  </si>
  <si>
    <t>"terasa" 4,65*6,3+3,6*6,95+2,5*4+3,5*2,35</t>
  </si>
  <si>
    <t>44</t>
  </si>
  <si>
    <t>213141112</t>
  </si>
  <si>
    <t>Zřízení vrstvy z geotextilie v rovině nebo ve sklonu do 1:5 š přes 3 do 6 m</t>
  </si>
  <si>
    <t>-1473253848</t>
  </si>
  <si>
    <t>"pod chodníky z betonové dlažby" 250+115</t>
  </si>
  <si>
    <t>45</t>
  </si>
  <si>
    <t>69311270</t>
  </si>
  <si>
    <t>geotextilie netkaná separační, ochranná, filtrační, drenážní PES 400g/m2</t>
  </si>
  <si>
    <t>1531136675</t>
  </si>
  <si>
    <t>365*1,1845 'Přepočtené koeficientem množství</t>
  </si>
  <si>
    <t>46</t>
  </si>
  <si>
    <t>564851011</t>
  </si>
  <si>
    <t>Podklad ze štěrkodrtě ŠD plochy do 100 m2 tl 150 mm</t>
  </si>
  <si>
    <t>-961655719</t>
  </si>
  <si>
    <t>47</t>
  </si>
  <si>
    <t>564952111</t>
  </si>
  <si>
    <t>Podklad z mechanicky zpevněného kameniva MZK tl 150 mm</t>
  </si>
  <si>
    <t>1901295543</t>
  </si>
  <si>
    <t>48</t>
  </si>
  <si>
    <t>581114013</t>
  </si>
  <si>
    <t>Kryt z betonu C 20/25 komunikace pro pěší tl 100 mm</t>
  </si>
  <si>
    <t>1195433040</t>
  </si>
  <si>
    <t>49</t>
  </si>
  <si>
    <t>633831115</t>
  </si>
  <si>
    <t>Zdrsnění povrchu betonových podlah kartáčováním strojně s předchozím přehlazením</t>
  </si>
  <si>
    <t>1659711679</t>
  </si>
  <si>
    <t>50</t>
  </si>
  <si>
    <t>919111113</t>
  </si>
  <si>
    <t>Řezání dilatačních spár š 4 mm hl přes 80 do 90 mm příčných nebo podélných v čerstvém CB krytu</t>
  </si>
  <si>
    <t>-1499868514</t>
  </si>
  <si>
    <t>"rampa" 3*2</t>
  </si>
  <si>
    <t>51</t>
  </si>
  <si>
    <t>919111213</t>
  </si>
  <si>
    <t>Řezání spár pro vytvoření komůrky š 10 mm hl 25 mm pro těsnící zálivku v CB krytu</t>
  </si>
  <si>
    <t>2008821374</t>
  </si>
  <si>
    <t>52</t>
  </si>
  <si>
    <t>919121213</t>
  </si>
  <si>
    <t>Těsnění spár zálivkou za studena pro komůrky š 10 mm hl 25 mm bez těsnicího profilu</t>
  </si>
  <si>
    <t>1363217034</t>
  </si>
  <si>
    <t>53</t>
  </si>
  <si>
    <t>916231212</t>
  </si>
  <si>
    <t>Osazení chodníkového obrubníku betonového stojatého bez boční opěry do lože z betonu prostého</t>
  </si>
  <si>
    <t>-1983445014</t>
  </si>
  <si>
    <t>4+2+8,45+8,8+3,8+4,8+3,85+1+4,4+3,6+14,95+1+5,55+6,6+9,45*2+14,85+9,4+10,65+1,6</t>
  </si>
  <si>
    <t>54</t>
  </si>
  <si>
    <t>59217018</t>
  </si>
  <si>
    <t>obrubník betonový chodníkový 1000x80x200mm</t>
  </si>
  <si>
    <t>534881753</t>
  </si>
  <si>
    <t>128,2*1,02 'Přepočtené koeficientem množství</t>
  </si>
  <si>
    <t>55</t>
  </si>
  <si>
    <t>596211210</t>
  </si>
  <si>
    <t>Kladení zámkové dlažby komunikací pro pěší ručně tl 80 mm skupiny A pl do 50 m2</t>
  </si>
  <si>
    <t>-1545797852</t>
  </si>
  <si>
    <t>"chodníky z betonové dlažby" 250</t>
  </si>
  <si>
    <t>"vstup do loutkového divadla" 5,45*1,525+2,225*1,4+4,45*2,02-0,35*0,4*2-1,2*0,6</t>
  </si>
  <si>
    <t>56</t>
  </si>
  <si>
    <t>596841122</t>
  </si>
  <si>
    <t>Kladení betonové dlažby komunikací pro pěší do lože z cement malty velikosti do 0,09 m2 pl přes 100 do 300 m2</t>
  </si>
  <si>
    <t>681325494</t>
  </si>
  <si>
    <t>"dlažba venkovní terasy" 115</t>
  </si>
  <si>
    <t>57</t>
  </si>
  <si>
    <t>59245090</t>
  </si>
  <si>
    <t>dlažba zámková betonová profilová 230x140mm tl 80mm přírodní</t>
  </si>
  <si>
    <t>1393602548</t>
  </si>
  <si>
    <t>384,415*1,03 'Přepočtené koeficientem množství</t>
  </si>
  <si>
    <t>58</t>
  </si>
  <si>
    <t>935932421</t>
  </si>
  <si>
    <t>Odvodňovací plastový žlab pro zatížení D400 vnitřní š 200 mm s roštem mřížkovým z Pz oceli</t>
  </si>
  <si>
    <t>966761551</t>
  </si>
  <si>
    <t>59</t>
  </si>
  <si>
    <t>637111112</t>
  </si>
  <si>
    <t>Okapový chodník ze štěrkopísku tl 150 mm s udusáním</t>
  </si>
  <si>
    <t>520452824</t>
  </si>
  <si>
    <t>60</t>
  </si>
  <si>
    <t>637211412</t>
  </si>
  <si>
    <t>Okapový chodník z betonových zámkových dlaždic tl 80 mm do kameniva</t>
  </si>
  <si>
    <t>2030192612</t>
  </si>
  <si>
    <t>62</t>
  </si>
  <si>
    <t>Úprava povrchů vnějších</t>
  </si>
  <si>
    <t>61</t>
  </si>
  <si>
    <t>622143004</t>
  </si>
  <si>
    <t>Montáž omítkových samolepících začišťovacích profilů pro spojení s okenním rámem</t>
  </si>
  <si>
    <t>-2027863493</t>
  </si>
  <si>
    <t>"1.PP" 1,5+2,2*2+1,05+2,2*2+1,8+2,2*2+(0,6+1,2*2)*4+(0,6+0,8*2)*2+(1+2,15*2)*3+1,6+2,15*2</t>
  </si>
  <si>
    <t>"1.NP" (0,9+1,5*2)*4+(1,5+1,5*2)*2+(0,45+0,6*2)*2+1,05+2,15*2+(0,9+1,2*2)*2+(0,6+1,2*2)*6</t>
  </si>
  <si>
    <t>(1,5+2,5*2)*12+(0,9+1,25*2)*3+(1,6+1,2*2)*2+(1,2+2,5*2)*6+(0,8+3,85*2)*2+(1,4+1,9*2)*2+(1,55+3,4*2)*2</t>
  </si>
  <si>
    <t>(1,35+1,2*2)*4+1,6+2,5*2+(1,2+1,6*2)*2+9,76+2*+1,1+2*2+0,6+2*2+1,5+3,35*2</t>
  </si>
  <si>
    <t>"2.NP" (1,2+1,5*2)*2+9,76+2*2+1,1+1,8*2+(0,6+1,8*2)*2+(1,5+1,8*2)*17</t>
  </si>
  <si>
    <t>(0,9+1,25*2)*2+(2,1+1,8*2)*2+(1,2+1,8)*3+(0,9+2,7*2)*2+2,7+2,7*2+(1,5+2,7*2)*3+(1,35+1,8*2)*4</t>
  </si>
  <si>
    <t>28342205</t>
  </si>
  <si>
    <t>profil napojovací okenní PVC s výztužnou tkaninou 6mm</t>
  </si>
  <si>
    <t>-1244380288</t>
  </si>
  <si>
    <t>560,62*1,05 'Přepočtené koeficientem množství</t>
  </si>
  <si>
    <t>63</t>
  </si>
  <si>
    <t>629991012</t>
  </si>
  <si>
    <t>Zakrytí výplní otvorů fólií přilepenou na začišťovací lišty</t>
  </si>
  <si>
    <t>-185687710</t>
  </si>
  <si>
    <t>"1.PP" 1,5*2,2+1,05*2,2+1,8*2,2+0,6*1,2*4+0,6*0,8*2+1*2,15*3+1,6*2,15</t>
  </si>
  <si>
    <t>"1.NP" 0,9*1,5*4+1,5*1,5*2+0,45*0,6*2+1,05*2,15+0,9*1,2*2+0,6*1,2*6+1,5*2,5*12+0,9*1,25*3+1,6*1,2*2+1,2*2,5*6+0,8*3,85*2+1,4*1,9*2+1,55*3,4*2</t>
  </si>
  <si>
    <t>1,35*1,2*4+1,6*2,5+1,2*1,6*2+9,76*2+1,1*2+0,6*2+1,5*3,35</t>
  </si>
  <si>
    <t>"2.NP" 1,2*1,5*2+9,76*2+1,1*1,8+0,6*1,8*2+1,5*1,8*17+0,9*1,25*2+2,1*1,8*2+1,2*1,8*3+0,9*2,7*2+2,7*2,7+1,5*2,7*3+1,35*1,8*4</t>
  </si>
  <si>
    <t>64</t>
  </si>
  <si>
    <t>629995101</t>
  </si>
  <si>
    <t>Očištění vnějších ploch tlakovou vodou</t>
  </si>
  <si>
    <t>1139195082</t>
  </si>
  <si>
    <t>"skladba ST1" 256,545</t>
  </si>
  <si>
    <t>"skladba ST2" 6,37</t>
  </si>
  <si>
    <t>"skladba ST3" 27,8</t>
  </si>
  <si>
    <t>"skladba ST4" 23,268</t>
  </si>
  <si>
    <t>"skladba ST5" 23,94+43,305</t>
  </si>
  <si>
    <t>"skladba ST6" 704,654</t>
  </si>
  <si>
    <t>"skladba ST7" 642,026</t>
  </si>
  <si>
    <t>"skladba ST8" 220,237</t>
  </si>
  <si>
    <t>"skladba ST9" 80,1</t>
  </si>
  <si>
    <t>"bez kzs" 343,889</t>
  </si>
  <si>
    <t>"ostění" 560,62</t>
  </si>
  <si>
    <t>"římsy" 94,436</t>
  </si>
  <si>
    <t>65</t>
  </si>
  <si>
    <t>622325101</t>
  </si>
  <si>
    <t>Oprava vnější vápenocementové hladké omítky složitosti 1 stěn v rozsahu do 10 %</t>
  </si>
  <si>
    <t>1875789347</t>
  </si>
  <si>
    <t>"skladba ST5" 43,305</t>
  </si>
  <si>
    <t>66</t>
  </si>
  <si>
    <t>622131121</t>
  </si>
  <si>
    <t>Podkladní a spojovací vrstva vnějších omítaných ploch penetrace nanášená ručně stěn</t>
  </si>
  <si>
    <t>-301742171</t>
  </si>
  <si>
    <t>67</t>
  </si>
  <si>
    <t>622142001</t>
  </si>
  <si>
    <t>Sklovláknité pletivo vnějších stěn vtlačené do tmelu</t>
  </si>
  <si>
    <t>-1176656617</t>
  </si>
  <si>
    <t>"nezateplené části fasády" 13,92*4,4-5,05*3,65+(1,6*2+4,45)*3,5-0,675*2,9*2-1,6*3,2+14,22*7,65-0,9*2,7*2-2,7*2,7+8,4*2,5*2+1*2,5*2+6,2*0,8+2,1*2*2</t>
  </si>
  <si>
    <t>1,15*7,3*2+1,6*7,3*4+(5,5+1,8*2)*0,3+1,2*2*4+(13,4+3,6*2)*0,5+1,6*0,5*2+0,8*0,5*2+(9+9+1,5*2)*0,9*2</t>
  </si>
  <si>
    <t>68</t>
  </si>
  <si>
    <t>622212001</t>
  </si>
  <si>
    <t>Montáž kontaktního zateplení vnějšího ostění, nadpraží nebo parapetu hl. špalety do 200 mm lepením desek z polystyrenu tl do 40 mm</t>
  </si>
  <si>
    <t>915618055</t>
  </si>
  <si>
    <t>69</t>
  </si>
  <si>
    <t>28376800</t>
  </si>
  <si>
    <t>deska fenolická tepelně izolační fasádní λ=0,021 tl 20mm</t>
  </si>
  <si>
    <t>-997038870</t>
  </si>
  <si>
    <t>"1.PP" (1,5+2,2*2+1,05+2,2*2+1,8+2,2*2+(0,6+1,2*2)*4+(0,6+0,8*2)*2+(1+2,15*2)*3+1,6+2,15*2)*0,2</t>
  </si>
  <si>
    <t>"1.NP" ((0,9+1,5*2)*4+(1,5+1,5*2)*2+(0,45+0,6*2)*2+1,05+2,15*2+(0,9+1,2*2)*2+(0,6+1,2*2)*6)*0,2</t>
  </si>
  <si>
    <t>((1,5+2,5*2)*12+(0,9+1,25*2)*3+(1,6+1,2*2)*2+(1,2+2,5*2)*6+(0,8+3,85*2)*2+(1,4+1,9*2)*2+(1,55+3,4*2)*2)*0,2</t>
  </si>
  <si>
    <t>((1,35+1,2*2)*4+1,6+2,5*2+(1,2+1,6*2)*2+9,76+2*+1,1+2*2+0,6+2*2+1,5+3,35*2)*0,2</t>
  </si>
  <si>
    <t>"2.NP" ((1,2+1,5*2)*2+9,76+2*2+1,1+1,8*2+(0,6+1,8*2)*2+(1,5+1,8*2)*17)*0,2</t>
  </si>
  <si>
    <t>((0,9+1,25*2)*2+(2,1+1,8*2)*2+(1,2+1,8)*3+(0,9+2,7*2)*2+2,7+2,7*2+(1,5+2,7*2)*3+(1,35+1,8*2)*4)*0,2</t>
  </si>
  <si>
    <t>112,124*1,05 'Přepočtené koeficientem množství</t>
  </si>
  <si>
    <t>70</t>
  </si>
  <si>
    <t>621211001</t>
  </si>
  <si>
    <t>Montáž kontaktního zateplení vnějších podhledů lepením a mechanickým kotvením polystyrénových desek do betonu nebo zdiva tl do 40 mm</t>
  </si>
  <si>
    <t>1484479581</t>
  </si>
  <si>
    <t>"římsy" (8,5+2+11,5+11+9,6+5,64+13,85+3+15+1,8+1+9+15+9+1+1,8+16+13,5+15,8+4+13,5+4+13,3*2+12*2)*0,4</t>
  </si>
  <si>
    <t>71</t>
  </si>
  <si>
    <t>28375930</t>
  </si>
  <si>
    <t>deska EPS 70 fasádní λ=0,039 tl 20mm</t>
  </si>
  <si>
    <t>-1520044166</t>
  </si>
  <si>
    <t>94,436*1,05 'Přepočtené koeficientem množství</t>
  </si>
  <si>
    <t>72</t>
  </si>
  <si>
    <t>622231111</t>
  </si>
  <si>
    <t>Montáž kontaktního zateplení vnějších stěn lepením a mechanickým kotvením desek z fenolické pěny tl přes 40 do 80 mm</t>
  </si>
  <si>
    <t>-999920750</t>
  </si>
  <si>
    <t xml:space="preserve">"skladba ST1" </t>
  </si>
  <si>
    <t xml:space="preserve"> (8,2+2+11,4+4,7)*1,2+8,2*1,85-0,9*0,75+3*1,9+(1,5*1,9)/2+1,7*1,2*2+(2*2,2)/2+2,4*2,25+15*2,3-1,5*2+3,3*2,5+5,5*2,2*2+(1,2+1,9+0,6)*2*2+5*1,2*2</t>
  </si>
  <si>
    <t>9*2,75+3,3*2,7+15,5*2,7-0,6*1,2*9+2,2*3,1-0,8*0,8-0,6*0,6+1*1,5+(8,85+1,9)*1,2+2,25*2,7+2,55*2,2</t>
  </si>
  <si>
    <t>Mezisoučet</t>
  </si>
  <si>
    <t>"skladba ST2" 9,1*0,7</t>
  </si>
  <si>
    <t>"skladba ST6" (2*2+0,75)*3,6+8,2+2+11,5+5,2*4,25-1,5*3,35-0,9*1,5*4-1,5*1,5+(1,6+5,8)*2,5-0,45*0,6*2-1,05*2,15-1,5*1,5+9,2*3,95-1,7*3,1-0,9*1,2*2</t>
  </si>
  <si>
    <t>5,7*4,25-0,6*1,2*4+3*4,25-0,6*1,2*2+(15+2,7*2+0,6*2+9*2+15,5+13,47+12)*7,65-1,5*2,5*10-0,9*1,25*2-1,6*1,2*2-1,2*2,5*6-0,9*1,2-1,5*2,4*2-1,5*3,3</t>
  </si>
  <si>
    <t>-1,5*1,8*13-0,9*1,25*2-2,1*1,8*2-1,2*1,8*6+(0,5+13,5)*4,95-1,35*1,2*8+13,05*4-1,5*1,8*4</t>
  </si>
  <si>
    <t>73</t>
  </si>
  <si>
    <t>28376804</t>
  </si>
  <si>
    <t>deska fenolická tepelně izolační fasádní λ=0,020 tl 60mm</t>
  </si>
  <si>
    <t>-1012135141</t>
  </si>
  <si>
    <t>967,569*1,05 'Přepočtené koeficientem množství</t>
  </si>
  <si>
    <t>74</t>
  </si>
  <si>
    <t>622211021</t>
  </si>
  <si>
    <t>Montáž kontaktního zateplení vnějších stěn lepením a mechanickým kotvením polystyrénových desek do betonu a zdiva tl přes 80 do 120 mm</t>
  </si>
  <si>
    <t>-1760441130</t>
  </si>
  <si>
    <t>"skladba ST3" (3,75+2,1)*2,2+(2,1+2,8)*1,7+3*2,2</t>
  </si>
  <si>
    <t>"skladba ST4" (9,52+1,91+7,1+1,91+12,8)*0,7</t>
  </si>
  <si>
    <t>"skladba ST5-1" (8+3,6+8,5+6,1+7,1+0,9)*0,7</t>
  </si>
  <si>
    <t>"skladba ST5-2" 8*2,55-1,05*2,2-1,8*2,2-0,6*1,2*4+(3,7+4)*1,3+(4,8+3,6+4,5)*2,55-0,6*0,8*2-1*2,15*3-1,6*2,15</t>
  </si>
  <si>
    <t>75</t>
  </si>
  <si>
    <t>28376018</t>
  </si>
  <si>
    <t>deska perimetrická fasádní soklová 150kPa λ=0,035 tl 120mm</t>
  </si>
  <si>
    <t>1749441778</t>
  </si>
  <si>
    <t>118,313*1,05 'Přepočtené koeficientem množství</t>
  </si>
  <si>
    <t>76</t>
  </si>
  <si>
    <t>622211031</t>
  </si>
  <si>
    <t>Montáž kontaktního zateplení vnějších stěn lepením a mechanickým kotvením polystyrénových desek do betonu a zdiva tl přes 120 do 160 mm</t>
  </si>
  <si>
    <t>-1055175114</t>
  </si>
  <si>
    <t xml:space="preserve">"skladba ST7" </t>
  </si>
  <si>
    <t>8,88*4,075-1,4*1,9*2-1,55*3,4+8,88*4,375-1,5*2,7*3+(2,5*2+19,5*2)*1,1+3,8*8,45+2,2*13,65+9,1*5,2+13,4*5,2+11,2*6,3+2,2*7,35+13,48*13,65-9,5*0,5</t>
  </si>
  <si>
    <t>-10,3*0,3-1,15*4,7*2-1,6*2,5+(3,75+0,5)*7,35-1,2*1,6*2-1,2*1,5*2+2*7,8-1,1*2-1,1*1,8+6,2*0,75+(5,4*2)/2+8,8*4,4+11,3*3,8-0,6*2-6,4*1,4-0,6*1,8*2</t>
  </si>
  <si>
    <t>-6,4*1,8+2,9*3,8</t>
  </si>
  <si>
    <t>77</t>
  </si>
  <si>
    <t>28376078</t>
  </si>
  <si>
    <t>deska EPS grafitová fasádní λ=0,030-0,031 tl 140mm</t>
  </si>
  <si>
    <t>-1927324118</t>
  </si>
  <si>
    <t>642,026*1,05 'Přepočtené koeficientem množství</t>
  </si>
  <si>
    <t>78</t>
  </si>
  <si>
    <t>622211011</t>
  </si>
  <si>
    <t>Montáž kontaktního zateplení vnějších stěn lepením a mechanickým kotvením polystyrénových desek do betonu a zdiva tl přes 40 do 80 mm</t>
  </si>
  <si>
    <t>-236598810</t>
  </si>
  <si>
    <t xml:space="preserve">"skladba ST8" </t>
  </si>
  <si>
    <t>(8,14+2+11,5+11+9,25+5,64+13,92+3+15,5+12,9+2,6*2+15,5+13,47+15,4)*0,85</t>
  </si>
  <si>
    <t>(1*2+9*2+14,2)*1,4+(3,7+13,4)*3</t>
  </si>
  <si>
    <t>79</t>
  </si>
  <si>
    <t>28375946</t>
  </si>
  <si>
    <t>deska EPS 100 fasádní λ=0,036 tl 60mm</t>
  </si>
  <si>
    <t>1216126569</t>
  </si>
  <si>
    <t>220,237*1,05 'Přepočtené koeficientem množství</t>
  </si>
  <si>
    <t>80</t>
  </si>
  <si>
    <t>713131242</t>
  </si>
  <si>
    <t>Montáž izolace tepelné stěn lepením celoplošně v kombinaci s mechanickým kotvením rohoží, pásů, dílců, desek tl přes 100 do 140 mm</t>
  </si>
  <si>
    <t>1186806787</t>
  </si>
  <si>
    <t xml:space="preserve">"zesílení horní části atiky" </t>
  </si>
  <si>
    <t>(14+8,3*2+0,9*2+3*2+15,5+12,7*2+15,4+18,2+6,7+15+4+13+3,2+3,3*2+12,45+2,4*2+19,2*2+12,5*2+11*2+3+13,2+16,2+8,8)*0,2</t>
  </si>
  <si>
    <t>(10,8+11,2+1,6+2,3*3+3,8+13+3)*0,2</t>
  </si>
  <si>
    <t>81</t>
  </si>
  <si>
    <t>28375933</t>
  </si>
  <si>
    <t>deska EPS 70 fasádní λ=0,039 tl 50mm</t>
  </si>
  <si>
    <t>496820165</t>
  </si>
  <si>
    <t>71,11*1,05 'Přepočtené koeficientem množství</t>
  </si>
  <si>
    <t>82</t>
  </si>
  <si>
    <t>622211043</t>
  </si>
  <si>
    <t>Montáž kontaktního zateplení lepením a mechanickým kotvením z polystyrenových desek na vnější stěny, na podklad kovový, tloušťky desek přes 160 do 200 mm</t>
  </si>
  <si>
    <t>679460701</t>
  </si>
  <si>
    <t>"skladba ST9" 12,95*9,2-9,76*2*2</t>
  </si>
  <si>
    <t>83</t>
  </si>
  <si>
    <t>28375987</t>
  </si>
  <si>
    <t>deska EPS 100 fasádní λ=0,036 tl 200mm</t>
  </si>
  <si>
    <t>-1375263790</t>
  </si>
  <si>
    <t>80,1*1,05 'Přepočtené koeficientem množství</t>
  </si>
  <si>
    <t>84</t>
  </si>
  <si>
    <t>622251101</t>
  </si>
  <si>
    <t>Příplatek k cenám kontaktního zateplení vnějších stěn za zápustnou montáž a použití tepelněizolačních zátek z polystyrenu</t>
  </si>
  <si>
    <t>-814091712</t>
  </si>
  <si>
    <t>85</t>
  </si>
  <si>
    <t>622251107</t>
  </si>
  <si>
    <t>Příplatek k cenám kontaktního zateplení vnějších stěn za zápustnou montáž a použití tepelněizolačních zátek z fenolické pěny</t>
  </si>
  <si>
    <t>-597910200</t>
  </si>
  <si>
    <t>86</t>
  </si>
  <si>
    <t>622252002</t>
  </si>
  <si>
    <t>Montáž profilů kontaktního zateplení lepených</t>
  </si>
  <si>
    <t>-1444924915</t>
  </si>
  <si>
    <t>8,5*2+13,5*2+7,3+6,7+9+4,2*6+0,9*6+1,4*6+3,7*6+0,8*6+5+3,5+3,5+2*8+3,2++5*2+3,5*2+1,8*16+14,7*2+2,5*4+3*6+1,4*3+6*2+5*2+3,5*2+9*4+8,5*4+4*6+2,3*3</t>
  </si>
  <si>
    <t>3,5*6+1,4*3+1,5*8+2,5*6+7+1,5*4+1,2*6</t>
  </si>
  <si>
    <t>87</t>
  </si>
  <si>
    <t>63127464</t>
  </si>
  <si>
    <t>profil rohový Al s výztužnou tkaninou š 100/100mm</t>
  </si>
  <si>
    <t>-1108380969</t>
  </si>
  <si>
    <t>473,9*1,05 'Přepočtené koeficientem množství</t>
  </si>
  <si>
    <t>88</t>
  </si>
  <si>
    <t>622151011</t>
  </si>
  <si>
    <t>Penetrační silikátový nátěr vnějších pastovitých tenkovrstvých omítek stěn</t>
  </si>
  <si>
    <t>1868920780</t>
  </si>
  <si>
    <t>89</t>
  </si>
  <si>
    <t>622521022</t>
  </si>
  <si>
    <t>Tenkovrstvá silikátová zatíraná omítka zrnitost 2,0 mm vnějších stěn</t>
  </si>
  <si>
    <t>117536466</t>
  </si>
  <si>
    <t>90</t>
  </si>
  <si>
    <t>629999022</t>
  </si>
  <si>
    <t>Příplatek k omítce za provádění zaoblených ploch poloměru přes 100 mm</t>
  </si>
  <si>
    <t>-362447795</t>
  </si>
  <si>
    <t>91</t>
  </si>
  <si>
    <t>624645001</t>
  </si>
  <si>
    <t>Povrchová oprava a úprava venkovních stavebních prvků ( zábradlí, balustrády, apod.)</t>
  </si>
  <si>
    <t>soubor</t>
  </si>
  <si>
    <t>280670025</t>
  </si>
  <si>
    <t>Podlahy a podlahové konstrukce</t>
  </si>
  <si>
    <t>92</t>
  </si>
  <si>
    <t>631311133</t>
  </si>
  <si>
    <t>Mazanina tl přes 120 do 240 mm z betonu prostého bez zvýšených nároků na prostředí tř. C 12/15</t>
  </si>
  <si>
    <t>-1156826237</t>
  </si>
  <si>
    <t>"pod dlažbu venkovní terasy" 115*0,1</t>
  </si>
  <si>
    <t>93</t>
  </si>
  <si>
    <t>631311134</t>
  </si>
  <si>
    <t>Mazanina tl přes 120 do 240 mm z betonu prostého bez zvýšených nároků na prostředí tř. C 16/20</t>
  </si>
  <si>
    <t>2144375348</t>
  </si>
  <si>
    <t>"hlavní vstup" (9*2,25-0,5*0,6*2-0,6*0,6*2-0,15*0,55*4-2,4*0,6)*0,15</t>
  </si>
  <si>
    <t>"vstup do loutkového divadla" (4,45*2,02-0,35*0,4*2-1,2*0,6)*0,15</t>
  </si>
  <si>
    <t>94</t>
  </si>
  <si>
    <t>631319012</t>
  </si>
  <si>
    <t>Příplatek k mazanině tl přes 80 do 120 mm za přehlazení povrchu</t>
  </si>
  <si>
    <t>1826053955</t>
  </si>
  <si>
    <t>95</t>
  </si>
  <si>
    <t>631319013</t>
  </si>
  <si>
    <t>Příplatek k mazanině tl přes 120 do 240 mm za přehlazení povrchu</t>
  </si>
  <si>
    <t>-1798054018</t>
  </si>
  <si>
    <t>96</t>
  </si>
  <si>
    <t>631319173</t>
  </si>
  <si>
    <t>Příplatek k mazanině tl přes 80 do 120 mm za stržení povrchu spodní vrstvy před vložením výztuže</t>
  </si>
  <si>
    <t>-672684082</t>
  </si>
  <si>
    <t>97</t>
  </si>
  <si>
    <t>631319175</t>
  </si>
  <si>
    <t>Příplatek k mazanině tl přes 120 do 240 mm za stržení povrchu spodní vrstvy před vložením výztuže</t>
  </si>
  <si>
    <t>-667420728</t>
  </si>
  <si>
    <t>98</t>
  </si>
  <si>
    <t>631362021</t>
  </si>
  <si>
    <t>Výztuž mazanin svařovanými sítěmi Kari</t>
  </si>
  <si>
    <t>352835071</t>
  </si>
  <si>
    <t>"hlavní vstup" (9*2,25-0,5*0,6*2-0,6*0,6*2-0,15*0,55*4-2,4*0,6)*0,00444*1,2*2</t>
  </si>
  <si>
    <t>"vstup do loutkového divadla" (4,45*2,02-0,35*0,4*2-1,2*0,6)*0,00444*1,2*2</t>
  </si>
  <si>
    <t>"pod dlažbu venkovní terasy" 115*0,00444*1,2*2</t>
  </si>
  <si>
    <t>99</t>
  </si>
  <si>
    <t>636311112</t>
  </si>
  <si>
    <t>Kladení dlažby z betonových dlaždic 40x40 cm na sucho na terče z umělé hmoty do výšky přes 25 do 70 mm</t>
  </si>
  <si>
    <t>263360957</t>
  </si>
  <si>
    <t>"oprava dlžby venkovního jeviště" 2</t>
  </si>
  <si>
    <t>100</t>
  </si>
  <si>
    <t>59246005</t>
  </si>
  <si>
    <t>dlažba plošná terasová betonová 400x400mm tl 50mm reliefní povrch</t>
  </si>
  <si>
    <t>-934986104</t>
  </si>
  <si>
    <t>2*1,02 'Přepočtené koeficientem množství</t>
  </si>
  <si>
    <t>Lešení a stavební výtahy</t>
  </si>
  <si>
    <t>101</t>
  </si>
  <si>
    <t>941211112</t>
  </si>
  <si>
    <t>Montáž lešení řadového rámového lehkého zatížení do 200 kg/m2 š od 0,6 do 0,9 m v přes 10 do 25 m</t>
  </si>
  <si>
    <t>-2073033117</t>
  </si>
  <si>
    <t>(8+3+11,5+13+9+6+16+3)*6+(15+12*2+15+13+4)*11+(9+8+3)*10+(13+5)*11+(9*2+16)*5+2*16*2+16*14+4*9+15*9+6*8+15*9+18*4</t>
  </si>
  <si>
    <t>102</t>
  </si>
  <si>
    <t>941211212</t>
  </si>
  <si>
    <t>Příplatek k lešení řadovému rámovému lehkému do 200 kg/m2 š od 0,6 do 0,9 m v přes 10 do 25 m za každý den použití</t>
  </si>
  <si>
    <t>655529392</t>
  </si>
  <si>
    <t>2480*90</t>
  </si>
  <si>
    <t>103</t>
  </si>
  <si>
    <t>941211812</t>
  </si>
  <si>
    <t>Demontáž lešení řadového rámového lehkého zatížení do 200 kg/m2 š od 0,6 do 0,9 m v přes 10 do 25 m</t>
  </si>
  <si>
    <t>-194129417</t>
  </si>
  <si>
    <t>Různé dokončovací konstrukce a práce pozemních staveb</t>
  </si>
  <si>
    <t>104</t>
  </si>
  <si>
    <t>629995300</t>
  </si>
  <si>
    <t>Restaurátorské práce na sochách u hlavního vstupu</t>
  </si>
  <si>
    <t>socha</t>
  </si>
  <si>
    <t>-1901877152</t>
  </si>
  <si>
    <t>Bourání konstrukcí</t>
  </si>
  <si>
    <t>105</t>
  </si>
  <si>
    <t>962022491</t>
  </si>
  <si>
    <t>Bourání zdiva nadzákladového kamenného na MC přes 1 m3</t>
  </si>
  <si>
    <t>-1032384837</t>
  </si>
  <si>
    <t>"terasa" 2,35*1,2*0,5-0,6*0,9*0,5+4,8*0,5*1+(1,5*1*0,5)/2</t>
  </si>
  <si>
    <t>106</t>
  </si>
  <si>
    <t>962042320</t>
  </si>
  <si>
    <t>Bourání zdiva nadzákladového z betonu prostého do 1 m3</t>
  </si>
  <si>
    <t>936850661</t>
  </si>
  <si>
    <t>"hlava schodišťové zdi vstupu do loutkového divadla" 9,9*0,6*0,1</t>
  </si>
  <si>
    <t>107</t>
  </si>
  <si>
    <t>962032631</t>
  </si>
  <si>
    <t>Bourání zdiva komínového z cihel pálených, šamotových nebo vápenopískových na MV nebo MVC</t>
  </si>
  <si>
    <t>-1421166049</t>
  </si>
  <si>
    <t>0,45*0,45*1,2*2</t>
  </si>
  <si>
    <t>108</t>
  </si>
  <si>
    <t>963015152</t>
  </si>
  <si>
    <t>Demontáž prefabrikovaných ŽB prvků do hmotnosti 1 t</t>
  </si>
  <si>
    <t>1113532669</t>
  </si>
  <si>
    <t>109</t>
  </si>
  <si>
    <t>139951121</t>
  </si>
  <si>
    <t>Bourání kcí v hloubených vykopávkách ze zdiva z betonu prostého strojně</t>
  </si>
  <si>
    <t>-1487327533</t>
  </si>
  <si>
    <t>"terasa" 3*0,5*0,75+4,8*0,5*0,95+1,7*0,5*0,8</t>
  </si>
  <si>
    <t>110</t>
  </si>
  <si>
    <t>963022819</t>
  </si>
  <si>
    <t>Bourání kamenných schodišťových stupňů zhotovených na místě</t>
  </si>
  <si>
    <t>-468924261</t>
  </si>
  <si>
    <t>111</t>
  </si>
  <si>
    <t>963042819</t>
  </si>
  <si>
    <t>Bourání schodišťových stupňů betonových zhotovených na místě</t>
  </si>
  <si>
    <t>1290538879</t>
  </si>
  <si>
    <t>"terasa" 2,4*10+2*6</t>
  </si>
  <si>
    <t>112</t>
  </si>
  <si>
    <t>963053936</t>
  </si>
  <si>
    <t>Bourání ŽB schodišťových ramen monolitických samonosných</t>
  </si>
  <si>
    <t>-883698883</t>
  </si>
  <si>
    <t>"hlavní vstup" 9*3,1</t>
  </si>
  <si>
    <t>"vstup do loutkového divadla" (2+1,35)*1,775+1,6*1</t>
  </si>
  <si>
    <t>113</t>
  </si>
  <si>
    <t>965081421</t>
  </si>
  <si>
    <t>Bourání podlah z dlaždic betonových kladených na sucho na terče o výšce do 100 mm plochy do 1 m2</t>
  </si>
  <si>
    <t>280827502</t>
  </si>
  <si>
    <t>114</t>
  </si>
  <si>
    <t>965042241</t>
  </si>
  <si>
    <t>Bourání podkladů pod dlažby nebo mazanin betonových nebo z litého asfaltu tl přes 100 mm pl přes 4 m2</t>
  </si>
  <si>
    <t>-458087222</t>
  </si>
  <si>
    <t>"vstup do loutkového divadla" (5,45+2,2)*1,525*0,15+(4,45*2,02-0,35*0,4*2-1,2*0,45)*0,15</t>
  </si>
  <si>
    <t>115</t>
  </si>
  <si>
    <t>965049112</t>
  </si>
  <si>
    <t>Příplatek k bourání betonových mazanin za bourání mazanin se svařovanou sítí tl přes 100 mm</t>
  </si>
  <si>
    <t>-707422217</t>
  </si>
  <si>
    <t>116</t>
  </si>
  <si>
    <t>113202111</t>
  </si>
  <si>
    <t>Vytrhání obrub krajníků obrubníků stojatých</t>
  </si>
  <si>
    <t>-1208141242</t>
  </si>
  <si>
    <t>4,46+13,35+8,05+4+0,8+1,5+4+9,45+0,5+3,2+3,7+0,5+5,53+6,51+9,42*2+4,15+2,66</t>
  </si>
  <si>
    <t>"terasa" 9,5</t>
  </si>
  <si>
    <t>117</t>
  </si>
  <si>
    <t>966008221</t>
  </si>
  <si>
    <t>Bourání betonového nebo polymerbetonového odvodňovacího žlabu š do 200 mm</t>
  </si>
  <si>
    <t>1481567788</t>
  </si>
  <si>
    <t>118</t>
  </si>
  <si>
    <t>965081343</t>
  </si>
  <si>
    <t>Bourání podlah z dlaždic betonových, teracových nebo čedičových tl do 40 mm plochy přes 1 m2</t>
  </si>
  <si>
    <t>1049711066</t>
  </si>
  <si>
    <t>"terasa" 2,4*3+2*2,1+6*2,35+6,6*0,5</t>
  </si>
  <si>
    <t>119</t>
  </si>
  <si>
    <t>965081353</t>
  </si>
  <si>
    <t>Bourání podlah z dlaždic betonových, teracových nebo čedičových tl přes 40 mm plochy přes 1 m2</t>
  </si>
  <si>
    <t>-1981112628</t>
  </si>
  <si>
    <t>"hlavní vstup" (9*2,25-0,5*0,6*2-0,6*0,6*2-0,15*0,55*4-2,4*0,6)</t>
  </si>
  <si>
    <t>120</t>
  </si>
  <si>
    <t>771473810</t>
  </si>
  <si>
    <t>Demontáž soklíků z dlaždic keramických lepených rovných</t>
  </si>
  <si>
    <t>-1825614346</t>
  </si>
  <si>
    <t>"m.č. 135, 143, 215, 218" 3,7+1,4*2+0,4+0,5+0,6+6+1,6*2+0,8*2+1,5*2+8+12,3+4,5+2,4+15+15*2+3,2*2-2,2-0,8*2-1,3*3+2,5*2+6*2-1,4-0,9</t>
  </si>
  <si>
    <t>121</t>
  </si>
  <si>
    <t>771573810</t>
  </si>
  <si>
    <t>Demontáž podlah z dlaždic keramických lepených</t>
  </si>
  <si>
    <t>-1973091818</t>
  </si>
  <si>
    <t>"m.č. 135, 143, 215, 218" 105,3+87+36,16+15,08</t>
  </si>
  <si>
    <t>122</t>
  </si>
  <si>
    <t>767531811</t>
  </si>
  <si>
    <t>Demontáž vstupních kovových nebo plastových čisticích rohoží</t>
  </si>
  <si>
    <t>2000635538</t>
  </si>
  <si>
    <t>"hlavní vstup" 2,4*0,6</t>
  </si>
  <si>
    <t>"vstup do loutkového divadla" 1,2*0,45</t>
  </si>
  <si>
    <t>123</t>
  </si>
  <si>
    <t>767531821</t>
  </si>
  <si>
    <t>Demontáž rámů k čisticím rohožím</t>
  </si>
  <si>
    <t>-536441472</t>
  </si>
  <si>
    <t>"hlavní vstup" 2,4*2+0,6*2</t>
  </si>
  <si>
    <t>"vstup do loutkového divadla" 1,2*2+0,45*2</t>
  </si>
  <si>
    <t>124</t>
  </si>
  <si>
    <t>966032911</t>
  </si>
  <si>
    <t>Odsekání říms podokenních nebo přesokenních předsazených do 80 mm</t>
  </si>
  <si>
    <t>-1005732591</t>
  </si>
  <si>
    <t>2,5+1,8*9+1,2*2+1,1*4+2,4*4+4,5*4+1,8*13+1,1+1,65*8+2,4*2+1,8*4</t>
  </si>
  <si>
    <t>125</t>
  </si>
  <si>
    <t>967033962</t>
  </si>
  <si>
    <t>Odsekání okenních obrub předsazených před líc zdiva 50 mm</t>
  </si>
  <si>
    <t>-2023145118</t>
  </si>
  <si>
    <t>1,7*0,22*3+0,1*2,5*6+4,4*0,22*2+0,1*2,5*12+1,7*0,22*9+0,1*2,5*18</t>
  </si>
  <si>
    <t>126</t>
  </si>
  <si>
    <t>967033963</t>
  </si>
  <si>
    <t>Odsekání okenních obrub předsazených před líc zdiva přes 50 mm</t>
  </si>
  <si>
    <t>266119111</t>
  </si>
  <si>
    <t>1,8*0,25*12+4,5*0,25*2</t>
  </si>
  <si>
    <t>127</t>
  </si>
  <si>
    <t>968062456</t>
  </si>
  <si>
    <t>Vybourání dřevěných dveřních zárubní pl přes 2 m2</t>
  </si>
  <si>
    <t>-2088753240</t>
  </si>
  <si>
    <t>"T2" 1,8*2,2</t>
  </si>
  <si>
    <t>"T5" 1*2,15</t>
  </si>
  <si>
    <t>128</t>
  </si>
  <si>
    <t>968072455</t>
  </si>
  <si>
    <t>Vybourání kovových dveřních zárubní pl do 2 m2</t>
  </si>
  <si>
    <t>-205158653</t>
  </si>
  <si>
    <t>"T1, T3" 1,05*2,05*3</t>
  </si>
  <si>
    <t>"T4" 1,8*2,05</t>
  </si>
  <si>
    <t>997</t>
  </si>
  <si>
    <t>Přesun sutě</t>
  </si>
  <si>
    <t>129</t>
  </si>
  <si>
    <t>997013113</t>
  </si>
  <si>
    <t>Vnitrostaveništní doprava suti a vybouraných hmot pro budovy v přes 9 do 12 m</t>
  </si>
  <si>
    <t>-1383274126</t>
  </si>
  <si>
    <t>130</t>
  </si>
  <si>
    <t>997013501</t>
  </si>
  <si>
    <t>Odvoz suti a vybouraných hmot na skládku nebo meziskládku do 1 km se složením</t>
  </si>
  <si>
    <t>1834503974</t>
  </si>
  <si>
    <t>131</t>
  </si>
  <si>
    <t>997013509</t>
  </si>
  <si>
    <t>Příplatek k odvozu suti a vybouraných hmot na skládku ZKD 1 km přes 1 km</t>
  </si>
  <si>
    <t>1884370515</t>
  </si>
  <si>
    <t>624,032*4 'Přepočtené koeficientem množství</t>
  </si>
  <si>
    <t>132</t>
  </si>
  <si>
    <t>997013811</t>
  </si>
  <si>
    <t>Poplatek za uložení na skládce (skládkovné) stavebního odpadu dřevěného kód odpadu 17 02 01</t>
  </si>
  <si>
    <t>1015439017</t>
  </si>
  <si>
    <t>1,748</t>
  </si>
  <si>
    <t>133</t>
  </si>
  <si>
    <t>997013814</t>
  </si>
  <si>
    <t>Poplatek za uložení na skládce (skládkovné) stavebního odpadu izolací kód odpadu 17 06 04</t>
  </si>
  <si>
    <t>341258974</t>
  </si>
  <si>
    <t>5,335+0,310</t>
  </si>
  <si>
    <t>134</t>
  </si>
  <si>
    <t>997013869</t>
  </si>
  <si>
    <t>Poplatek za uložení stavebního odpadu na recyklační skládce (skládkovné) ze směsí betonu, cihel a keramických výrobků kód odpadu 17 01 07</t>
  </si>
  <si>
    <t>1501717850</t>
  </si>
  <si>
    <t>135</t>
  </si>
  <si>
    <t>997013873</t>
  </si>
  <si>
    <t>Poplatek za uložení stavebního odpadu na recyklační skládce (skládkovné) zeminy a kamení zatříděného do Katalogu odpadů pod kódem 17 05 04</t>
  </si>
  <si>
    <t>382384104</t>
  </si>
  <si>
    <t>51+49,3+96+92,8</t>
  </si>
  <si>
    <t>136</t>
  </si>
  <si>
    <t>997013875</t>
  </si>
  <si>
    <t>Poplatek za uložení stavebního odpadu na recyklační skládce (skládkovné) asfaltového bez obsahu dehtu zatříděného do Katalogu odpadů pod kódem 17 03 02</t>
  </si>
  <si>
    <t>-2026019299</t>
  </si>
  <si>
    <t>70,4</t>
  </si>
  <si>
    <t>998</t>
  </si>
  <si>
    <t>Přesun hmot</t>
  </si>
  <si>
    <t>137</t>
  </si>
  <si>
    <t>998011002</t>
  </si>
  <si>
    <t>Přesun hmot pro budovy zděné v přes 6 do 12 m</t>
  </si>
  <si>
    <t>1271468242</t>
  </si>
  <si>
    <t>PSV</t>
  </si>
  <si>
    <t>Práce a dodávky PSV</t>
  </si>
  <si>
    <t>711</t>
  </si>
  <si>
    <t>Izolace proti vodě, vlhkosti a plynům</t>
  </si>
  <si>
    <t>138</t>
  </si>
  <si>
    <t>711111001</t>
  </si>
  <si>
    <t>Provedení izolace proti zemní vlhkosti vodorovné za studena nátěrem penetračním</t>
  </si>
  <si>
    <t>-187700222</t>
  </si>
  <si>
    <t>"terasa" 115</t>
  </si>
  <si>
    <t>139</t>
  </si>
  <si>
    <t>11163150</t>
  </si>
  <si>
    <t>lak penetrační asfaltový</t>
  </si>
  <si>
    <t>-1344326909</t>
  </si>
  <si>
    <t>115*0,0003 'Přepočtené koeficientem množství</t>
  </si>
  <si>
    <t>140</t>
  </si>
  <si>
    <t>711141559</t>
  </si>
  <si>
    <t>Provedení izolace proti zemní vlhkosti pásy přitavením vodorovné NAIP</t>
  </si>
  <si>
    <t>1519294899</t>
  </si>
  <si>
    <t>141</t>
  </si>
  <si>
    <t>62832001</t>
  </si>
  <si>
    <t>pás asfaltový natavitelný oxidovaný s vložkou ze skleněné rohože typu V60 s jemnozrnným minerálním posypem tl 3,5mm</t>
  </si>
  <si>
    <t>1353927824</t>
  </si>
  <si>
    <t>115*1,1655 'Přepočtené koeficientem množství</t>
  </si>
  <si>
    <t>142</t>
  </si>
  <si>
    <t>711161212</t>
  </si>
  <si>
    <t>Izolace proti zemní vlhkosti a beztlakové vodě nopovými fóliemi na ploše svislé S vrstva ochranná, odvětrávací a drenážní výška nopku 8,0 mm, tl. fólie do 0,6 mm</t>
  </si>
  <si>
    <t>-1295965622</t>
  </si>
  <si>
    <t>143</t>
  </si>
  <si>
    <t>998711101</t>
  </si>
  <si>
    <t>Přesun hmot tonážní pro izolace proti vodě, vlhkosti a plynům v objektech v do 6 m</t>
  </si>
  <si>
    <t>-1873771241</t>
  </si>
  <si>
    <t>712</t>
  </si>
  <si>
    <t>Povlakové krytiny</t>
  </si>
  <si>
    <t>144</t>
  </si>
  <si>
    <t>712331801</t>
  </si>
  <si>
    <t>Odstranění povlakové krytiny střech do 10° z pásů uložených na sucho AIP nebo NAIP</t>
  </si>
  <si>
    <t>-764055020</t>
  </si>
  <si>
    <t>"přístřešky terasa" 3,4*2,3+7,2*3,4</t>
  </si>
  <si>
    <t>145</t>
  </si>
  <si>
    <t>712361804</t>
  </si>
  <si>
    <t>Odstranění povlakové krytiny střech do 10° z fólií natavených do asfaltového podkladu</t>
  </si>
  <si>
    <t>713735784</t>
  </si>
  <si>
    <t>"skladba SR1" 13,4*8,3+12,3*3,4+13,1*6,4+15,15*12,6*2+13,2*15,6+7,8*2+8,8*10,2+12,5*19,2+3*12,45+12,5*10,3+3,82*12,6+13,8*10,8-5,75*6,88+3,8*8,8</t>
  </si>
  <si>
    <t>7,5*3,5+(7,5*7,5)/2+10,5+6,8*3,2-4-2-1,5-2,16-8,4*0,9</t>
  </si>
  <si>
    <t>"skladba SR2" 2,9*8+3,55*3,7+3*9,2</t>
  </si>
  <si>
    <t>146</t>
  </si>
  <si>
    <t>712391171</t>
  </si>
  <si>
    <t>Provedení povlakové krytiny střech do 10° podkladní textilní vrstvy</t>
  </si>
  <si>
    <t>651126260</t>
  </si>
  <si>
    <t>147</t>
  </si>
  <si>
    <t>69311035</t>
  </si>
  <si>
    <t>geotextilie tkaná separační, filtrační, výztužná PP pevnost v tahu 30kN/m</t>
  </si>
  <si>
    <t>1712610378</t>
  </si>
  <si>
    <t>1757,442*1,155 'Přepočtené koeficientem množství</t>
  </si>
  <si>
    <t>148</t>
  </si>
  <si>
    <t>712363504</t>
  </si>
  <si>
    <t>Provedení povlak krytiny mechanicky kotvenou do betonu TI tl přes 140 do 200 mm vnitřní pole, budova v do 18 m</t>
  </si>
  <si>
    <t>-2007901934</t>
  </si>
  <si>
    <t>149</t>
  </si>
  <si>
    <t>712363544</t>
  </si>
  <si>
    <t>Provedení povlak krytiny mechanicky kotvenou do betonu TI tl přes 200 do 240 mm vnitřní pole, budova v do 18 m</t>
  </si>
  <si>
    <t>-1842235295</t>
  </si>
  <si>
    <t>150</t>
  </si>
  <si>
    <t>712861705</t>
  </si>
  <si>
    <t>Provedení povlakové krytiny vytažením na konstrukce fólií lepenou se svařovanými spoji</t>
  </si>
  <si>
    <t>-1171042492</t>
  </si>
  <si>
    <t>151</t>
  </si>
  <si>
    <t>712363360</t>
  </si>
  <si>
    <t>Provedení detailů kolem prostupů</t>
  </si>
  <si>
    <t>-1897691981</t>
  </si>
  <si>
    <t>152</t>
  </si>
  <si>
    <t>28322001</t>
  </si>
  <si>
    <t>fólie hydroizolační střešní mPVC mechanicky kotvená barevná tl 2,0mm</t>
  </si>
  <si>
    <t>-169325085</t>
  </si>
  <si>
    <t>63,935+1596,507+97</t>
  </si>
  <si>
    <t>1757,442*1,1655 'Přepočtené koeficientem množství</t>
  </si>
  <si>
    <t>153</t>
  </si>
  <si>
    <t>998712102</t>
  </si>
  <si>
    <t>Přesun hmot tonážní pro krytiny povlakové v objektech v přes 6 do 12 m</t>
  </si>
  <si>
    <t>1760303410</t>
  </si>
  <si>
    <t>713</t>
  </si>
  <si>
    <t>Izolace tepelné</t>
  </si>
  <si>
    <t>154</t>
  </si>
  <si>
    <t>713141151</t>
  </si>
  <si>
    <t>Montáž izolace tepelné střech plochých kladené volně 1 vrstva rohoží, pásů, dílců, desek</t>
  </si>
  <si>
    <t>777883322</t>
  </si>
  <si>
    <t>155</t>
  </si>
  <si>
    <t>28376425</t>
  </si>
  <si>
    <t>deska XPS hrana polodrážková a hladký povrch 300kPA λ=0,035 tl 160mm</t>
  </si>
  <si>
    <t>-557135372</t>
  </si>
  <si>
    <t>63,935*1,05 'Přepočtené koeficientem množství</t>
  </si>
  <si>
    <t>156</t>
  </si>
  <si>
    <t>28372323</t>
  </si>
  <si>
    <t>deska EPS 100 pro konstrukce s běžným zatížením λ=0,037 tl 240mm</t>
  </si>
  <si>
    <t>-89503807</t>
  </si>
  <si>
    <t>1596,507*1,05 'Přepočtené koeficientem množství</t>
  </si>
  <si>
    <t>157</t>
  </si>
  <si>
    <t>998713102</t>
  </si>
  <si>
    <t>Přesun hmot tonážní pro izolace tepelné v objektech v přes 6 do 12 m</t>
  </si>
  <si>
    <t>-1689117307</t>
  </si>
  <si>
    <t>721</t>
  </si>
  <si>
    <t>Zdravotechnika - vnitřní kanalizace</t>
  </si>
  <si>
    <t>158</t>
  </si>
  <si>
    <t>721173316</t>
  </si>
  <si>
    <t>Potrubí kanalizační z PVC SN 4 dešťové DN 125</t>
  </si>
  <si>
    <t>-577081002</t>
  </si>
  <si>
    <t>10*6+6*3+7*2+2*2</t>
  </si>
  <si>
    <t>159</t>
  </si>
  <si>
    <t>721290111</t>
  </si>
  <si>
    <t>Zkouška těsnosti potrubí kanalizace vodou DN do 125</t>
  </si>
  <si>
    <t>1467621334</t>
  </si>
  <si>
    <t>160</t>
  </si>
  <si>
    <t>998721102</t>
  </si>
  <si>
    <t>Přesun hmot tonážní pro vnitřní kanalizaci v objektech v přes 6 do 12 m</t>
  </si>
  <si>
    <t>249155484</t>
  </si>
  <si>
    <t>741</t>
  </si>
  <si>
    <t>Elektroinstalace - silnoproud</t>
  </si>
  <si>
    <t>161</t>
  </si>
  <si>
    <t>741421811</t>
  </si>
  <si>
    <t>Demontáž drátu nebo lana svodového vedení D do 8 mm kolmý svod</t>
  </si>
  <si>
    <t>-1057563354</t>
  </si>
  <si>
    <t>162</t>
  </si>
  <si>
    <t>741421821</t>
  </si>
  <si>
    <t>Demontáž drátu nebo lana svodového vedení D do 8 mm rovná střecha</t>
  </si>
  <si>
    <t>767379120</t>
  </si>
  <si>
    <t>163</t>
  </si>
  <si>
    <t>741421841</t>
  </si>
  <si>
    <t>Demontáž svorky šroubové hromosvodné s 1 šroubem</t>
  </si>
  <si>
    <t>2024489689</t>
  </si>
  <si>
    <t>164</t>
  </si>
  <si>
    <t>741421843</t>
  </si>
  <si>
    <t>Demontáž svorky šroubové hromosvodné se 2 šrouby</t>
  </si>
  <si>
    <t>-1607193930</t>
  </si>
  <si>
    <t>165</t>
  </si>
  <si>
    <t>741421845</t>
  </si>
  <si>
    <t>Demontáž svorky šroubové hromosvodné se 3 šrouby a více šrouby</t>
  </si>
  <si>
    <t>-559774555</t>
  </si>
  <si>
    <t>166</t>
  </si>
  <si>
    <t>741421855</t>
  </si>
  <si>
    <t>Demontáž vedení hromosvodné-podpěra střešní pro plochou střechu</t>
  </si>
  <si>
    <t>-1812395829</t>
  </si>
  <si>
    <t>167</t>
  </si>
  <si>
    <t>741421873</t>
  </si>
  <si>
    <t>Demontáž vedení hromosvodné-ochranného úhelníku délky přes 1,4 m</t>
  </si>
  <si>
    <t>-1345529481</t>
  </si>
  <si>
    <t>168</t>
  </si>
  <si>
    <t>741430005</t>
  </si>
  <si>
    <t>Montáž tyč jímací délky do 3 m na stojan</t>
  </si>
  <si>
    <t>1604819740</t>
  </si>
  <si>
    <t>169</t>
  </si>
  <si>
    <t>35442261</t>
  </si>
  <si>
    <t>podstavec betonový pro jímací tyč se závitem M16 s PVC podložkou 20 kg</t>
  </si>
  <si>
    <t>1836198012</t>
  </si>
  <si>
    <t>170</t>
  </si>
  <si>
    <t>35441133</t>
  </si>
  <si>
    <t>tyč jímací s rovným koncem 3000mm FeZn</t>
  </si>
  <si>
    <t>1895139468</t>
  </si>
  <si>
    <t>171</t>
  </si>
  <si>
    <t>741420101</t>
  </si>
  <si>
    <t>Montáž držáků oddáleného vedení do zdiva</t>
  </si>
  <si>
    <t>-1564491237</t>
  </si>
  <si>
    <t>172</t>
  </si>
  <si>
    <t>35441776</t>
  </si>
  <si>
    <t xml:space="preserve">podpěra vedení hromosvodu do KZS na hmoždinku </t>
  </si>
  <si>
    <t>993981873</t>
  </si>
  <si>
    <t>173</t>
  </si>
  <si>
    <t>741420001</t>
  </si>
  <si>
    <t>Montáž drát nebo lano hromosvodné svodové D do 10 mm s podpěrou</t>
  </si>
  <si>
    <t>1821642935</t>
  </si>
  <si>
    <t>174</t>
  </si>
  <si>
    <t>35441072</t>
  </si>
  <si>
    <t>drát D 8mm FeZn pro hromosvod</t>
  </si>
  <si>
    <t>kg</t>
  </si>
  <si>
    <t>-1423823829</t>
  </si>
  <si>
    <t>400*0,39 'Přepočtené koeficientem množství</t>
  </si>
  <si>
    <t>175</t>
  </si>
  <si>
    <t>35442270</t>
  </si>
  <si>
    <t>podpěra vedení na ploché střechy pr. 140mm, plastový zámek, výška vedení 100mm, plast s betonem, 1 kg</t>
  </si>
  <si>
    <t>-623268223</t>
  </si>
  <si>
    <t>176</t>
  </si>
  <si>
    <t>741420020</t>
  </si>
  <si>
    <t>Montáž svorka hromosvodná s jedním šroubem</t>
  </si>
  <si>
    <t>551665474</t>
  </si>
  <si>
    <t>20+20</t>
  </si>
  <si>
    <t>177</t>
  </si>
  <si>
    <t>35431002</t>
  </si>
  <si>
    <t>svorka uzemnění FeZn univerzální s 1 příložkou</t>
  </si>
  <si>
    <t>2095010258</t>
  </si>
  <si>
    <t>178</t>
  </si>
  <si>
    <t>35431000</t>
  </si>
  <si>
    <t>svorka uzemnění FeZn univerzální</t>
  </si>
  <si>
    <t>1012303877</t>
  </si>
  <si>
    <t>179</t>
  </si>
  <si>
    <t>741420021</t>
  </si>
  <si>
    <t>Montáž svorka hromosvodná se 2 šrouby</t>
  </si>
  <si>
    <t>1647289458</t>
  </si>
  <si>
    <t>50+8</t>
  </si>
  <si>
    <t>180</t>
  </si>
  <si>
    <t>35441885</t>
  </si>
  <si>
    <t>svorka spojovací pro lano D 8-10mm</t>
  </si>
  <si>
    <t>896198204</t>
  </si>
  <si>
    <t>181</t>
  </si>
  <si>
    <t>35441925</t>
  </si>
  <si>
    <t>svorka zkušební pro lano D 6-12mm, FeZn</t>
  </si>
  <si>
    <t>683216132</t>
  </si>
  <si>
    <t>182</t>
  </si>
  <si>
    <t>741420022</t>
  </si>
  <si>
    <t>Montáž svorka hromosvodná se 3 a více šrouby</t>
  </si>
  <si>
    <t>-39688708</t>
  </si>
  <si>
    <t>20+10</t>
  </si>
  <si>
    <t>183</t>
  </si>
  <si>
    <t>35441875</t>
  </si>
  <si>
    <t>svorka křížová pro vodič D 6-10mm</t>
  </si>
  <si>
    <t>-1276398910</t>
  </si>
  <si>
    <t>184</t>
  </si>
  <si>
    <t>35441860</t>
  </si>
  <si>
    <t>svorka FeZn k jímací tyči - 4 šrouby</t>
  </si>
  <si>
    <t>906132480</t>
  </si>
  <si>
    <t>185</t>
  </si>
  <si>
    <t>741420024</t>
  </si>
  <si>
    <t>Montáž svorka hromosvodná na konstrukce</t>
  </si>
  <si>
    <t>-1371638626</t>
  </si>
  <si>
    <t>186</t>
  </si>
  <si>
    <t>35441895</t>
  </si>
  <si>
    <t>svorka připojovací k připojení kovových částí</t>
  </si>
  <si>
    <t>1945218690</t>
  </si>
  <si>
    <t>187</t>
  </si>
  <si>
    <t>741420051</t>
  </si>
  <si>
    <t>Montáž vedení hromosvodné-úhelník nebo trubka s držáky do zdiva</t>
  </si>
  <si>
    <t>318351322</t>
  </si>
  <si>
    <t>188</t>
  </si>
  <si>
    <t>35441831</t>
  </si>
  <si>
    <t>úhelník ochranný na ochranu svodu - 2000mm, FeZn</t>
  </si>
  <si>
    <t>-149712648</t>
  </si>
  <si>
    <t>189</t>
  </si>
  <si>
    <t>35441838</t>
  </si>
  <si>
    <t>držák ochranného úhelníku středový s vrutem - 250mm,</t>
  </si>
  <si>
    <t>-345031787</t>
  </si>
  <si>
    <t>190</t>
  </si>
  <si>
    <t>741420083</t>
  </si>
  <si>
    <t>Montáž vedení hromosvodné-štítek k označení svodu</t>
  </si>
  <si>
    <t>-617054328</t>
  </si>
  <si>
    <t>191</t>
  </si>
  <si>
    <t>35442110</t>
  </si>
  <si>
    <t>štítek plastový - čísla svodů</t>
  </si>
  <si>
    <t>-1427754832</t>
  </si>
  <si>
    <t>192</t>
  </si>
  <si>
    <t>741810002</t>
  </si>
  <si>
    <t>Celková prohlídka elektrického rozvodu a zařízení přes 100 000 do 500 000,- Kč</t>
  </si>
  <si>
    <t>1021691115</t>
  </si>
  <si>
    <t>193</t>
  </si>
  <si>
    <t>998741103</t>
  </si>
  <si>
    <t>Přesun hmot tonážní pro silnoproud v objektech v přes 12 do 24 m</t>
  </si>
  <si>
    <t>-728339385</t>
  </si>
  <si>
    <t>751</t>
  </si>
  <si>
    <t>Vzduchotechnika</t>
  </si>
  <si>
    <t>194</t>
  </si>
  <si>
    <t>751398822</t>
  </si>
  <si>
    <t>Demontáž větrací mřížky stěnové průřezu přes 0,040 do 0,100 m2</t>
  </si>
  <si>
    <t>1213006518</t>
  </si>
  <si>
    <t>"terasa" 1</t>
  </si>
  <si>
    <t>195</t>
  </si>
  <si>
    <t>751398022</t>
  </si>
  <si>
    <t>Montáž větrací mřížky stěnové přes 0,040 do 0,100 m2</t>
  </si>
  <si>
    <t>1647821785</t>
  </si>
  <si>
    <t>196</t>
  </si>
  <si>
    <t>751611900</t>
  </si>
  <si>
    <t>Demontáž a montáž vzduchotechnických zařízení a příslušenství</t>
  </si>
  <si>
    <t>-2093196178</t>
  </si>
  <si>
    <t>762</t>
  </si>
  <si>
    <t>Konstrukce tesařské</t>
  </si>
  <si>
    <t>197</t>
  </si>
  <si>
    <t>766311811</t>
  </si>
  <si>
    <t xml:space="preserve">Demontáž dřevěného zábradlí </t>
  </si>
  <si>
    <t>303418945</t>
  </si>
  <si>
    <t>"přístřešky terasa" 3,6+2,3+3,3*2+7,2</t>
  </si>
  <si>
    <t>198</t>
  </si>
  <si>
    <t>762341811</t>
  </si>
  <si>
    <t>Demontáž bednění střech z prken</t>
  </si>
  <si>
    <t>1956951886</t>
  </si>
  <si>
    <t>199</t>
  </si>
  <si>
    <t>762751820</t>
  </si>
  <si>
    <t>Demontáž prostorových vázaných kcí na sraz z hraněného řeziva průřezové pl přes 120 do 224 cm2</t>
  </si>
  <si>
    <t>792211394</t>
  </si>
  <si>
    <t>"přístřešky terasa" 3,4*2+2,4*4+2,2*2+2,5*2+1,5*2+1*2</t>
  </si>
  <si>
    <t>2,2*4+2,5*4+1*8+7,2*2+3,4*9</t>
  </si>
  <si>
    <t>200</t>
  </si>
  <si>
    <t>762361312</t>
  </si>
  <si>
    <t>Konstrukční a vyrovnávací vrstva pod klempířské prvky (parapety) z desek dřevoštěpkových tl 22 mm</t>
  </si>
  <si>
    <t>-388850715</t>
  </si>
  <si>
    <t>7,6*0,15+126,7*0,3+1,2*0,4</t>
  </si>
  <si>
    <t>201</t>
  </si>
  <si>
    <t>998762102</t>
  </si>
  <si>
    <t>Přesun hmot tonážní pro kce tesařské v objektech v přes 6 do 12 m</t>
  </si>
  <si>
    <t>542507341</t>
  </si>
  <si>
    <t>764</t>
  </si>
  <si>
    <t>Konstrukce klempířské</t>
  </si>
  <si>
    <t>202</t>
  </si>
  <si>
    <t>764002841</t>
  </si>
  <si>
    <t>Demontáž oplechování horních ploch zdí a nadezdívek do suti</t>
  </si>
  <si>
    <t>1767343731</t>
  </si>
  <si>
    <t>22+110+15+85+22+21+116+17+4</t>
  </si>
  <si>
    <t>203</t>
  </si>
  <si>
    <t>764002851</t>
  </si>
  <si>
    <t>Demontáž oplechování parapetů do suti</t>
  </si>
  <si>
    <t>-1948255924</t>
  </si>
  <si>
    <t>7,6+126,7+1,2</t>
  </si>
  <si>
    <t>204</t>
  </si>
  <si>
    <t>764002861</t>
  </si>
  <si>
    <t>Demontáž oplechování říms a ozdobných prvků do suti</t>
  </si>
  <si>
    <t>1393450915</t>
  </si>
  <si>
    <t>205</t>
  </si>
  <si>
    <t>764004861</t>
  </si>
  <si>
    <t>Demontáž svodu do suti</t>
  </si>
  <si>
    <t>58213028</t>
  </si>
  <si>
    <t>206</t>
  </si>
  <si>
    <t>764214604</t>
  </si>
  <si>
    <t>Oplechování horních ploch a atik bez rohů z Pz s povrch úpravou mechanicky kotvené rš 360 mm</t>
  </si>
  <si>
    <t>-917639603</t>
  </si>
  <si>
    <t>"K25" 21</t>
  </si>
  <si>
    <t>207</t>
  </si>
  <si>
    <t>764214605</t>
  </si>
  <si>
    <t>Oplechování horních ploch a atik bez rohů z Pz s povrch úpravou mechanicky kotvené rš 400 mm</t>
  </si>
  <si>
    <t>1336503311</t>
  </si>
  <si>
    <t>"K23" 85</t>
  </si>
  <si>
    <t>"K27" 17</t>
  </si>
  <si>
    <t>208</t>
  </si>
  <si>
    <t>764214615</t>
  </si>
  <si>
    <t>Oplechování horních ploch a atik bez rohů z Pz s povrch úpravou mechanicky kotvené rš 450 mm</t>
  </si>
  <si>
    <t>-550287103</t>
  </si>
  <si>
    <t>"K22" 15</t>
  </si>
  <si>
    <t>209</t>
  </si>
  <si>
    <t>764214625</t>
  </si>
  <si>
    <t>Oplechování horních ploch a atik bez rohů z Pz s povrch úpravou mechanicky kotvené rš 460 mm</t>
  </si>
  <si>
    <t>527953085</t>
  </si>
  <si>
    <t>"K21" 110</t>
  </si>
  <si>
    <t>210</t>
  </si>
  <si>
    <t>764214606</t>
  </si>
  <si>
    <t>Oplechování horních ploch a atik bez rohů z Pz s povrch úpravou mechanicky kotvené rš 510 mm</t>
  </si>
  <si>
    <t>1023285514</t>
  </si>
  <si>
    <t>"K19" 22</t>
  </si>
  <si>
    <t>211</t>
  </si>
  <si>
    <t>764214616</t>
  </si>
  <si>
    <t>Oplechování horních ploch a atik bez rohů z Pz s povrch úpravou mechanicky kotvené rš 540 mm</t>
  </si>
  <si>
    <t>608082087</t>
  </si>
  <si>
    <t>"K24" 22</t>
  </si>
  <si>
    <t>212</t>
  </si>
  <si>
    <t>764214626</t>
  </si>
  <si>
    <t>Oplechování horních ploch a atik bez rohů z Pz s povrch úpravou mechanicky kotvené rš 590 mm</t>
  </si>
  <si>
    <t>-1327742896</t>
  </si>
  <si>
    <t>"K26" 116</t>
  </si>
  <si>
    <t>213</t>
  </si>
  <si>
    <t>764214607</t>
  </si>
  <si>
    <t>Oplechování horních ploch a atik bez rohů z Pz s povrch úpravou mechanicky kotvené rš 680 mm</t>
  </si>
  <si>
    <t>-1046036545</t>
  </si>
  <si>
    <t>"K28" 4</t>
  </si>
  <si>
    <t>214</t>
  </si>
  <si>
    <t>764216602</t>
  </si>
  <si>
    <t>Oplechování rovných parapetů mechanicky kotvené z Pz s povrchovou úpravou rš 200 mm</t>
  </si>
  <si>
    <t>2032406310</t>
  </si>
  <si>
    <t>"K8" 1,4*2</t>
  </si>
  <si>
    <t>"K10" 1,2*4</t>
  </si>
  <si>
    <t>215</t>
  </si>
  <si>
    <t>764216604</t>
  </si>
  <si>
    <t>Oplechování rovných parapetů mechanicky kotvené z Pz s povrchovou úpravou rš 350 mm</t>
  </si>
  <si>
    <t>-413081711</t>
  </si>
  <si>
    <t>"K1" 0,6*5</t>
  </si>
  <si>
    <t>"K3" 1,85*26</t>
  </si>
  <si>
    <t>"K4" 4,55*4</t>
  </si>
  <si>
    <t>"K5" 2,4*4</t>
  </si>
  <si>
    <t>"K6" 1,25*5</t>
  </si>
  <si>
    <t>"K9" 1,7*8</t>
  </si>
  <si>
    <t>"K11" 1,1*2</t>
  </si>
  <si>
    <t>"K12" 0,6*3</t>
  </si>
  <si>
    <t>"K13" 2,45*2</t>
  </si>
  <si>
    <t>"K14" 2,6*1</t>
  </si>
  <si>
    <t>"K15" 4,1*1</t>
  </si>
  <si>
    <t>"K16" 1,5*4</t>
  </si>
  <si>
    <t>"K17" 1,85*1</t>
  </si>
  <si>
    <t>"K18" 1,5*3</t>
  </si>
  <si>
    <t>216</t>
  </si>
  <si>
    <t>764216615</t>
  </si>
  <si>
    <t>Oplechování rovných parapetů mechanicky kotvené z Pz s povrchovou úpravou rš 450 mm</t>
  </si>
  <si>
    <t>-386269876</t>
  </si>
  <si>
    <t>"K2" 0,6*2</t>
  </si>
  <si>
    <t>217</t>
  </si>
  <si>
    <t>764218606</t>
  </si>
  <si>
    <t>Oplechování rovné římsy mechanicky kotvené z Pz s upraveným povrchem rš 500 mm</t>
  </si>
  <si>
    <t>682599060</t>
  </si>
  <si>
    <t>"K19" 250</t>
  </si>
  <si>
    <t>218</t>
  </si>
  <si>
    <t>998764102</t>
  </si>
  <si>
    <t>Přesun hmot tonážní pro konstrukce klempířské v objektech v přes 6 do 12 m</t>
  </si>
  <si>
    <t>-476479064</t>
  </si>
  <si>
    <t>765</t>
  </si>
  <si>
    <t>Krytina skládaná</t>
  </si>
  <si>
    <t>219</t>
  </si>
  <si>
    <t>765151801</t>
  </si>
  <si>
    <t>Demontáž krytiny bitumenové ze šindelů do suti</t>
  </si>
  <si>
    <t>-149393977</t>
  </si>
  <si>
    <t>766</t>
  </si>
  <si>
    <t>Konstrukce truhlářské</t>
  </si>
  <si>
    <t>220</t>
  </si>
  <si>
    <t>766660411</t>
  </si>
  <si>
    <t>Montáž vchodových dveří včetně rámu jednokřídlových bez nadsvětlíku do zdiva</t>
  </si>
  <si>
    <t>-1518342522</t>
  </si>
  <si>
    <t>"T1" 1</t>
  </si>
  <si>
    <t>"T3" 2</t>
  </si>
  <si>
    <t>"T5" 1</t>
  </si>
  <si>
    <t>221</t>
  </si>
  <si>
    <t>61140501</t>
  </si>
  <si>
    <t>dveře jednokřídlé plastové s dekorem plné max rozměru otvoru 2,42m2 bezpečnostní třídy RC2</t>
  </si>
  <si>
    <t>-1078567972</t>
  </si>
  <si>
    <t>"T1" 1,05*2,2</t>
  </si>
  <si>
    <t>"T3" 1*2,15*2</t>
  </si>
  <si>
    <t>222</t>
  </si>
  <si>
    <t>61140505</t>
  </si>
  <si>
    <t>dveře jednokřídlé plastové s dekorem prosklené max rozměru otvoru 2,42m2 bezpečnostní třídy RC2</t>
  </si>
  <si>
    <t>660517090</t>
  </si>
  <si>
    <t>223</t>
  </si>
  <si>
    <t>766660451</t>
  </si>
  <si>
    <t>Montáž vchodových dveří včetně rámu dvoukřídlových bez nadsvětlíku do zdiva</t>
  </si>
  <si>
    <t>-19957437</t>
  </si>
  <si>
    <t>"T2" 1</t>
  </si>
  <si>
    <t>"T4" 1</t>
  </si>
  <si>
    <t>224</t>
  </si>
  <si>
    <t>61140507</t>
  </si>
  <si>
    <t>dveře dvoukřídlé plastové s dekorem plné max rozměru otvoru 4,84m2 bezpečnostní třídy RC2</t>
  </si>
  <si>
    <t>-556992396</t>
  </si>
  <si>
    <t>225</t>
  </si>
  <si>
    <t>61140511</t>
  </si>
  <si>
    <t>dveře dvoukřídlé plastové s dekorem prosklené max rozměru otvoru 4,84m2 bezpečnostní třídy RC2</t>
  </si>
  <si>
    <t>873177160</t>
  </si>
  <si>
    <t>"T4" 1,8*2,15</t>
  </si>
  <si>
    <t>226</t>
  </si>
  <si>
    <t>766660728</t>
  </si>
  <si>
    <t>Montáž dveřního interiérového kování - zámku</t>
  </si>
  <si>
    <t>341873115</t>
  </si>
  <si>
    <t>227</t>
  </si>
  <si>
    <t>54924013</t>
  </si>
  <si>
    <t>zámek zadlabací vložkový pravolevý rozteč 72x60mm</t>
  </si>
  <si>
    <t>-75760625</t>
  </si>
  <si>
    <t>228</t>
  </si>
  <si>
    <t>54964104</t>
  </si>
  <si>
    <t>vložka cylindrická 29+50</t>
  </si>
  <si>
    <t>-1340613344</t>
  </si>
  <si>
    <t>229</t>
  </si>
  <si>
    <t>766660729</t>
  </si>
  <si>
    <t>Montáž dveřního interiérového kování - štítku s klikou</t>
  </si>
  <si>
    <t>331963736</t>
  </si>
  <si>
    <t>230</t>
  </si>
  <si>
    <t>54914123</t>
  </si>
  <si>
    <t>kování rozetové klika/klika</t>
  </si>
  <si>
    <t>-506264263</t>
  </si>
  <si>
    <t>231</t>
  </si>
  <si>
    <t>766660733</t>
  </si>
  <si>
    <t>Montáž dveřního bezpečnostního kování - štítku s klikou</t>
  </si>
  <si>
    <t>183964463</t>
  </si>
  <si>
    <t>232</t>
  </si>
  <si>
    <t>54914129</t>
  </si>
  <si>
    <t>kování bezpečnostní klika/klika RC2</t>
  </si>
  <si>
    <t>-766147434</t>
  </si>
  <si>
    <t>233</t>
  </si>
  <si>
    <t>998766101</t>
  </si>
  <si>
    <t>Přesun hmot tonážní pro kce truhlářské v objektech v do 6 m</t>
  </si>
  <si>
    <t>-1638137595</t>
  </si>
  <si>
    <t>767</t>
  </si>
  <si>
    <t>Konstrukce zámečnické</t>
  </si>
  <si>
    <t>234</t>
  </si>
  <si>
    <t>767161851</t>
  </si>
  <si>
    <t>Demontáž madel schodišťových do suti</t>
  </si>
  <si>
    <t>-1941928492</t>
  </si>
  <si>
    <t>"Z 13 hlavní vchod" 3,9*2</t>
  </si>
  <si>
    <t>235</t>
  </si>
  <si>
    <t>767812853</t>
  </si>
  <si>
    <t>Demontáž markýz fasádních š přes 2000 do 5000 mm</t>
  </si>
  <si>
    <t>-851983307</t>
  </si>
  <si>
    <t>"podnikatelský inkubátor" 2*2</t>
  </si>
  <si>
    <t>236</t>
  </si>
  <si>
    <t>767311840</t>
  </si>
  <si>
    <t>Demontáž světlíků pásových obloukových se skleněnou výplní</t>
  </si>
  <si>
    <t>1673613812</t>
  </si>
  <si>
    <t>5,75*6,875</t>
  </si>
  <si>
    <t>237</t>
  </si>
  <si>
    <t>767163122</t>
  </si>
  <si>
    <t>Montáž přímého kovového zábradlí do betonu v rovině v exteriéru</t>
  </si>
  <si>
    <t>342797929</t>
  </si>
  <si>
    <t>"Z 1 - terasa" 3,85+2,5+7,3+5,55</t>
  </si>
  <si>
    <t>"Z 10 - vstup do loutkového divadla" 7,85</t>
  </si>
  <si>
    <t>238</t>
  </si>
  <si>
    <t>767223212</t>
  </si>
  <si>
    <t>Montáž přímého kovového zábradlí do ocelové konstrukce na schodišti v exteriéru</t>
  </si>
  <si>
    <t>212320619</t>
  </si>
  <si>
    <t>"Z 2a - terasa" 2,2</t>
  </si>
  <si>
    <t>"Z 2b - terasa" 8,5*2</t>
  </si>
  <si>
    <t>239</t>
  </si>
  <si>
    <t>767223222</t>
  </si>
  <si>
    <t>Montáž přímého kovového zábradlí do betonu konstrukce na schodišti v exteriéru</t>
  </si>
  <si>
    <t>-934537111</t>
  </si>
  <si>
    <t>"Z 3 - terasa" 2</t>
  </si>
  <si>
    <t>"Z 14 hlavní vchod" 2,8*2</t>
  </si>
  <si>
    <t>240</t>
  </si>
  <si>
    <t>55342284</t>
  </si>
  <si>
    <t>zábradlí s hranatým sloupkem a hranatými pruty s horním kotvením</t>
  </si>
  <si>
    <t>1161303520</t>
  </si>
  <si>
    <t>241</t>
  </si>
  <si>
    <t>55342397</t>
  </si>
  <si>
    <t>zábradlí nerezové schodišťové kotvení vrchní v 900mm</t>
  </si>
  <si>
    <t>552778858</t>
  </si>
  <si>
    <t>242</t>
  </si>
  <si>
    <t>953941211</t>
  </si>
  <si>
    <t>Osazování kovových konzol nebo kotev</t>
  </si>
  <si>
    <t>-1486740094</t>
  </si>
  <si>
    <t>"Z 13 hlavní vchod" 4*2</t>
  </si>
  <si>
    <t>243</t>
  </si>
  <si>
    <t>54889030</t>
  </si>
  <si>
    <t>uchycení madla na zeď nerezové D 42,4mm</t>
  </si>
  <si>
    <t>-14240995</t>
  </si>
  <si>
    <t>244</t>
  </si>
  <si>
    <t>767165111</t>
  </si>
  <si>
    <t>Montáž madel šroubováním</t>
  </si>
  <si>
    <t>-762151613</t>
  </si>
  <si>
    <t>"dřevěné madlo" 48,25</t>
  </si>
  <si>
    <t>"nerez madlo" 7,8</t>
  </si>
  <si>
    <t>245</t>
  </si>
  <si>
    <t>05217102</t>
  </si>
  <si>
    <t>madlo dřevěné teak D 42mm</t>
  </si>
  <si>
    <t>-1508004432</t>
  </si>
  <si>
    <t>27,05+19,2+2</t>
  </si>
  <si>
    <t>246</t>
  </si>
  <si>
    <t>55342299</t>
  </si>
  <si>
    <t>zábradlí nerezové schodišťové kotvení vrchní v 1000mm</t>
  </si>
  <si>
    <t>932181594</t>
  </si>
  <si>
    <t>247</t>
  </si>
  <si>
    <t>767311360</t>
  </si>
  <si>
    <t>Montáž světlíků sedlových podélných nebo příčných rozpětí 6000 mm se zasklením</t>
  </si>
  <si>
    <t>-1875665386</t>
  </si>
  <si>
    <t>248</t>
  </si>
  <si>
    <t>767312126</t>
  </si>
  <si>
    <t>Montáž čela světlíků rozpětí 6000 mm se zasklením</t>
  </si>
  <si>
    <t>-547188777</t>
  </si>
  <si>
    <t>249</t>
  </si>
  <si>
    <t>56245350</t>
  </si>
  <si>
    <t>obloukový světlík z hliníkové konstrukce s polykarbonátovou výplní, rozm 5,75 x 7 m</t>
  </si>
  <si>
    <t>-800361566</t>
  </si>
  <si>
    <t>250</t>
  </si>
  <si>
    <t>767531232</t>
  </si>
  <si>
    <t>Osazení záchytné vany pod vstupní rohož čisticích zón plochy přes 0,5 do 1 m2</t>
  </si>
  <si>
    <t>-1418552484</t>
  </si>
  <si>
    <t>"vstup do loutkového divadla" 1</t>
  </si>
  <si>
    <t>251</t>
  </si>
  <si>
    <t>69752164</t>
  </si>
  <si>
    <t>vana záchytná čistících zón z nerezového plechu včetně rámu přes 0,5 do 1,0m2</t>
  </si>
  <si>
    <t>1000200226</t>
  </si>
  <si>
    <t>"vstup do loutkového divadla" 1,2*0,6</t>
  </si>
  <si>
    <t>252</t>
  </si>
  <si>
    <t>767531233</t>
  </si>
  <si>
    <t>Osazení záchytné vany pod vstupní rohož čisticích zón plochy přes 1 do 1,5 m2</t>
  </si>
  <si>
    <t>-998561510</t>
  </si>
  <si>
    <t>"hlavní vstup" 1</t>
  </si>
  <si>
    <t>253</t>
  </si>
  <si>
    <t>69752170</t>
  </si>
  <si>
    <t>vana záchytná čistících zón z pozinkovaného plechu včetně rámu přes 1,0 do 1,5m2</t>
  </si>
  <si>
    <t>840691481</t>
  </si>
  <si>
    <t>254</t>
  </si>
  <si>
    <t>767531212</t>
  </si>
  <si>
    <t>Montáž vstupních kovových nebo plastových rohoží čisticích zón plochy přes 0,5 do 1 m2</t>
  </si>
  <si>
    <t>-779183255</t>
  </si>
  <si>
    <t>255</t>
  </si>
  <si>
    <t>767531213</t>
  </si>
  <si>
    <t>Montáž vstupních kovových nebo plastových rohoží čisticích zón plochy přes 1 do 1,5 m2</t>
  </si>
  <si>
    <t>-2142490454</t>
  </si>
  <si>
    <t>256</t>
  </si>
  <si>
    <t>69752035</t>
  </si>
  <si>
    <t>rohož vstupní samonosná kovová - škrabák v 20mm</t>
  </si>
  <si>
    <t>1789891990</t>
  </si>
  <si>
    <t>2,16*1,1 'Přepočtené koeficientem množství</t>
  </si>
  <si>
    <t>257</t>
  </si>
  <si>
    <t>767211300</t>
  </si>
  <si>
    <t>Rampa a schodiště ocelové, pochozí část pororošt, vše žárově zinkované</t>
  </si>
  <si>
    <t>kpl</t>
  </si>
  <si>
    <t>2112793823</t>
  </si>
  <si>
    <t>258</t>
  </si>
  <si>
    <t>767881100</t>
  </si>
  <si>
    <t>Záchytný systém na střešní konstrukci</t>
  </si>
  <si>
    <t>-1637237360</t>
  </si>
  <si>
    <t>775</t>
  </si>
  <si>
    <t>Podlahy skládané</t>
  </si>
  <si>
    <t>259</t>
  </si>
  <si>
    <t>775591919</t>
  </si>
  <si>
    <t>Oprava podlah dřevěných - broušení celkové včetně tmelení</t>
  </si>
  <si>
    <t>204142250</t>
  </si>
  <si>
    <t>"m.č. 204, 205, 207, 210, 211, 212, 216" 90+35,1+8,34+31,59+31,43+31,59+22,82</t>
  </si>
  <si>
    <t>260</t>
  </si>
  <si>
    <t>775591920</t>
  </si>
  <si>
    <t>Oprava podlah dřevěných - vysátí povrchu</t>
  </si>
  <si>
    <t>1365061305</t>
  </si>
  <si>
    <t>261</t>
  </si>
  <si>
    <t>775591921</t>
  </si>
  <si>
    <t>Oprava podlah dřevěných - základní lak</t>
  </si>
  <si>
    <t>1826990354</t>
  </si>
  <si>
    <t>262</t>
  </si>
  <si>
    <t>775591924</t>
  </si>
  <si>
    <t>Oprava podlah dřevěných - vrchní lak pro velmi vysokou zátěž</t>
  </si>
  <si>
    <t>-828748118</t>
  </si>
  <si>
    <t>263</t>
  </si>
  <si>
    <t>775591926</t>
  </si>
  <si>
    <t>Oprava podlah dřevěných - mezibroušení mezi vrstvami laku</t>
  </si>
  <si>
    <t>-1155348324</t>
  </si>
  <si>
    <t>264</t>
  </si>
  <si>
    <t>775591931</t>
  </si>
  <si>
    <t>Oprava podlah dřevěných - nátěr olejem a voskování</t>
  </si>
  <si>
    <t>1741705989</t>
  </si>
  <si>
    <t>265</t>
  </si>
  <si>
    <t>998775122</t>
  </si>
  <si>
    <t>Přesun hmot tonážní pro podlahy skládané ruční v objektech v přes 6 do 12 m</t>
  </si>
  <si>
    <t>2069912798</t>
  </si>
  <si>
    <t>776</t>
  </si>
  <si>
    <t>Podlahy povlakové</t>
  </si>
  <si>
    <t>266</t>
  </si>
  <si>
    <t>776111115</t>
  </si>
  <si>
    <t>Broušení podkladu povlakových podlah před litím stěrky</t>
  </si>
  <si>
    <t>-2051372336</t>
  </si>
  <si>
    <t>267</t>
  </si>
  <si>
    <t>776111311</t>
  </si>
  <si>
    <t>Vysátí podkladu povlakových podlah</t>
  </si>
  <si>
    <t>-1176192949</t>
  </si>
  <si>
    <t>268</t>
  </si>
  <si>
    <t>776121112</t>
  </si>
  <si>
    <t>Vodou ředitelná penetrace savého podkladu povlakových podlah</t>
  </si>
  <si>
    <t>152668311</t>
  </si>
  <si>
    <t>269</t>
  </si>
  <si>
    <t>776141112</t>
  </si>
  <si>
    <t>Stěrka podlahová nivelační pro vyrovnání podkladu povlakových podlah pevnosti 20 MPa tl přes 3 do 5 mm</t>
  </si>
  <si>
    <t>1807939076</t>
  </si>
  <si>
    <t>270</t>
  </si>
  <si>
    <t>776231111</t>
  </si>
  <si>
    <t>Lepení lamel a čtverců z vinylu standardním lepidlem</t>
  </si>
  <si>
    <t>-1536253306</t>
  </si>
  <si>
    <t>271</t>
  </si>
  <si>
    <t>28411111</t>
  </si>
  <si>
    <t>PVC vinyl LVT dílec zátěžový pro renovace na starý podklad tl 6mm, nášlapná vrstva 0,7mm, hořlavost Bfl-s1, smykové tření µ 0,5, třída zátěže 34/43, rozměrová stálost &lt;=0,15</t>
  </si>
  <si>
    <t>1972371230</t>
  </si>
  <si>
    <t>243,54*1,1 'Přepočtené koeficientem množství</t>
  </si>
  <si>
    <t>272</t>
  </si>
  <si>
    <t>776411111</t>
  </si>
  <si>
    <t>Montáž obvodových soklíků výšky do 80 mm</t>
  </si>
  <si>
    <t>1879695382</t>
  </si>
  <si>
    <t>273</t>
  </si>
  <si>
    <t>28411009</t>
  </si>
  <si>
    <t>lišta soklová PVC 18x80mm</t>
  </si>
  <si>
    <t>-585767736</t>
  </si>
  <si>
    <t>107,4*1,02 'Přepočtené koeficientem množství</t>
  </si>
  <si>
    <t>274</t>
  </si>
  <si>
    <t>998776122</t>
  </si>
  <si>
    <t>Přesun hmot tonážní pro podlahy povlakové ruční v objektech v přes 6 do 12 m</t>
  </si>
  <si>
    <t>-753484928</t>
  </si>
  <si>
    <t>782</t>
  </si>
  <si>
    <t>Dokončovací práce - obklady z kamene</t>
  </si>
  <si>
    <t>275</t>
  </si>
  <si>
    <t>782111811</t>
  </si>
  <si>
    <t>Demontáž obkladů stěn z kamene do suti z měkkých kamenů kladených do malty</t>
  </si>
  <si>
    <t>1114259287</t>
  </si>
  <si>
    <t xml:space="preserve"> (8,2+2+11,4+4,7)*0,5+8,2*1,15-0,9*0,75+3*1,2+(1,5*1,2)/2+1,7*0,5*2+(2*1,5)/2+2,4*1,55+15*1,6-1,5*1,3+3,3*1,8+5,5*1,5*2+(1,2+1,9+0,6)*1,3*2+5*0,5*2</t>
  </si>
  <si>
    <t>9*2,05+3,3*2+15,5*2-0,6*1,2*9+2,2*2,4-0,8*0,8-0,6*0,6+1*0,8+(8,85+1,9)*0,5+2,25*2+2,55*1,5+(3,75+2,1)*1,5+(2,1+2,8)*1+3*1,5</t>
  </si>
  <si>
    <t>276</t>
  </si>
  <si>
    <t>782311811</t>
  </si>
  <si>
    <t>Demontáž obkladů sloupů z kamene do suti z měkkých kamenů kladených do malty</t>
  </si>
  <si>
    <t>-966069399</t>
  </si>
  <si>
    <t>(0,45*4+0,6*6+0,25*2+0,3*2)*3,2+(0,6*4*4+0,9*4)*4,5</t>
  </si>
  <si>
    <t>277</t>
  </si>
  <si>
    <t>782511811</t>
  </si>
  <si>
    <t>Demontáž obkladů ostění z kamene do suti z měkkých kamenů kladených do malty</t>
  </si>
  <si>
    <t>-2129303432</t>
  </si>
  <si>
    <t>(0,9+0,75*2+0,6*9+1,2*18)*0,25</t>
  </si>
  <si>
    <t>278</t>
  </si>
  <si>
    <t>782991111</t>
  </si>
  <si>
    <t>Penetrace podkladu obkladu z kamene</t>
  </si>
  <si>
    <t>1351899811</t>
  </si>
  <si>
    <t>178,96+80,2+9,408</t>
  </si>
  <si>
    <t>279</t>
  </si>
  <si>
    <t>782112213</t>
  </si>
  <si>
    <t>Montáž obkladů stěn z pravoúhlých vzorovaných desek z měkkého kamene do lepidla tl přes 30 do 50 mm</t>
  </si>
  <si>
    <t>-1152099371</t>
  </si>
  <si>
    <t>280</t>
  </si>
  <si>
    <t>782191141</t>
  </si>
  <si>
    <t>Příplatek k montáži obkladu stěn z kamene a betonu za použití kovových kotev k uchycení obkladu</t>
  </si>
  <si>
    <t>-1788850356</t>
  </si>
  <si>
    <t>281</t>
  </si>
  <si>
    <t>782312213</t>
  </si>
  <si>
    <t>Montáž obkladu sloupů z pravoúhlých vzorovaných desek z měkkého kamene do lepidla tl přes 30 do 50 mm</t>
  </si>
  <si>
    <t>1247431223</t>
  </si>
  <si>
    <t>282</t>
  </si>
  <si>
    <t>782391141</t>
  </si>
  <si>
    <t>Příplatek k montáži obkladu sloupů z kamene za použití kovových kotev k uchycení obkladu</t>
  </si>
  <si>
    <t>1393941032</t>
  </si>
  <si>
    <t>283</t>
  </si>
  <si>
    <t>782512213</t>
  </si>
  <si>
    <t>Montáž obkladu ostění z pravoúhlých vzorovaných desek z měkkého kamene do lepidla tl přes 30 do 50 mm</t>
  </si>
  <si>
    <t>891659392</t>
  </si>
  <si>
    <t>(0,9+0,75*2+0,6*9+1,2*18)*0,32</t>
  </si>
  <si>
    <t>284</t>
  </si>
  <si>
    <t>782591141</t>
  </si>
  <si>
    <t>Příplatek k montáži obkladu ostění z kamene za použití kovových kotev k uchycení obkladu</t>
  </si>
  <si>
    <t>-1585639912</t>
  </si>
  <si>
    <t>285</t>
  </si>
  <si>
    <t>58381914</t>
  </si>
  <si>
    <t>deska smirkovaná pískovec tl 40mm</t>
  </si>
  <si>
    <t>392389236</t>
  </si>
  <si>
    <t>268,568*1,05 'Přepočtené koeficientem množství</t>
  </si>
  <si>
    <t>286</t>
  </si>
  <si>
    <t>998782101</t>
  </si>
  <si>
    <t>Přesun hmot tonážní pro obklady kamenné v objektech v do 6 m</t>
  </si>
  <si>
    <t>-541244375</t>
  </si>
  <si>
    <t>783</t>
  </si>
  <si>
    <t>Dokončovací práce - nátěry</t>
  </si>
  <si>
    <t>287</t>
  </si>
  <si>
    <t>783809223</t>
  </si>
  <si>
    <t>Montáž hladkých ozdobných prvků s převažujícím délkovým rozměrem v (š) přes 60 do 120 mm na fasády</t>
  </si>
  <si>
    <t>-1107922530</t>
  </si>
  <si>
    <t>"svislé prvky kolem oken" 2,5*36</t>
  </si>
  <si>
    <t>288</t>
  </si>
  <si>
    <t>28374118</t>
  </si>
  <si>
    <t>dekorační prvek fasádní šambrána š do 120mm</t>
  </si>
  <si>
    <t>-1664960306</t>
  </si>
  <si>
    <t>289</t>
  </si>
  <si>
    <t>783809225</t>
  </si>
  <si>
    <t>Montáž hladkých ozdobných prvků s převažujícím délkovým rozměrem v (š) přes 120 do 200 mm na fasády</t>
  </si>
  <si>
    <t>-1329158784</t>
  </si>
  <si>
    <t>"vodorovné prvky nad nadpražím oken" 1,7*12+4,4*2</t>
  </si>
  <si>
    <t>290</t>
  </si>
  <si>
    <t>28374119</t>
  </si>
  <si>
    <t>dekorační prvek fasádní šambrána š do 200mm</t>
  </si>
  <si>
    <t>-875842437</t>
  </si>
  <si>
    <t>291</t>
  </si>
  <si>
    <t>783809237</t>
  </si>
  <si>
    <t>Montáž ornamentových ozdobných prvků s délkovým rozměrem v (š) přes 200 mm na fasády</t>
  </si>
  <si>
    <t>1483873334</t>
  </si>
  <si>
    <t>"nad okny" 1,8*12+4,5*2</t>
  </si>
  <si>
    <t>292</t>
  </si>
  <si>
    <t>28374124</t>
  </si>
  <si>
    <t>dekorační prvek fasádní průběžná římsa v do 300mm</t>
  </si>
  <si>
    <t>-455706104</t>
  </si>
  <si>
    <t>293</t>
  </si>
  <si>
    <t>783809233</t>
  </si>
  <si>
    <t>Montáž ornamentových ozdobných prvků s délkovým rozměrem v (š) přes 60 do 120 mm na fasády</t>
  </si>
  <si>
    <t>52822774</t>
  </si>
  <si>
    <t>"pod parapety" 2,5+1,8*9+1,2*2+1,1*4+2,4*4+4,5*4+1,8*13+1,1+1,65*8+2,4*2+1,8*4</t>
  </si>
  <si>
    <t>294</t>
  </si>
  <si>
    <t>28374120</t>
  </si>
  <si>
    <t>dekorační prvek fasádní parapetní římsa v do 120mm</t>
  </si>
  <si>
    <t>-431873984</t>
  </si>
  <si>
    <t>786</t>
  </si>
  <si>
    <t>Dokončovací práce - čalounické úpravy</t>
  </si>
  <si>
    <t>295</t>
  </si>
  <si>
    <t>767672813</t>
  </si>
  <si>
    <t>Demontáž žaluzií předokenních</t>
  </si>
  <si>
    <t>-601133950</t>
  </si>
  <si>
    <t>"T7" 1,5*2,7*3</t>
  </si>
  <si>
    <t>296</t>
  </si>
  <si>
    <t>786623023</t>
  </si>
  <si>
    <t>Montáž fasádní žaluzie před okenní nebo dveřní otvor ovládané motorem pl přes 4 do 6 m2</t>
  </si>
  <si>
    <t>65906660</t>
  </si>
  <si>
    <t>297</t>
  </si>
  <si>
    <t>55342549</t>
  </si>
  <si>
    <t>žaluzie Z-90 fasádní ovládaná základním motorem příslušenství plochy do 5,0m2</t>
  </si>
  <si>
    <t>-949518915</t>
  </si>
  <si>
    <t>298</t>
  </si>
  <si>
    <t>40461073</t>
  </si>
  <si>
    <t>jednotka řídicí žaluziová pro ovládání žaluzií, markýz, rolet, oken a stínících zařízení na pohon 230V, spínací výkon 700W, paměť, do stěny, plast, černá, IP20</t>
  </si>
  <si>
    <t>-1386961796</t>
  </si>
  <si>
    <t>299</t>
  </si>
  <si>
    <t>998786102</t>
  </si>
  <si>
    <t>Přesun hmot tonážní pro stínění a čalounické úpravy v objektech v přes 6 do 12 m</t>
  </si>
  <si>
    <t>-980776408</t>
  </si>
  <si>
    <t>VRN</t>
  </si>
  <si>
    <t>Vedlejší rozpočtové náklady</t>
  </si>
  <si>
    <t>VRN1</t>
  </si>
  <si>
    <t>Průzkumné, geodetické a projektové práce</t>
  </si>
  <si>
    <t>300</t>
  </si>
  <si>
    <t>012164000</t>
  </si>
  <si>
    <t>Vytyčení a zaměření inženýrských sítí</t>
  </si>
  <si>
    <t>1024</t>
  </si>
  <si>
    <t>-1007064150</t>
  </si>
  <si>
    <t>VRN3</t>
  </si>
  <si>
    <t>Zařízení staveniště</t>
  </si>
  <si>
    <t>301</t>
  </si>
  <si>
    <t>030001000</t>
  </si>
  <si>
    <t>-1143768715</t>
  </si>
  <si>
    <t>VRN6</t>
  </si>
  <si>
    <t>Územní vlivy</t>
  </si>
  <si>
    <t>302</t>
  </si>
  <si>
    <t>060001000</t>
  </si>
  <si>
    <t>-130486666</t>
  </si>
  <si>
    <t>VRN7</t>
  </si>
  <si>
    <t>Provozní vlivy</t>
  </si>
  <si>
    <t>303</t>
  </si>
  <si>
    <t>070001000</t>
  </si>
  <si>
    <t>478207101</t>
  </si>
  <si>
    <t>304</t>
  </si>
  <si>
    <t>073002000</t>
  </si>
  <si>
    <t>Ztížený pohyb vozidel v centrech měst</t>
  </si>
  <si>
    <t>-897957590</t>
  </si>
  <si>
    <t>O2 - Rozvoj regionálních kulturních a kreativních center - malá centra</t>
  </si>
  <si>
    <t xml:space="preserve">    61 - Úprava povrchů vnitřních</t>
  </si>
  <si>
    <t xml:space="preserve">    64 - Osazování výplní otvorů</t>
  </si>
  <si>
    <t xml:space="preserve">    8 - Trubní vedení</t>
  </si>
  <si>
    <t xml:space="preserve">    9 - Ostatní konstrukce a práce, bourání</t>
  </si>
  <si>
    <t xml:space="preserve">    722 - Zdravotechnika - vnitřní vodovod</t>
  </si>
  <si>
    <t xml:space="preserve">    725 - Zdravotechnika - zařizovací předměty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</si>
  <si>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</si>
  <si>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</si>
  <si>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</si>
  <si>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</si>
  <si>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21-M - Elektromontáže</t>
  </si>
  <si>
    <t xml:space="preserve">    46-M - Zemní práce při extr.mont.pracích</t>
  </si>
  <si>
    <t>121151103</t>
  </si>
  <si>
    <t>Sejmutí ornice plochy do 100 m2 tl vrstvy do 200 mm strojně</t>
  </si>
  <si>
    <t>1375471813</t>
  </si>
  <si>
    <t>96+30</t>
  </si>
  <si>
    <t>113106021</t>
  </si>
  <si>
    <t>Rozebrání dlažeb při překopech komunikací pro pěší z betonových dlaždic ručně</t>
  </si>
  <si>
    <t>1738015015</t>
  </si>
  <si>
    <t>"pro přípojky ing. sítí" 30</t>
  </si>
  <si>
    <t>113107511</t>
  </si>
  <si>
    <t>Odstranění podkladu z kameniva těženého tl do 100 mm při překopech strojně pl přes 15 m2</t>
  </si>
  <si>
    <t>-1624033856</t>
  </si>
  <si>
    <t>113107522</t>
  </si>
  <si>
    <t>Odstranění podkladu z kameniva drceného tl přes 100 do 200 mm při překopech strojně pl přes 15 m2</t>
  </si>
  <si>
    <t>-1044975979</t>
  </si>
  <si>
    <t>122251102</t>
  </si>
  <si>
    <t>Odkopávky a prokopávky nezapažené v hornině třídy těžitelnosti I skupiny 3 objem do 50 m3 strojně</t>
  </si>
  <si>
    <t>52670850</t>
  </si>
  <si>
    <t>17,2*7,5*0,35</t>
  </si>
  <si>
    <t>132251102</t>
  </si>
  <si>
    <t>Hloubení rýh nezapažených š do 800 mm v hornině třídy těžitelnosti I skupiny 3 objem do 50 m3 strojně</t>
  </si>
  <si>
    <t>-1214582471</t>
  </si>
  <si>
    <t>"pro základy" (15,2*2+4,45*3)*0,5*1,15</t>
  </si>
  <si>
    <t>-574910394</t>
  </si>
  <si>
    <t>17,2*7,5</t>
  </si>
  <si>
    <t>132251252</t>
  </si>
  <si>
    <t>Hloubení rýh nezapažených š do 2000 mm v hornině třídy těžitelnosti I skupiny 3 objem do 50 m3 strojně</t>
  </si>
  <si>
    <t>-791199222</t>
  </si>
  <si>
    <t>"pro přípojky ZTI" 42*1*1</t>
  </si>
  <si>
    <t>451572111</t>
  </si>
  <si>
    <t>Lože pod potrubí otevřený výkop z kameniva drobného těženého</t>
  </si>
  <si>
    <t>828773338</t>
  </si>
  <si>
    <t>42*1*0,1</t>
  </si>
  <si>
    <t>175151101</t>
  </si>
  <si>
    <t>Obsypání potrubí strojně sypaninou bez prohození, uloženou do 3 m</t>
  </si>
  <si>
    <t>660869562</t>
  </si>
  <si>
    <t>42*1*0,4</t>
  </si>
  <si>
    <t>58341341</t>
  </si>
  <si>
    <t>kamenivo drcené drobné frakce 0/4</t>
  </si>
  <si>
    <t>1433091819</t>
  </si>
  <si>
    <t>16,8*2 'Přepočtené koeficientem množství</t>
  </si>
  <si>
    <t>174152101</t>
  </si>
  <si>
    <t>Zásyp jam, šachet a rýh do 30 m3 sypaninou se zhutněním při překopech inženýrských sítí</t>
  </si>
  <si>
    <t>517304951</t>
  </si>
  <si>
    <t>42*1*0,5</t>
  </si>
  <si>
    <t>193253803</t>
  </si>
  <si>
    <t>271542211</t>
  </si>
  <si>
    <t>Podsyp pod základové konstrukce se zhutněním z netříděné štěrkodrtě</t>
  </si>
  <si>
    <t>-2092785266</t>
  </si>
  <si>
    <t>(15,2*2+4,45*3)*0,5*0,3</t>
  </si>
  <si>
    <t>270001101</t>
  </si>
  <si>
    <t>Vytvoření prostupů průřezu do 0,02 m2 v monolitických betonových základech tl do 0,5 m osazením trub, dílců nebo tvarovek do bednění</t>
  </si>
  <si>
    <t>-314922195</t>
  </si>
  <si>
    <t>28611112</t>
  </si>
  <si>
    <t>trubka kanalizační PVC DN 110x500mm SN4</t>
  </si>
  <si>
    <t>1065760650</t>
  </si>
  <si>
    <t>270001111</t>
  </si>
  <si>
    <t>Vytvoření prostupů průřezu přes 0,02 do 0,05 m2 v monolitických betonových základech tl do 0,5 m osazením trub, dílců nebo tvarovek do bednění</t>
  </si>
  <si>
    <t>-1012556104</t>
  </si>
  <si>
    <t>28611135</t>
  </si>
  <si>
    <t>trubka kanalizační PVC DN 200x500mm SN4</t>
  </si>
  <si>
    <t>2146736811</t>
  </si>
  <si>
    <t>274313711</t>
  </si>
  <si>
    <t>Základové pásy z betonu tř. C 20/25</t>
  </si>
  <si>
    <t>-745759410</t>
  </si>
  <si>
    <t>279113145</t>
  </si>
  <si>
    <t>Základová zeď tl přes 300 do 400 mm z tvárnic ztraceného bednění včetně výplně z betonu tř. C 20/25</t>
  </si>
  <si>
    <t>-752911984</t>
  </si>
  <si>
    <t>(15,1*2+4,55*3)*0,75</t>
  </si>
  <si>
    <t>278361101</t>
  </si>
  <si>
    <t>Výztuž betonového základu (podezdívky) betonářskou ocelí 10 505 (R) nebo BSt 500</t>
  </si>
  <si>
    <t>336912866</t>
  </si>
  <si>
    <t>"ztracené bednění 40 kg/m3" ((15,1*2+4,55*3)*0,75*0,4)*0,04</t>
  </si>
  <si>
    <t>311238937</t>
  </si>
  <si>
    <t>Založení zdiva z cihel děrovaných broušených na zakládací maltu tloušťky přes 250 do 300 mm</t>
  </si>
  <si>
    <t>-1195022740</t>
  </si>
  <si>
    <t>15*2+4,65*2-2,75-1,1-5,4</t>
  </si>
  <si>
    <t>311235151</t>
  </si>
  <si>
    <t>Zdivo jednovrstvé z cihel broušených do P10 na tenkovrstvou maltu tl 300 mm</t>
  </si>
  <si>
    <t>1692014839</t>
  </si>
  <si>
    <t>"1.NP" (15*2+4,65*3)*2,5-0,75*2,1*2-2,75*2,3-1,1*2,3-5,4*2,3-1*0,25*2-3,45*0,25-1,5*0,25-6,1*0,25</t>
  </si>
  <si>
    <t>"atika" (15*2+4,65)*0,25</t>
  </si>
  <si>
    <t>317168051</t>
  </si>
  <si>
    <t>Překlad keramický vysoký v 238 mm dl 1000 mm</t>
  </si>
  <si>
    <t>-1572465779</t>
  </si>
  <si>
    <t>4*2</t>
  </si>
  <si>
    <t>317168053</t>
  </si>
  <si>
    <t>Překlad keramický vysoký v 238 mm dl 1500 mm</t>
  </si>
  <si>
    <t>332097196</t>
  </si>
  <si>
    <t>317941125</t>
  </si>
  <si>
    <t>Osazování ocelových válcovaných nosníků na zdivu I, IE, U, UE nebo L č 24 a vyšší nebo výšky přes 220 mm</t>
  </si>
  <si>
    <t>-1535496257</t>
  </si>
  <si>
    <t>(3,45*2+6,1*2)*0,0832</t>
  </si>
  <si>
    <t>13010984</t>
  </si>
  <si>
    <t>ocel profilová jakost S235JR (11 375) průřez HEB 240</t>
  </si>
  <si>
    <t>-858584831</t>
  </si>
  <si>
    <t>1,589*1,08 'Přepočtené koeficientem množství</t>
  </si>
  <si>
    <t>346244382</t>
  </si>
  <si>
    <t>Plentování jednostranné v přes 200 do 300 mm válcovaných nosníků cihlami</t>
  </si>
  <si>
    <t>1251456523</t>
  </si>
  <si>
    <t>3,45*0,24*2+6,1*0,24*2</t>
  </si>
  <si>
    <t>417351115</t>
  </si>
  <si>
    <t>Zřízení bednění ztužujících věnců</t>
  </si>
  <si>
    <t>1161716788</t>
  </si>
  <si>
    <t>"věnec" (15*2+5,25*2+6,6*2+7,5*2+4,65*4-1*4-1,5*2-3,45*2-6,1*2)*0,3</t>
  </si>
  <si>
    <t>"obvodová hrana římsy" (15*2+5,25*2)*0,15</t>
  </si>
  <si>
    <t>"atika" (15*2+5,25+14,7*2+4,65+0,3*2)*0,15</t>
  </si>
  <si>
    <t>417361821</t>
  </si>
  <si>
    <t>Výztuž ztužujících pásů a věnců betonářskou ocelí 10 505</t>
  </si>
  <si>
    <t>-865309186</t>
  </si>
  <si>
    <t>3,358*0,07</t>
  </si>
  <si>
    <t>417321515</t>
  </si>
  <si>
    <t>Ztužující pásy a věnce ze ŽB tř. C 25/30</t>
  </si>
  <si>
    <t>1611844928</t>
  </si>
  <si>
    <t>"1.NP" (15*2+4,65*3-1*2-1,5-3,45-6,1)*0,3*0,25</t>
  </si>
  <si>
    <t>"atika" (15*2+4,65)*0,3*0,1</t>
  </si>
  <si>
    <t>417351116</t>
  </si>
  <si>
    <t>Odstranění bednění ztužujících věnců</t>
  </si>
  <si>
    <t>1565712540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</si>
  <si>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</si>
  <si>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</si>
  <si>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-1397544840</t>
  </si>
  <si>
    <t>411121127</t>
  </si>
  <si>
    <t>Montáž prefabrikovaných železobetonových stropů se zalitím spár, včetně podpěrné konstrukce, na cementovou maltu ze stropních panelů šířky do 1200 mm a délky přes 7000 mm</t>
  </si>
  <si>
    <t>91304656</t>
  </si>
  <si>
    <t>59346860</t>
  </si>
  <si>
    <t>panel stropní předpjatý š 1190mm v 250mm, počet lan 4 + 0</t>
  </si>
  <si>
    <t>-1664267323</t>
  </si>
  <si>
    <t>6,85*4+7,8*2</t>
  </si>
  <si>
    <t>317351105</t>
  </si>
  <si>
    <t>Zřízení bednění říms a žlabových říms v do 6 m</t>
  </si>
  <si>
    <t>-664971633</t>
  </si>
  <si>
    <t>15,7*0,35*2+5,25*0,35*2+(15,7*2+5,95*2)*0,1</t>
  </si>
  <si>
    <t>317361821</t>
  </si>
  <si>
    <t>1140677356</t>
  </si>
  <si>
    <t>3,574*0,2</t>
  </si>
  <si>
    <t>317322511</t>
  </si>
  <si>
    <t>Římsy nebo žlabové římsy ze ŽB tř. C 25/30</t>
  </si>
  <si>
    <t>-2058685968</t>
  </si>
  <si>
    <t>15*0,225*0,25*2+4,8*0,175*0,25*2+15,7*0,35*0,1*2+5,25*0,35*0,1*2</t>
  </si>
  <si>
    <t>317351106</t>
  </si>
  <si>
    <t>Odstranění bednění říms a žlabových říms v do 6 m</t>
  </si>
  <si>
    <t>1413481322</t>
  </si>
  <si>
    <t>-1068238980</t>
  </si>
  <si>
    <t>(16+5,75+1,5+4,75)*0,5</t>
  </si>
  <si>
    <t>-1931264085</t>
  </si>
  <si>
    <t>451577777</t>
  </si>
  <si>
    <t>Podklad nebo lože pod dlažbu vodorovný nebo do sklonu 1:5 z kameniva těženého fr. 8/16 tl přes 30 do 100 mm</t>
  </si>
  <si>
    <t>-1544944181</t>
  </si>
  <si>
    <t>3,75*1,7+10,75*1,7</t>
  </si>
  <si>
    <t>451577877</t>
  </si>
  <si>
    <t>Podklad nebo lože pod dlažbu vodorovný nebo do sklonu 1:5 ze štěrkodrtě fr. 0/63 tl přes 30 do 100 mm</t>
  </si>
  <si>
    <t>-1619897189</t>
  </si>
  <si>
    <t>451579777</t>
  </si>
  <si>
    <t>Příplatek ZKD 10 mm tl u podkladu nebo lože pod dlažbu z kameniva těženého</t>
  </si>
  <si>
    <t>1135766603</t>
  </si>
  <si>
    <t>24,650*5</t>
  </si>
  <si>
    <t>451579877</t>
  </si>
  <si>
    <t>Příplatek ZKD 10 mm tl u podkladu nebo lože pod dlažbu ze štěrkodrtě</t>
  </si>
  <si>
    <t>762263421</t>
  </si>
  <si>
    <t>24,65*10</t>
  </si>
  <si>
    <t>526924310</t>
  </si>
  <si>
    <t>-1651894627</t>
  </si>
  <si>
    <t>24,65*1,03 'Přepočtené koeficientem množství</t>
  </si>
  <si>
    <t>566901231</t>
  </si>
  <si>
    <t>Vyspravení podkladu po překopech inženýrských sítí plochy přes 15 m2 štěrkodrtí tl. 100 mm</t>
  </si>
  <si>
    <t>-300034914</t>
  </si>
  <si>
    <t>566901243</t>
  </si>
  <si>
    <t>Vyspravení podkladu po překopech inženýrských sítí plochy přes 15 m2 kamenivem hrubým drceným tl. 200 mm</t>
  </si>
  <si>
    <t>2098399572</t>
  </si>
  <si>
    <t>979051111</t>
  </si>
  <si>
    <t>Očištění desek nebo dlaždic se spárováním z kameniva těženého při překopech inženýrských sítí</t>
  </si>
  <si>
    <t>-1253313807</t>
  </si>
  <si>
    <t>596811120</t>
  </si>
  <si>
    <t>Kladení betonové dlažby komunikací pro pěší do lože z kameniva velikosti do 0,09 m2 pl do 50 m2</t>
  </si>
  <si>
    <t>2088703450</t>
  </si>
  <si>
    <t>Úprava povrchů vnitřních</t>
  </si>
  <si>
    <t>611321131</t>
  </si>
  <si>
    <t>Vápenocementový štuk vnitřních rovných stropů tloušťky do 3 mm</t>
  </si>
  <si>
    <t>-2064399287</t>
  </si>
  <si>
    <t>6,6*4,65+7,5*4,65</t>
  </si>
  <si>
    <t>612131300</t>
  </si>
  <si>
    <t>Vápenný postřik vnitřních stěn nanášený strojně</t>
  </si>
  <si>
    <t>-1675662157</t>
  </si>
  <si>
    <t>(6,6*2+7,5*2+4,65*4)*2,5-0,75*2,1*2-1,1*2,2-2,75*2,2-5,4*2,2</t>
  </si>
  <si>
    <t>612321321</t>
  </si>
  <si>
    <t>Vápenocementová omítka hladká jednovrstvá vnitřních stěn nanášená strojně</t>
  </si>
  <si>
    <t>1955470283</t>
  </si>
  <si>
    <t>"pod obklad" 2,5*2,1</t>
  </si>
  <si>
    <t>612321341</t>
  </si>
  <si>
    <t>Vápenocementová omítka štuková dvouvrstvá vnitřních stěn nanášená strojně</t>
  </si>
  <si>
    <t>175753486</t>
  </si>
  <si>
    <t>(6,6*2+7,5*2+4,65*4)*2,5-0,75*2,1*2-1,1*2,2-2,75*2,2-5,4*2,2-2,5*2,1</t>
  </si>
  <si>
    <t>612325302</t>
  </si>
  <si>
    <t>Vápenocementová štuková omítka ostění nebo nadpraží</t>
  </si>
  <si>
    <t>1636057025</t>
  </si>
  <si>
    <t>(0,75*2+2,1*4+1,1+2,2)*0,2</t>
  </si>
  <si>
    <t>622143003</t>
  </si>
  <si>
    <t>Montáž omítkových plastových nebo pozinkovaných rohových profilů</t>
  </si>
  <si>
    <t>22951242</t>
  </si>
  <si>
    <t>0,75*4+2,1*4+1,1+2,2*6+2,75+5,4</t>
  </si>
  <si>
    <t>55343021</t>
  </si>
  <si>
    <t>profil rohový Pz s kulatou hlavou pro vnitřní omítky tl 12mm</t>
  </si>
  <si>
    <t>659955811</t>
  </si>
  <si>
    <t>33,85*1,05 'Přepočtené koeficientem množství</t>
  </si>
  <si>
    <t>612325301</t>
  </si>
  <si>
    <t>Vápenocementová hladká omítka ostění nebo nadpraží</t>
  </si>
  <si>
    <t>676854325</t>
  </si>
  <si>
    <t>(0,75*2+2,1*4+1,1+2,2)*0,08+(2,75+5,4+2,2*4)*0,3</t>
  </si>
  <si>
    <t>622131300</t>
  </si>
  <si>
    <t>Vápenný postřik vnějších stěn nanášený celoplošně strojně</t>
  </si>
  <si>
    <t>-1155947309</t>
  </si>
  <si>
    <t>(15*2+5,25)*3,05-0,75*2,1*2-1,1*2,2-2,75*2,2-5,4*2,2</t>
  </si>
  <si>
    <t>1049762336</t>
  </si>
  <si>
    <t>55343026</t>
  </si>
  <si>
    <t>profil rohový Pz+PVC pro vnější omítky tl 15mm</t>
  </si>
  <si>
    <t>-1642502460</t>
  </si>
  <si>
    <t>-548676157</t>
  </si>
  <si>
    <t>84,013+6,141</t>
  </si>
  <si>
    <t>622321321</t>
  </si>
  <si>
    <t>Vápenocementová omítka hladká jednovrstvá vnějších stěn nanášená strojně</t>
  </si>
  <si>
    <t>1449171014</t>
  </si>
  <si>
    <t>75681093</t>
  </si>
  <si>
    <t>629999011</t>
  </si>
  <si>
    <t>Příplatek k úpravám povrchů za provádění styku dvou barev nebo struktur na fasádě</t>
  </si>
  <si>
    <t>-633709772</t>
  </si>
  <si>
    <t>15*2+5,25*2-0,75*2-1,1-2,75-5,4+0,08*4+0,3*4</t>
  </si>
  <si>
    <t>635111242</t>
  </si>
  <si>
    <t>Násyp pod podlahy z hrubého kameniva 16-32 se zhutněním</t>
  </si>
  <si>
    <t>-575094717</t>
  </si>
  <si>
    <t>(6,5*4,55+7,4*4,55)*0,15</t>
  </si>
  <si>
    <t>631351101</t>
  </si>
  <si>
    <t>Zřízení bednění rýh a hran v podlahách</t>
  </si>
  <si>
    <t>1646118664</t>
  </si>
  <si>
    <t>"vrchní beton" (2,85+1,2+5,5)*0,1</t>
  </si>
  <si>
    <t>631311125</t>
  </si>
  <si>
    <t>Mazanina tl přes 80 do 120 mm z betonu prostého bez zvýšených nároků na prostředí tř. C 20/25</t>
  </si>
  <si>
    <t>-216251339</t>
  </si>
  <si>
    <t>"podkladní beton" (6,5*4,55+7,4*4,55)*0,1</t>
  </si>
  <si>
    <t>"vrchní beton" (6,6*4,65+7,5*4,65+2,75*0,3+1,1*0,3+5,4*0,3)*0,1</t>
  </si>
  <si>
    <t>549069448</t>
  </si>
  <si>
    <t>"podkladní beton" (6,5*4,55+7,4*4,55)*0,00444*1,2</t>
  </si>
  <si>
    <t>-4392493</t>
  </si>
  <si>
    <t>-523339222</t>
  </si>
  <si>
    <t>631351102</t>
  </si>
  <si>
    <t>Odstranění bednění rýh a hran v podlahách</t>
  </si>
  <si>
    <t>-723854501</t>
  </si>
  <si>
    <t>Osazování výplní otvorů</t>
  </si>
  <si>
    <t>1384222847</t>
  </si>
  <si>
    <t>0,75*4+2,1*8+1,1*2+2,2*4</t>
  </si>
  <si>
    <t>1551183941</t>
  </si>
  <si>
    <t>30,8*1,05 'Přepočtené koeficientem množství</t>
  </si>
  <si>
    <t>924687645</t>
  </si>
  <si>
    <t>0,75*2,1*4+1,1*2,2*2</t>
  </si>
  <si>
    <t>Trubní vedení</t>
  </si>
  <si>
    <t>871161141</t>
  </si>
  <si>
    <t>Montáž potrubí z PE100 RC SDR 11 otevřený výkop svařovaných na tupo d 32 x 3,0 mm</t>
  </si>
  <si>
    <t>1453270117</t>
  </si>
  <si>
    <t>28613656</t>
  </si>
  <si>
    <t>potrubí vodovodní jednovrstvé PE100 RC SDR11 PN16 s dodatečným opláštěním a integrovaným detekčním vodičem, 32x3,0mm</t>
  </si>
  <si>
    <t>-849494189</t>
  </si>
  <si>
    <t>42*1,015 'Přepočtené koeficientem množství</t>
  </si>
  <si>
    <t>871273120</t>
  </si>
  <si>
    <t>Montáž kanalizačního potrubí hladkého plnostěnného SN 4 z PVC-U DN 125</t>
  </si>
  <si>
    <t>478308538</t>
  </si>
  <si>
    <t>28611129</t>
  </si>
  <si>
    <t>trubka kanalizační PVC DN 125x5000mm SN4</t>
  </si>
  <si>
    <t>1069947589</t>
  </si>
  <si>
    <t>37,5*1,03 'Přepočtené koeficientem množství</t>
  </si>
  <si>
    <t>877270310</t>
  </si>
  <si>
    <t>Montáž kolen na kanalizačním potrubí z PP nebo tvrdého PVC-U trub hladkých plnostěnných DN 125</t>
  </si>
  <si>
    <t>-504551511</t>
  </si>
  <si>
    <t>28611358</t>
  </si>
  <si>
    <t>koleno kanalizační PVC KG 125x87°</t>
  </si>
  <si>
    <t>-1710362910</t>
  </si>
  <si>
    <t>879171111</t>
  </si>
  <si>
    <t>Montáž vodovodní přípojky na potrubí DN 32</t>
  </si>
  <si>
    <t>-367177932</t>
  </si>
  <si>
    <t>892241111</t>
  </si>
  <si>
    <t>Tlaková zkouška vodou potrubí DN do 80</t>
  </si>
  <si>
    <t>872844558</t>
  </si>
  <si>
    <t>892271111</t>
  </si>
  <si>
    <t>Tlaková zkouška vodou potrubí DN 100 nebo 125</t>
  </si>
  <si>
    <t>1534487163</t>
  </si>
  <si>
    <t>894411111</t>
  </si>
  <si>
    <t>Zřízení šachet kanalizačních z betonových dílců na potrubí DN do 200 dno beton tř. C 25/30</t>
  </si>
  <si>
    <t>1012908919</t>
  </si>
  <si>
    <t>59224403</t>
  </si>
  <si>
    <t>skruž betonové šachty DN 800 kanalizační 80x100x12cm</t>
  </si>
  <si>
    <t>1150047394</t>
  </si>
  <si>
    <t>59224404</t>
  </si>
  <si>
    <t>skruž betonové šachty DN 800 kanalizační 80x50x12cm</t>
  </si>
  <si>
    <t>1221822682</t>
  </si>
  <si>
    <t>59224312</t>
  </si>
  <si>
    <t>konus betonové šachty DN 1000 kanalizační 100x62,5x58cm tl stěny 12 stupadla poplastovaná</t>
  </si>
  <si>
    <t>-717901302</t>
  </si>
  <si>
    <t>59224014</t>
  </si>
  <si>
    <t>prstenec šachtový vyrovnávací betonový 625x100x120mm</t>
  </si>
  <si>
    <t>-1966505992</t>
  </si>
  <si>
    <t>899103112</t>
  </si>
  <si>
    <t>Osazení poklopů litinových, ocelových nebo železobetonových včetně rámů pro třídu zatížení B125, C250</t>
  </si>
  <si>
    <t>498030124</t>
  </si>
  <si>
    <t>28661933</t>
  </si>
  <si>
    <t>poklop šachtový litinový DN 600 pro třídu zatížení B125</t>
  </si>
  <si>
    <t>1604446730</t>
  </si>
  <si>
    <t>Ostatní konstrukce a práce, bourání</t>
  </si>
  <si>
    <t>953941201</t>
  </si>
  <si>
    <t>Stavební přípomoce elektroinstalace</t>
  </si>
  <si>
    <t>-1745714054</t>
  </si>
  <si>
    <t>953941202</t>
  </si>
  <si>
    <t>Stavební přípomoce ZTI</t>
  </si>
  <si>
    <t>1975220253</t>
  </si>
  <si>
    <t>952901111</t>
  </si>
  <si>
    <t>Vyčištění budov bytové a občanské výstavby při výšce podlaží do 4 m</t>
  </si>
  <si>
    <t>-653506088</t>
  </si>
  <si>
    <t>15*5,25</t>
  </si>
  <si>
    <t>949101111</t>
  </si>
  <si>
    <t>Lešení pomocné pro objekty pozemních staveb s lešeňovou podlahou v do 1,9 m zatížení do 150 kg/m2</t>
  </si>
  <si>
    <t>-908342792</t>
  </si>
  <si>
    <t>6*2+7*2+4,5*4+30+34+15*2+5*2</t>
  </si>
  <si>
    <t>997221151</t>
  </si>
  <si>
    <t>Vodorovná doprava suti z kusových materiálů stavebním kolečkem do 50 m</t>
  </si>
  <si>
    <t>498260168</t>
  </si>
  <si>
    <t>"dlažba" 7,65*2</t>
  </si>
  <si>
    <t>998011001</t>
  </si>
  <si>
    <t>Přesun hmot pro budovy zděné v do 6 m</t>
  </si>
  <si>
    <t>1957063583</t>
  </si>
  <si>
    <t>218,298-29,502</t>
  </si>
  <si>
    <t>998223011</t>
  </si>
  <si>
    <t>Přesun hmot pro pozemní komunikace s krytem dlážděným</t>
  </si>
  <si>
    <t>952599219</t>
  </si>
  <si>
    <t>998276101</t>
  </si>
  <si>
    <t>Přesun hmot pro trubní vedení z trub z plastických hmot otevřený výkop</t>
  </si>
  <si>
    <t>52213437</t>
  </si>
  <si>
    <t>795974904</t>
  </si>
  <si>
    <t>15,1*5,35</t>
  </si>
  <si>
    <t>1552640281</t>
  </si>
  <si>
    <t>80,785*0,0003 'Přepočtené koeficientem množství</t>
  </si>
  <si>
    <t>-720527048</t>
  </si>
  <si>
    <t>62832134</t>
  </si>
  <si>
    <t>pás asfaltový natavitelný oxidovaný s vložkou ze skleněné rohože typu V60 s jemnozrnným minerálním posypem tl 4,0mm</t>
  </si>
  <si>
    <t>1323455613</t>
  </si>
  <si>
    <t>80,785*1,1655 'Přepočtené koeficientem množství</t>
  </si>
  <si>
    <t>-241085941</t>
  </si>
  <si>
    <t>290078872</t>
  </si>
  <si>
    <t>15,35*5,25</t>
  </si>
  <si>
    <t>1149769911</t>
  </si>
  <si>
    <t>80,588+6,554</t>
  </si>
  <si>
    <t>87,142*1,155 'Přepočtené koeficientem množství</t>
  </si>
  <si>
    <t>712363001</t>
  </si>
  <si>
    <t>Provedení povlakové krytiny střech do 10° termoplastickou fólií PVC rozvinutím a natažením v ploše</t>
  </si>
  <si>
    <t>-1818420073</t>
  </si>
  <si>
    <t>1630167342</t>
  </si>
  <si>
    <t>4,65*0,05+14,7*0,215*2</t>
  </si>
  <si>
    <t>28322012</t>
  </si>
  <si>
    <t>fólie hydroizolační střešní mPVC mechanicky kotvená šedá tl 1,5mm</t>
  </si>
  <si>
    <t>1425844531</t>
  </si>
  <si>
    <t>87,142*1,1655 'Přepočtené koeficientem množství</t>
  </si>
  <si>
    <t>712363003</t>
  </si>
  <si>
    <t>Provedení povlakové krytina střech do 10° spoj 2 pásů fólií PVC horkovzdušným navařením</t>
  </si>
  <si>
    <t>-1753198883</t>
  </si>
  <si>
    <t>5,25*9</t>
  </si>
  <si>
    <t>712363005</t>
  </si>
  <si>
    <t>Provedení povlakové krytiny střech do 10° navařením fólie PVC na oplechování v plné ploše</t>
  </si>
  <si>
    <t>-604704874</t>
  </si>
  <si>
    <t>(14,85*2+4,65)*0,15</t>
  </si>
  <si>
    <t>712363203</t>
  </si>
  <si>
    <t>Provedení povlakové krytiny střech do 10° montáž ukončujícího hliníkového profilu terasového</t>
  </si>
  <si>
    <t>2145651566</t>
  </si>
  <si>
    <t>59054403</t>
  </si>
  <si>
    <t>profil balkonový rohový 1x1m</t>
  </si>
  <si>
    <t>-645936005</t>
  </si>
  <si>
    <t>998712101</t>
  </si>
  <si>
    <t>Přesun hmot tonážní pro krytiny povlakové v objektech v do 6 m</t>
  </si>
  <si>
    <t>859571744</t>
  </si>
  <si>
    <t>713141331</t>
  </si>
  <si>
    <t>Montáž izolace tepelné střech plochých lepené za studena zplna, spádová vrstva</t>
  </si>
  <si>
    <t>-1414959039</t>
  </si>
  <si>
    <t>14,7*4,65</t>
  </si>
  <si>
    <t>28376140</t>
  </si>
  <si>
    <t>klín izolační spád do 5% EPS 70</t>
  </si>
  <si>
    <t>-1522164633</t>
  </si>
  <si>
    <t>14,7*4,65*0,16</t>
  </si>
  <si>
    <t>10,937*1,05 'Přepočtené koeficientem množství</t>
  </si>
  <si>
    <t>998713101</t>
  </si>
  <si>
    <t>Přesun hmot tonážní pro izolace tepelné v objektech v do 6 m</t>
  </si>
  <si>
    <t>1421960713</t>
  </si>
  <si>
    <t>721174043</t>
  </si>
  <si>
    <t>Potrubí kanalizační z PP připojovací DN 50</t>
  </si>
  <si>
    <t>2101873694</t>
  </si>
  <si>
    <t>-1187088365</t>
  </si>
  <si>
    <t>722</t>
  </si>
  <si>
    <t>Zdravotechnika - vnitřní vodovod</t>
  </si>
  <si>
    <t>722174002</t>
  </si>
  <si>
    <t>Potrubí vodovodní plastové PPR svar polyfúze PN 16 D 20x2,8 mm</t>
  </si>
  <si>
    <t>350010752</t>
  </si>
  <si>
    <t>722174004</t>
  </si>
  <si>
    <t>Potrubí vodovodní plastové PPR svar polyfúze PN 16 D 32x4,4 mm</t>
  </si>
  <si>
    <t>333261925</t>
  </si>
  <si>
    <t>722179191</t>
  </si>
  <si>
    <t>Příplatek k rozvodu vody z plastů za malý rozsah prací na zakázce do 20 m</t>
  </si>
  <si>
    <t>-406279813</t>
  </si>
  <si>
    <t>722181211</t>
  </si>
  <si>
    <t>Ochrana vodovodního potrubí přilepenými termoizolačními trubicemi z PE tl do 6 mm DN do 22 mm</t>
  </si>
  <si>
    <t>-438828387</t>
  </si>
  <si>
    <t>722181212</t>
  </si>
  <si>
    <t>Ochrana vodovodního potrubí přilepenými termoizolačními trubicemi z PE tl do 6 mm DN přes 22 do 32 mm</t>
  </si>
  <si>
    <t>-202930110</t>
  </si>
  <si>
    <t>722181231</t>
  </si>
  <si>
    <t>Ochrana vodovodního potrubí přilepenými termoizolačními trubicemi z PE tl přes 9 do 13 mm DN do 22 mm</t>
  </si>
  <si>
    <t>-1219998596</t>
  </si>
  <si>
    <t>722239104</t>
  </si>
  <si>
    <t>Montáž armatur vodovodních se dvěma závity G 5/4"</t>
  </si>
  <si>
    <t>-1936018517</t>
  </si>
  <si>
    <t>55114218</t>
  </si>
  <si>
    <t>kohout kulový s vypouštěním PN 35 T 185°C chromovaný R250DS 5/4"</t>
  </si>
  <si>
    <t>1369579813</t>
  </si>
  <si>
    <t>722240122</t>
  </si>
  <si>
    <t>Kohout kulový plastový PPR DN 20</t>
  </si>
  <si>
    <t>-116563869</t>
  </si>
  <si>
    <t>722290246</t>
  </si>
  <si>
    <t>Zkouška těsnosti vodovodního potrubí plastového DN do 40</t>
  </si>
  <si>
    <t>237792625</t>
  </si>
  <si>
    <t>998722101</t>
  </si>
  <si>
    <t>Přesun hmot tonážní pro vnitřní vodovod v objektech v do 6 m</t>
  </si>
  <si>
    <t>1841111033</t>
  </si>
  <si>
    <t>725</t>
  </si>
  <si>
    <t>Zdravotechnika - zařizovací předměty</t>
  </si>
  <si>
    <t>725211603</t>
  </si>
  <si>
    <t>Umyvadlo keramické bílé šířky 600 mm bez krytu na sifon připevněné na stěnu šrouby</t>
  </si>
  <si>
    <t>664675394</t>
  </si>
  <si>
    <t>725532111</t>
  </si>
  <si>
    <t>Elektrický ohřívač zásobníkový akumulační závěsný svislý 30 l / 2 kW</t>
  </si>
  <si>
    <t>220032918</t>
  </si>
  <si>
    <t>725822611</t>
  </si>
  <si>
    <t>Baterie umyvadlová stojánková páková bez výpusti</t>
  </si>
  <si>
    <t>1486650637</t>
  </si>
  <si>
    <t>998725101</t>
  </si>
  <si>
    <t>Přesun hmot tonážní pro zařizovací předměty v objektech v do 6 m</t>
  </si>
  <si>
    <t>856498609</t>
  </si>
  <si>
    <t>741110042</t>
  </si>
  <si>
    <t>Montáž trubka plastová ohebná D přes 23 do 35 mm uložená pevně</t>
  </si>
  <si>
    <t>1951602871</t>
  </si>
  <si>
    <t>5+5</t>
  </si>
  <si>
    <t>34571377</t>
  </si>
  <si>
    <t>trubka elektroinstalační ohebná lehce odolná z PVC-U D 18,8/25mm poloměr ohybu &gt;100mm</t>
  </si>
  <si>
    <t>456913463</t>
  </si>
  <si>
    <t>5*1,05 'Přepočtené koeficientem množství</t>
  </si>
  <si>
    <t>34571378</t>
  </si>
  <si>
    <t>trubka elektroinstalační ohebná lehce odolná z PVC-U D 24,5/32mm poloměr ohybu &gt;130mm</t>
  </si>
  <si>
    <t>-2062145214</t>
  </si>
  <si>
    <t>741112001</t>
  </si>
  <si>
    <t>Montáž krabice zapuštěná plastová kruhová</t>
  </si>
  <si>
    <t>-1389720726</t>
  </si>
  <si>
    <t>21+8</t>
  </si>
  <si>
    <t>34571457</t>
  </si>
  <si>
    <t>krabice pod omítku PVC odbočná kruhová D 70mm s víčkem</t>
  </si>
  <si>
    <t>1988485348</t>
  </si>
  <si>
    <t>34571563</t>
  </si>
  <si>
    <t>krabice pod omítku PVC odbočná kruhová D 100mm s víčkem a svorkovnicí</t>
  </si>
  <si>
    <t>-1280919000</t>
  </si>
  <si>
    <t>741112051</t>
  </si>
  <si>
    <t>Montáž krabice lištová plastová odbočná</t>
  </si>
  <si>
    <t>2147020881</t>
  </si>
  <si>
    <t>34571499</t>
  </si>
  <si>
    <t>krabice lištová PVC odbočná čtvercová se svorkovnicí 80x80mm</t>
  </si>
  <si>
    <t>-2097032506</t>
  </si>
  <si>
    <t>741112101</t>
  </si>
  <si>
    <t>Montáž rozvodka zapuštěná plastová kruhová</t>
  </si>
  <si>
    <t>261647251</t>
  </si>
  <si>
    <t>1100085302</t>
  </si>
  <si>
    <t>741120003</t>
  </si>
  <si>
    <t>Montáž vodič Cu izolovaný plný a laněný žíla 10-16 mm2 pod omítku (např. CY)</t>
  </si>
  <si>
    <t>-688590875</t>
  </si>
  <si>
    <t>34141029</t>
  </si>
  <si>
    <t>vodič propojovací flexibilní jádro Cu lanované izolace PVC 450/750V (H07V-K) 1x16mm2</t>
  </si>
  <si>
    <t>527241631</t>
  </si>
  <si>
    <t>2*1,15 'Přepočtené koeficientem množství</t>
  </si>
  <si>
    <t>741122015</t>
  </si>
  <si>
    <t>Montáž kabel Cu bez ukončení uložený pod omítku plný kulatý 3x1,5 mm2 (např. CYKY)</t>
  </si>
  <si>
    <t>-675658868</t>
  </si>
  <si>
    <t>34111030</t>
  </si>
  <si>
    <t>kabel instalační jádro Cu plné izolace PVC plášť PVC 450/750V (CYKY) 3x1,5mm2-J</t>
  </si>
  <si>
    <t>1382485603</t>
  </si>
  <si>
    <t>250*1,15 'Přepočtené koeficientem množství</t>
  </si>
  <si>
    <t>741122016</t>
  </si>
  <si>
    <t>Montáž kabel Cu bez ukončení uložený pod omítku plný kulatý 3x2,5 až 6 mm2 (např. CYKY)</t>
  </si>
  <si>
    <t>1546340120</t>
  </si>
  <si>
    <t>34111036</t>
  </si>
  <si>
    <t>kabel instalační jádro Cu plné izolace PVC plášť PVC 450/750V (CYKY) 3x2,5mm2</t>
  </si>
  <si>
    <t>281115780</t>
  </si>
  <si>
    <t>120*1,15 'Přepočtené koeficientem množství</t>
  </si>
  <si>
    <t>741122032</t>
  </si>
  <si>
    <t>Montáž kabel Cu bez ukončení uložený pod omítku plný kulatý 5x4 až 6 mm2 (např. CYKY)</t>
  </si>
  <si>
    <t>-259675830</t>
  </si>
  <si>
    <t>34111100</t>
  </si>
  <si>
    <t>kabel instalační jádro Cu plné izolace PVC plášť PVC 450/750V (CYKY) 5x6mm2</t>
  </si>
  <si>
    <t>-1011417210</t>
  </si>
  <si>
    <t>30*1,15 'Přepočtené koeficientem množství</t>
  </si>
  <si>
    <t>741210001</t>
  </si>
  <si>
    <t>Montáž rozvodnice oceloplechová nebo plastová běžná do 20 kg</t>
  </si>
  <si>
    <t>68726240</t>
  </si>
  <si>
    <t>35711010</t>
  </si>
  <si>
    <t>rozvodnice zapuštěná, plné dveře, IP41, 36 modulárních jednotek (12x3), vč. N/pE</t>
  </si>
  <si>
    <t>-774043013</t>
  </si>
  <si>
    <t>741310201</t>
  </si>
  <si>
    <t>Montáž spínač (polo)zapuštěný šroubové připojení 1-jednopólový se zapojením vodičů</t>
  </si>
  <si>
    <t>688158332</t>
  </si>
  <si>
    <t>34535000</t>
  </si>
  <si>
    <t>spínač kompletní, zápustný, jednopólový, řazení 1, šroubové svorky</t>
  </si>
  <si>
    <t>159911113</t>
  </si>
  <si>
    <t>741310251</t>
  </si>
  <si>
    <t>Montáž spínač (polo)zapuštěný šroubové připojení 1-jednopólových prostředí venkovní/mokré se zapojením vodičů</t>
  </si>
  <si>
    <t>-788401596</t>
  </si>
  <si>
    <t>34535025</t>
  </si>
  <si>
    <t>přístroj spínače zápustného jednopólového, s krytem, řazení 1, IP44, šroubové svorky</t>
  </si>
  <si>
    <t>-326130607</t>
  </si>
  <si>
    <t>741310403</t>
  </si>
  <si>
    <t>Montáž spínač tří/čtyřpólový nástěnný do 63 A prostředí normální se zapojením vodičů</t>
  </si>
  <si>
    <t>2112455688</t>
  </si>
  <si>
    <t>34535115</t>
  </si>
  <si>
    <t>spínač nástěnný trojpólový v krytu IP65 40A</t>
  </si>
  <si>
    <t>-549754291</t>
  </si>
  <si>
    <t>741313041</t>
  </si>
  <si>
    <t>Montáž zásuvka (polo)zapuštěná šroubové připojení 2P+PE se zapojením vodičů</t>
  </si>
  <si>
    <t>325291528</t>
  </si>
  <si>
    <t>34555202</t>
  </si>
  <si>
    <t>zásuvka zápustná jednonásobná chráněná, šroubové svorky</t>
  </si>
  <si>
    <t>789905955</t>
  </si>
  <si>
    <t>741313302</t>
  </si>
  <si>
    <t>Montáž zásuvek průmyslových vestavných provedení IP 67 2P+PE 32 A se zapojením vodičů</t>
  </si>
  <si>
    <t>-729060804</t>
  </si>
  <si>
    <t>35811370</t>
  </si>
  <si>
    <t>zásuvka vestavná šikmá 32A - 3pól, řazení 2P+PE IP67, šroubové svorky</t>
  </si>
  <si>
    <t>-1729793901</t>
  </si>
  <si>
    <t>741320105</t>
  </si>
  <si>
    <t>Montáž jističů jednopólových nn do 25 A ve skříni se zapojením vodičů</t>
  </si>
  <si>
    <t>-1588805304</t>
  </si>
  <si>
    <t>35822115</t>
  </si>
  <si>
    <t>jistič 1-pólový 10 A vypínací charakteristika B vypínací schopnost 6 kA</t>
  </si>
  <si>
    <t>945284352</t>
  </si>
  <si>
    <t>741320165</t>
  </si>
  <si>
    <t>Montáž jističů třípólových nn do 25 A ve skříni se zapojením vodičů</t>
  </si>
  <si>
    <t>833403253</t>
  </si>
  <si>
    <t>35822173</t>
  </si>
  <si>
    <t>jistič 3-pólový 25 A vypínací charakteristika C vypínací schopnost 10 kA</t>
  </si>
  <si>
    <t>91472873</t>
  </si>
  <si>
    <t>741321003</t>
  </si>
  <si>
    <t>Montáž proudových chráničů dvoupólových nn do 25 A ve skříni se zapojením vodičů</t>
  </si>
  <si>
    <t>-654443297</t>
  </si>
  <si>
    <t>3+2</t>
  </si>
  <si>
    <t>35829111</t>
  </si>
  <si>
    <t>chránič proudový 2 pólový 6A typ B</t>
  </si>
  <si>
    <t>753664271</t>
  </si>
  <si>
    <t>35829011</t>
  </si>
  <si>
    <t>chránič proudový 2 pólový 16A typ B</t>
  </si>
  <si>
    <t>-722762112</t>
  </si>
  <si>
    <t>741321043</t>
  </si>
  <si>
    <t>Montáž proudových chráničů čtyřpólových nn do 63 A ve skříni se zapojením vodičů</t>
  </si>
  <si>
    <t>-738289754</t>
  </si>
  <si>
    <t>35829007</t>
  </si>
  <si>
    <t>chránič proudový 4 pólový 40A typ A 0,03A</t>
  </si>
  <si>
    <t>-646458710</t>
  </si>
  <si>
    <t>741372062</t>
  </si>
  <si>
    <t>Montáž svítidlo LED interiérové přisazené stropní hranaté nebo kruhové přes 0,09 do 0,36 m2 se zapojením vodičů</t>
  </si>
  <si>
    <t>156468287</t>
  </si>
  <si>
    <t>34825003</t>
  </si>
  <si>
    <t>svítidlo interiérové stropní přisazené kruhové D 300-450mm 1900-2500lm</t>
  </si>
  <si>
    <t>1679383677</t>
  </si>
  <si>
    <t>741372063</t>
  </si>
  <si>
    <t>Montáž svítidlo LED exteriérové přisazené nástěnné hranaté nebo kruhové se zapojením vodičů</t>
  </si>
  <si>
    <t>1011773203</t>
  </si>
  <si>
    <t>34845005</t>
  </si>
  <si>
    <t>svítidlo exteriérové nástěnné přisazené LED 1000-1500lm</t>
  </si>
  <si>
    <t>2032343370</t>
  </si>
  <si>
    <t>741410003</t>
  </si>
  <si>
    <t>Montáž drátu nebo lana uzemňovacího průměru do 10 mm na povrchu</t>
  </si>
  <si>
    <t>-415093808</t>
  </si>
  <si>
    <t>35441073</t>
  </si>
  <si>
    <t>drát D 10mm FeZn</t>
  </si>
  <si>
    <t>1988452689</t>
  </si>
  <si>
    <t>3*0,62</t>
  </si>
  <si>
    <t>1,86*1,1 'Přepočtené koeficientem množství</t>
  </si>
  <si>
    <t>741410021</t>
  </si>
  <si>
    <t>Montáž pásku uzemňovacího průřezu do 120 mm2 v městské zástavbě v zemi</t>
  </si>
  <si>
    <t>1451348671</t>
  </si>
  <si>
    <t>35442062</t>
  </si>
  <si>
    <t>pás zemnící 30x4mm FeZn</t>
  </si>
  <si>
    <t>424018315</t>
  </si>
  <si>
    <t>50*0,96</t>
  </si>
  <si>
    <t>48*1,1 'Přepočtené koeficientem množství</t>
  </si>
  <si>
    <t>877489742</t>
  </si>
  <si>
    <t>35441996</t>
  </si>
  <si>
    <t>svorka odbočovací a spojovací pro spojování kruhových a páskových vodičů, FeZn</t>
  </si>
  <si>
    <t>-1538993571</t>
  </si>
  <si>
    <t>1591670680</t>
  </si>
  <si>
    <t>35441986</t>
  </si>
  <si>
    <t>svorka odbočovací a spojovací pro pásek 30x4mm, FeZn</t>
  </si>
  <si>
    <t>579454595</t>
  </si>
  <si>
    <t>741810001</t>
  </si>
  <si>
    <t>Celková prohlídka elektrického rozvodu a zařízení do 100 000,- Kč</t>
  </si>
  <si>
    <t>142440490</t>
  </si>
  <si>
    <t>741990000</t>
  </si>
  <si>
    <t>Úprava el. instalace na stávajících objektech a napojení nového zařízení</t>
  </si>
  <si>
    <t>hod</t>
  </si>
  <si>
    <t>-295641083</t>
  </si>
  <si>
    <t>210204220</t>
  </si>
  <si>
    <t>PPV 2%</t>
  </si>
  <si>
    <t>624379886</t>
  </si>
  <si>
    <t>34382100</t>
  </si>
  <si>
    <t>podružný materiál 3%</t>
  </si>
  <si>
    <t>-1176494699</t>
  </si>
  <si>
    <t>998741101</t>
  </si>
  <si>
    <t>Přesun hmot tonážní pro silnoproud v objektech v do 6 m</t>
  </si>
  <si>
    <t>-693127455</t>
  </si>
  <si>
    <t>764214405</t>
  </si>
  <si>
    <t>Oplechování horních ploch a nadezdívek (atik) bez rohů z Pz plechu mechanicky kotvené rš 400 mm</t>
  </si>
  <si>
    <t>-145816512</t>
  </si>
  <si>
    <t>15*2+4,65</t>
  </si>
  <si>
    <t>764215445</t>
  </si>
  <si>
    <t>Příplatek za zvýšenou pracnost při oplechování rohů nadezdívek (atik) z Pz plechu rš do 400 mm</t>
  </si>
  <si>
    <t>1468684899</t>
  </si>
  <si>
    <t>764216401</t>
  </si>
  <si>
    <t>Oplechování parapetů rovných mechanicky kotvené z Pz plechu rš 150 mm</t>
  </si>
  <si>
    <t>474051616</t>
  </si>
  <si>
    <t>0,75*2</t>
  </si>
  <si>
    <t>998764101</t>
  </si>
  <si>
    <t>Přesun hmot tonážní pro konstrukce klempířské v objektech v do 6 m</t>
  </si>
  <si>
    <t>-545508758</t>
  </si>
  <si>
    <t>766622132</t>
  </si>
  <si>
    <t>Montáž plastových oken plochy přes 1 m2 otevíravých v do 2,5 m s rámem do zdiva</t>
  </si>
  <si>
    <t>-1524963813</t>
  </si>
  <si>
    <t>0,75*2,1*2</t>
  </si>
  <si>
    <t>61140053</t>
  </si>
  <si>
    <t>okno plastové otevíravé/sklopné dvojsklo přes plochu 1m2 v 1,5-2,5m</t>
  </si>
  <si>
    <t>-1343111591</t>
  </si>
  <si>
    <t>1296220291</t>
  </si>
  <si>
    <t>61140503</t>
  </si>
  <si>
    <t>dveře jednokřídlé plastové s dekorem prosklené max rozměru otvoru 2,42m2</t>
  </si>
  <si>
    <t>-1160702468</t>
  </si>
  <si>
    <t>1,1*2,2</t>
  </si>
  <si>
    <t>766694116</t>
  </si>
  <si>
    <t>Montáž parapetních desek dřevěných nebo plastových š do 30 cm</t>
  </si>
  <si>
    <t>1669206341</t>
  </si>
  <si>
    <t>61140078</t>
  </si>
  <si>
    <t>parapet plastový vnitřní š 200mm</t>
  </si>
  <si>
    <t>-1000546637</t>
  </si>
  <si>
    <t>61144019</t>
  </si>
  <si>
    <t>koncovka k parapetu plastovému vnitřnímu 1 pár</t>
  </si>
  <si>
    <t>sada</t>
  </si>
  <si>
    <t>1035585055</t>
  </si>
  <si>
    <t>-1927344492</t>
  </si>
  <si>
    <t>767651112</t>
  </si>
  <si>
    <t>Montáž vrat garážových sekčních zajížděcích pod strop pl přes 6 do 9 m2</t>
  </si>
  <si>
    <t>547551208</t>
  </si>
  <si>
    <t>55345873</t>
  </si>
  <si>
    <t>vrata garážová sekční zateplená, úzká kazeta typ S 2,75x2,2 m</t>
  </si>
  <si>
    <t>1381745796</t>
  </si>
  <si>
    <t>767651121</t>
  </si>
  <si>
    <t>Montáž vrat garážových sekčních - kliky se zámkem</t>
  </si>
  <si>
    <t>715668381</t>
  </si>
  <si>
    <t>55345889</t>
  </si>
  <si>
    <t>pohon garážových vrat ruční klika se zámkem chrom sada</t>
  </si>
  <si>
    <t>1332365352</t>
  </si>
  <si>
    <t>767662312</t>
  </si>
  <si>
    <t>Montáž mříží rolovacích plochy přes 9 do 13 m2</t>
  </si>
  <si>
    <t>-1219058042</t>
  </si>
  <si>
    <t>5,4*2,2</t>
  </si>
  <si>
    <t>55341030</t>
  </si>
  <si>
    <t>mříž rolovací z jednostěnné lamely s okénky včetně vodící lišty</t>
  </si>
  <si>
    <t>-1483506788</t>
  </si>
  <si>
    <t>998767101</t>
  </si>
  <si>
    <t>Přesun hmot tonážní pro zámečnické konstrukce v objektech v do 6 m</t>
  </si>
  <si>
    <t>-779136933</t>
  </si>
  <si>
    <t>777</t>
  </si>
  <si>
    <t>Podlahy lité</t>
  </si>
  <si>
    <t>777111111</t>
  </si>
  <si>
    <t>Vysátí podkladu před provedením lité podlahy</t>
  </si>
  <si>
    <t>1160362343</t>
  </si>
  <si>
    <t>"vrchní beton" 6,6*4,65+7,5*4,65+2,75*0,3+1,1*0,3+5,4*0,3</t>
  </si>
  <si>
    <t>777131113</t>
  </si>
  <si>
    <t>Penetrační polyuretanový nátěr podlahy na vlhký nebo nenasákavý podklad</t>
  </si>
  <si>
    <t>1490875663</t>
  </si>
  <si>
    <t>777521106</t>
  </si>
  <si>
    <t>Krycí polyuretanboronová stěrka tloušťky do 3 mm dekorativní lité podlahy</t>
  </si>
  <si>
    <t>319508439</t>
  </si>
  <si>
    <t>777622103</t>
  </si>
  <si>
    <t>Uzavírací polyuretanový transparentní nátěr podlahy</t>
  </si>
  <si>
    <t>-1272871308</t>
  </si>
  <si>
    <t>777612105</t>
  </si>
  <si>
    <t>Protiskluzná úprava plnění skleněnými kuličkami (ballotini) uzavíracího nátěru podlahy</t>
  </si>
  <si>
    <t>-809873946</t>
  </si>
  <si>
    <t>998777101</t>
  </si>
  <si>
    <t>Přesun hmot tonážní pro podlahy lité v objektech v do 6 m</t>
  </si>
  <si>
    <t>1409119660</t>
  </si>
  <si>
    <t>781</t>
  </si>
  <si>
    <t>Dokončovací práce - obklady</t>
  </si>
  <si>
    <t>781121011</t>
  </si>
  <si>
    <t>Nátěr penetrační na stěnu</t>
  </si>
  <si>
    <t>-482045498</t>
  </si>
  <si>
    <t>(1,5+1)*2,1</t>
  </si>
  <si>
    <t>781472216</t>
  </si>
  <si>
    <t>Montáž obkladů keramických hladkých lepených cementovým flexibilním lepidlem přes 9 do 12 ks/m2</t>
  </si>
  <si>
    <t>1407123574</t>
  </si>
  <si>
    <t>781472217</t>
  </si>
  <si>
    <t>Montáž obkladů keramických hladkých lepených cementovým flexibilním lepidlem přes 12 do 19 ks/m2</t>
  </si>
  <si>
    <t>-157028411</t>
  </si>
  <si>
    <t>59761702</t>
  </si>
  <si>
    <t>obklad keramický mrazuvzdorný povrch hladký/lesklý tl do 10mm přes 12 do 19ks/m2</t>
  </si>
  <si>
    <t>207045652</t>
  </si>
  <si>
    <t>781492251</t>
  </si>
  <si>
    <t>Montáž profilů ukončovacích lepených flexibilním cementovým lepidlem</t>
  </si>
  <si>
    <t>837751259</t>
  </si>
  <si>
    <t>1,5+1+2,1*2</t>
  </si>
  <si>
    <t>28342003</t>
  </si>
  <si>
    <t>lišta ukončovací z PVC 10mm</t>
  </si>
  <si>
    <t>98841079</t>
  </si>
  <si>
    <t>6,7*1,05 'Přepočtené koeficientem množství</t>
  </si>
  <si>
    <t>781495141</t>
  </si>
  <si>
    <t>Průnik obkladem kruhový do DN 30</t>
  </si>
  <si>
    <t>-395628105</t>
  </si>
  <si>
    <t>781495142</t>
  </si>
  <si>
    <t>Průnik obkladem kruhový přes DN 30 do DN 90</t>
  </si>
  <si>
    <t>796092032</t>
  </si>
  <si>
    <t>998781101</t>
  </si>
  <si>
    <t>Přesun hmot tonážní pro obklady keramické v objektech v do 6 m</t>
  </si>
  <si>
    <t>285987240</t>
  </si>
  <si>
    <t>784</t>
  </si>
  <si>
    <t>Dokončovací práce - malby a tapety</t>
  </si>
  <si>
    <t>784181101</t>
  </si>
  <si>
    <t>Základní akrylátová jednonásobná bezbarvá penetrace podkladu v místnostech v do 3,80 m</t>
  </si>
  <si>
    <t>1688486393</t>
  </si>
  <si>
    <t>65,565+88,25+2,64</t>
  </si>
  <si>
    <t>784221101</t>
  </si>
  <si>
    <t>Dvojnásobné bílé malby ze směsí za sucha dobře otěruvzdorných v místnostech do 3,80 m</t>
  </si>
  <si>
    <t>1067984106</t>
  </si>
  <si>
    <t>Práce a dodávky M</t>
  </si>
  <si>
    <t>21-M</t>
  </si>
  <si>
    <t>Elektromontáže</t>
  </si>
  <si>
    <t>210220022</t>
  </si>
  <si>
    <t>Montáž uzemňovacího vedení vodičů FeZn pomocí svorek v zemi drátem průměru do 10 mm ve městské zástavbě</t>
  </si>
  <si>
    <t>836320020</t>
  </si>
  <si>
    <t>-1191598402</t>
  </si>
  <si>
    <t>20,5*0,62</t>
  </si>
  <si>
    <t>12,71*1,1 'Přepočtené koeficientem množství</t>
  </si>
  <si>
    <t>210280001</t>
  </si>
  <si>
    <t>Zkoušky a prohlídky el rozvodů a zařízení celková prohlídka pro objem montážních prací do 100 tis Kč</t>
  </si>
  <si>
    <t>-1554512918</t>
  </si>
  <si>
    <t>210902013</t>
  </si>
  <si>
    <t>Montáž kabelu Al do 1 kV plného nebo laněného kulatého žíly 4x35 mm2 (např. AYKY) bez ukončení uloženého volně</t>
  </si>
  <si>
    <t>-25699730</t>
  </si>
  <si>
    <t>34113122</t>
  </si>
  <si>
    <t>kabel silový jádro Al izolace PVC plášť PVC 0,6/1kV (1-AYKY) 4x35mm2</t>
  </si>
  <si>
    <t>331886888</t>
  </si>
  <si>
    <t>21,7391304347826*1,15 'Přepočtené koeficientem množství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</si>
  <si>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</si>
  <si>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</si>
  <si>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</si>
  <si>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</si>
  <si>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</si>
  <si>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1757789456</t>
  </si>
  <si>
    <t>0,021+0,042</t>
  </si>
  <si>
    <t>460021121</t>
  </si>
  <si>
    <t>Sejmutí ornice při elektromontážích strojně tl vrstvy do 20 cm</t>
  </si>
  <si>
    <t>-334383624</t>
  </si>
  <si>
    <t>(20,5+32)*0,35</t>
  </si>
  <si>
    <t>460171152</t>
  </si>
  <si>
    <t>Hloubení kabelových nezapažených rýh strojně š 35 cm hl 60 cm v hornině tř I skupiny 3</t>
  </si>
  <si>
    <t>-1215212546</t>
  </si>
  <si>
    <t>20,5+42</t>
  </si>
  <si>
    <t>460661512</t>
  </si>
  <si>
    <t>Kabelové lože z písku pro kabely nn kryté plastovou fólií š lože přes 25 do 50 cm</t>
  </si>
  <si>
    <t>844204789</t>
  </si>
  <si>
    <t>460791212</t>
  </si>
  <si>
    <t>Montáž trubek ochranných plastových uložených volně do rýhy ohebných přes 32 do 50 mm</t>
  </si>
  <si>
    <t>638979149</t>
  </si>
  <si>
    <t>"pro IT" 42</t>
  </si>
  <si>
    <t>34571351</t>
  </si>
  <si>
    <t>trubka elektroinstalační ohebná dvouplášťová korugovaná HDPE+LDPE (chránička) D 40/50mm</t>
  </si>
  <si>
    <t>2016130842</t>
  </si>
  <si>
    <t>42*1,05 'Přepočtené koeficientem množství</t>
  </si>
  <si>
    <t>460791213</t>
  </si>
  <si>
    <t>Montáž trubek ochranných plastových uložených volně do rýhy ohebných přes 50 do 90 mm</t>
  </si>
  <si>
    <t>-1123733849</t>
  </si>
  <si>
    <t>"pro elektropřípojku" 22,5</t>
  </si>
  <si>
    <t>34571352</t>
  </si>
  <si>
    <t>trubka elektroinstalační ohebná dvouplášťová korugovaná HDPE+LDPE (chránička) D 52/63mm</t>
  </si>
  <si>
    <t>-531615766</t>
  </si>
  <si>
    <t>23,8095238095238*1,05 'Přepočtené koeficientem množství</t>
  </si>
  <si>
    <t>460451162</t>
  </si>
  <si>
    <t>Zásyp kabelových rýh strojně se zhutněním š 35 cm hl 60 cm z horniny tř I skupiny 3</t>
  </si>
  <si>
    <t>1501479291</t>
  </si>
  <si>
    <t>20,5*42</t>
  </si>
  <si>
    <t>460571111</t>
  </si>
  <si>
    <t>Rozprostření a urovnání ornice při elektromontážích strojně tl vrstvy do 20 cm</t>
  </si>
  <si>
    <t>-1141938109</t>
  </si>
  <si>
    <t>469981111</t>
  </si>
  <si>
    <t>Přesun hmot pro pomocné stavební práce při elektromotážích</t>
  </si>
  <si>
    <t>320430906</t>
  </si>
  <si>
    <t>1803749838</t>
  </si>
  <si>
    <t>012203000</t>
  </si>
  <si>
    <t>Zeměměřičské práce před výstavbou</t>
  </si>
  <si>
    <t>-133740746</t>
  </si>
  <si>
    <t>012303000</t>
  </si>
  <si>
    <t>Zeměměřičské práce při provádění stavby</t>
  </si>
  <si>
    <t>-1938602949</t>
  </si>
  <si>
    <t>012444000</t>
  </si>
  <si>
    <t>Geodetické měření skutečného provedení stavby</t>
  </si>
  <si>
    <t>549443780</t>
  </si>
  <si>
    <t>702276092</t>
  </si>
  <si>
    <t>169142343</t>
  </si>
  <si>
    <t>530168398</t>
  </si>
  <si>
    <t>2098472369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</si>
</sst>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theme" Target="theme/theme1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654-02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Snížení energetické náročnosti budovy kulturního domu - Milevsko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st.p. 903 Milevsko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5. 8. 2024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Milevsko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Ing. Jan Šlechta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36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</v>
      </c>
    </row>
    <row r="95" s="7" customFormat="1" ht="16.5" customHeight="1">
      <c r="A95" s="120" t="s">
        <v>83</v>
      </c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'O1 - Hlavní objekt'!J30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86</v>
      </c>
      <c r="AR95" s="127"/>
      <c r="AS95" s="128">
        <v>0</v>
      </c>
      <c r="AT95" s="129">
        <f>ROUND(SUM(AV95:AW95),2)</f>
        <v>0</v>
      </c>
      <c r="AU95" s="130">
        <f>'O1 - Hlavní objekt'!P151</f>
        <v>0</v>
      </c>
      <c r="AV95" s="129">
        <f>'O1 - Hlavní objekt'!J33</f>
        <v>0</v>
      </c>
      <c r="AW95" s="129">
        <f>'O1 - Hlavní objekt'!J34</f>
        <v>0</v>
      </c>
      <c r="AX95" s="129">
        <f>'O1 - Hlavní objekt'!J35</f>
        <v>0</v>
      </c>
      <c r="AY95" s="129">
        <f>'O1 - Hlavní objekt'!J36</f>
        <v>0</v>
      </c>
      <c r="AZ95" s="129">
        <f>'O1 - Hlavní objekt'!F33</f>
        <v>0</v>
      </c>
      <c r="BA95" s="129">
        <f>'O1 - Hlavní objekt'!F34</f>
        <v>0</v>
      </c>
      <c r="BB95" s="129">
        <f>'O1 - Hlavní objekt'!F35</f>
        <v>0</v>
      </c>
      <c r="BC95" s="129">
        <f>'O1 - Hlavní objekt'!F36</f>
        <v>0</v>
      </c>
      <c r="BD95" s="131">
        <f>'O1 - Hlavní objekt'!F37</f>
        <v>0</v>
      </c>
      <c r="BE95" s="7"/>
      <c r="BT95" s="132" t="s">
        <v>87</v>
      </c>
      <c r="BV95" s="132" t="s">
        <v>81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7" customFormat="1" ht="24.75" customHeight="1">
      <c r="A96" s="120" t="s">
        <v>83</v>
      </c>
      <c r="B96" s="121"/>
      <c r="C96" s="122"/>
      <c r="D96" s="123" t="s">
        <v>90</v>
      </c>
      <c r="E96" s="123"/>
      <c r="F96" s="123"/>
      <c r="G96" s="123"/>
      <c r="H96" s="123"/>
      <c r="I96" s="124"/>
      <c r="J96" s="123" t="s">
        <v>91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'O2 - Rozvoj regionálních 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86</v>
      </c>
      <c r="AR96" s="127"/>
      <c r="AS96" s="133">
        <v>0</v>
      </c>
      <c r="AT96" s="134">
        <f>ROUND(SUM(AV96:AW96),2)</f>
        <v>0</v>
      </c>
      <c r="AU96" s="135">
        <f>'O2 - Rozvoj regionálních ...'!P153</f>
        <v>0</v>
      </c>
      <c r="AV96" s="134">
        <f>'O2 - Rozvoj regionálních ...'!J33</f>
        <v>0</v>
      </c>
      <c r="AW96" s="134">
        <f>'O2 - Rozvoj regionálních ...'!J34</f>
        <v>0</v>
      </c>
      <c r="AX96" s="134">
        <f>'O2 - Rozvoj regionálních ...'!J35</f>
        <v>0</v>
      </c>
      <c r="AY96" s="134">
        <f>'O2 - Rozvoj regionálních ...'!J36</f>
        <v>0</v>
      </c>
      <c r="AZ96" s="134">
        <f>'O2 - Rozvoj regionálních ...'!F33</f>
        <v>0</v>
      </c>
      <c r="BA96" s="134">
        <f>'O2 - Rozvoj regionálních ...'!F34</f>
        <v>0</v>
      </c>
      <c r="BB96" s="134">
        <f>'O2 - Rozvoj regionálních ...'!F35</f>
        <v>0</v>
      </c>
      <c r="BC96" s="134">
        <f>'O2 - Rozvoj regionálních ...'!F36</f>
        <v>0</v>
      </c>
      <c r="BD96" s="136">
        <f>'O2 - Rozvoj regionálních ...'!F37</f>
        <v>0</v>
      </c>
      <c r="BE96" s="7"/>
      <c r="BT96" s="132" t="s">
        <v>87</v>
      </c>
      <c r="BV96" s="132" t="s">
        <v>81</v>
      </c>
      <c r="BW96" s="132" t="s">
        <v>92</v>
      </c>
      <c r="BX96" s="132" t="s">
        <v>5</v>
      </c>
      <c r="CL96" s="132" t="s">
        <v>1</v>
      </c>
      <c r="CM96" s="132" t="s">
        <v>89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loNbVIFlrtukvBQyOGeZLS+9B7IH/6C7Go5Al31pjhIozO6zHnduXUWaL0e/ILdGXR6zQyRZTX/0vZF8WRLJIw==" hashValue="p6IilLQ1HoWJ6qobJJtoHoIXhBB1iHbp+ubkS9rN9TTuLWhmlhNOB0E0/ee5q+d5I/L7SakDys1ni4mU0HQ7r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O1 - Hlavní objekt'!C2" display="/"/>
    <hyperlink ref="A96" location="'O2 - Rozvoj regionálních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89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Snížení energetické náročnosti budovy kulturního domu - Milevsko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36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ROUND(J151,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ROUND((SUM(BE151:BE1006)),  2)</f>
        <v>0</v>
      </c>
      <c r="G33" s="39"/>
      <c r="H33" s="39"/>
      <c r="I33" s="156">
        <v>0.20999999999999999</v>
      </c>
      <c r="J33" s="155">
        <f>ROUND(((SUM(BE151:BE1006))*I33),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ROUND((SUM(BF151:BF1006)),  2)</f>
        <v>0</v>
      </c>
      <c r="G34" s="39"/>
      <c r="H34" s="39"/>
      <c r="I34" s="156">
        <v>0.12</v>
      </c>
      <c r="J34" s="155">
        <f>ROUND(((SUM(BF151:BF1006))*I34),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ROUND((SUM(BG151:BG1006)),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ROUND((SUM(BH151:BH1006)),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ROUND((SUM(BI151:BI1006)),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Snížení energetické náročnosti budovy kulturního domu - Milevsko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O1 - Hlavní objekt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st.p. 903 Milevsko</v>
      </c>
      <c r="G89" s="41"/>
      <c r="H89" s="41"/>
      <c r="I89" s="33" t="s">
        <v>22</v>
      </c>
      <c r="J89" s="80" t="str">
        <f>IF(J12="","",J12)</f>
        <v>5. 8. 2024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Milevsko</v>
      </c>
      <c r="G91" s="41"/>
      <c r="H91" s="41"/>
      <c r="I91" s="33" t="s">
        <v>32</v>
      </c>
      <c r="J91" s="37" t="str">
        <f>E21</f>
        <v>Ing. Jan Šlechta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J151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J152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J153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103</v>
      </c>
      <c r="E99" s="189"/>
      <c r="F99" s="189"/>
      <c r="G99" s="189"/>
      <c r="H99" s="189"/>
      <c r="I99" s="189"/>
      <c r="J99" s="190">
        <f>J200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104</v>
      </c>
      <c r="E100" s="189"/>
      <c r="F100" s="189"/>
      <c r="G100" s="189"/>
      <c r="H100" s="189"/>
      <c r="I100" s="189"/>
      <c r="J100" s="190">
        <f>J210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105</v>
      </c>
      <c r="E101" s="189"/>
      <c r="F101" s="189"/>
      <c r="G101" s="189"/>
      <c r="H101" s="189"/>
      <c r="I101" s="189"/>
      <c r="J101" s="190">
        <f>J266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106</v>
      </c>
      <c r="E102" s="189"/>
      <c r="F102" s="189"/>
      <c r="G102" s="189"/>
      <c r="H102" s="189"/>
      <c r="I102" s="189"/>
      <c r="J102" s="190">
        <f>J286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107</v>
      </c>
      <c r="E103" s="189"/>
      <c r="F103" s="189"/>
      <c r="G103" s="189"/>
      <c r="H103" s="189"/>
      <c r="I103" s="189"/>
      <c r="J103" s="190">
        <f>J336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108</v>
      </c>
      <c r="E104" s="189"/>
      <c r="F104" s="189"/>
      <c r="G104" s="189"/>
      <c r="H104" s="189"/>
      <c r="I104" s="189"/>
      <c r="J104" s="190">
        <f>J520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109</v>
      </c>
      <c r="E105" s="189"/>
      <c r="F105" s="189"/>
      <c r="G105" s="189"/>
      <c r="H105" s="189"/>
      <c r="I105" s="189"/>
      <c r="J105" s="190">
        <f>J548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110</v>
      </c>
      <c r="E106" s="189"/>
      <c r="F106" s="189"/>
      <c r="G106" s="189"/>
      <c r="H106" s="189"/>
      <c r="I106" s="189"/>
      <c r="J106" s="190">
        <f>J554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111</v>
      </c>
      <c r="E107" s="189"/>
      <c r="F107" s="189"/>
      <c r="G107" s="189"/>
      <c r="H107" s="189"/>
      <c r="I107" s="189"/>
      <c r="J107" s="190">
        <f>J556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112</v>
      </c>
      <c r="E108" s="189"/>
      <c r="F108" s="189"/>
      <c r="G108" s="189"/>
      <c r="H108" s="189"/>
      <c r="I108" s="189"/>
      <c r="J108" s="190">
        <f>J636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113</v>
      </c>
      <c r="E109" s="189"/>
      <c r="F109" s="189"/>
      <c r="G109" s="189"/>
      <c r="H109" s="189"/>
      <c r="I109" s="189"/>
      <c r="J109" s="190">
        <f>J650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0"/>
      <c r="C110" s="181"/>
      <c r="D110" s="182" t="s">
        <v>114</v>
      </c>
      <c r="E110" s="183"/>
      <c r="F110" s="183"/>
      <c r="G110" s="183"/>
      <c r="H110" s="183"/>
      <c r="I110" s="183"/>
      <c r="J110" s="184">
        <f>J652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6"/>
      <c r="C111" s="187"/>
      <c r="D111" s="188" t="s">
        <v>115</v>
      </c>
      <c r="E111" s="189"/>
      <c r="F111" s="189"/>
      <c r="G111" s="189"/>
      <c r="H111" s="189"/>
      <c r="I111" s="189"/>
      <c r="J111" s="190">
        <f>J653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116</v>
      </c>
      <c r="E112" s="189"/>
      <c r="F112" s="189"/>
      <c r="G112" s="189"/>
      <c r="H112" s="189"/>
      <c r="I112" s="189"/>
      <c r="J112" s="190">
        <f>J667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117</v>
      </c>
      <c r="E113" s="189"/>
      <c r="F113" s="189"/>
      <c r="G113" s="189"/>
      <c r="H113" s="189"/>
      <c r="I113" s="189"/>
      <c r="J113" s="190">
        <f>J696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118</v>
      </c>
      <c r="E114" s="189"/>
      <c r="F114" s="189"/>
      <c r="G114" s="189"/>
      <c r="H114" s="189"/>
      <c r="I114" s="189"/>
      <c r="J114" s="190">
        <f>J711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119</v>
      </c>
      <c r="E115" s="189"/>
      <c r="F115" s="189"/>
      <c r="G115" s="189"/>
      <c r="H115" s="189"/>
      <c r="I115" s="189"/>
      <c r="J115" s="190">
        <f>J716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120</v>
      </c>
      <c r="E116" s="189"/>
      <c r="F116" s="189"/>
      <c r="G116" s="189"/>
      <c r="H116" s="189"/>
      <c r="I116" s="189"/>
      <c r="J116" s="190">
        <f>J754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121</v>
      </c>
      <c r="E117" s="189"/>
      <c r="F117" s="189"/>
      <c r="G117" s="189"/>
      <c r="H117" s="189"/>
      <c r="I117" s="189"/>
      <c r="J117" s="190">
        <f>J760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6"/>
      <c r="C118" s="187"/>
      <c r="D118" s="188" t="s">
        <v>122</v>
      </c>
      <c r="E118" s="189"/>
      <c r="F118" s="189"/>
      <c r="G118" s="189"/>
      <c r="H118" s="189"/>
      <c r="I118" s="189"/>
      <c r="J118" s="190">
        <f>J772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6"/>
      <c r="C119" s="187"/>
      <c r="D119" s="188" t="s">
        <v>123</v>
      </c>
      <c r="E119" s="189"/>
      <c r="F119" s="189"/>
      <c r="G119" s="189"/>
      <c r="H119" s="189"/>
      <c r="I119" s="189"/>
      <c r="J119" s="190">
        <f>J823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6"/>
      <c r="C120" s="187"/>
      <c r="D120" s="188" t="s">
        <v>124</v>
      </c>
      <c r="E120" s="189"/>
      <c r="F120" s="189"/>
      <c r="G120" s="189"/>
      <c r="H120" s="189"/>
      <c r="I120" s="189"/>
      <c r="J120" s="190">
        <f>J826</f>
        <v>0</v>
      </c>
      <c r="K120" s="187"/>
      <c r="L120" s="19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6"/>
      <c r="C121" s="187"/>
      <c r="D121" s="188" t="s">
        <v>125</v>
      </c>
      <c r="E121" s="189"/>
      <c r="F121" s="189"/>
      <c r="G121" s="189"/>
      <c r="H121" s="189"/>
      <c r="I121" s="189"/>
      <c r="J121" s="190">
        <f>J854</f>
        <v>0</v>
      </c>
      <c r="K121" s="187"/>
      <c r="L121" s="19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6"/>
      <c r="C122" s="187"/>
      <c r="D122" s="188" t="s">
        <v>126</v>
      </c>
      <c r="E122" s="189"/>
      <c r="F122" s="189"/>
      <c r="G122" s="189"/>
      <c r="H122" s="189"/>
      <c r="I122" s="189"/>
      <c r="J122" s="190">
        <f>J916</f>
        <v>0</v>
      </c>
      <c r="K122" s="187"/>
      <c r="L122" s="19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6"/>
      <c r="C123" s="187"/>
      <c r="D123" s="188" t="s">
        <v>127</v>
      </c>
      <c r="E123" s="189"/>
      <c r="F123" s="189"/>
      <c r="G123" s="189"/>
      <c r="H123" s="189"/>
      <c r="I123" s="189"/>
      <c r="J123" s="190">
        <f>J930</f>
        <v>0</v>
      </c>
      <c r="K123" s="187"/>
      <c r="L123" s="19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6"/>
      <c r="C124" s="187"/>
      <c r="D124" s="188" t="s">
        <v>128</v>
      </c>
      <c r="E124" s="189"/>
      <c r="F124" s="189"/>
      <c r="G124" s="189"/>
      <c r="H124" s="189"/>
      <c r="I124" s="189"/>
      <c r="J124" s="190">
        <f>J948</f>
        <v>0</v>
      </c>
      <c r="K124" s="187"/>
      <c r="L124" s="19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6"/>
      <c r="C125" s="187"/>
      <c r="D125" s="188" t="s">
        <v>129</v>
      </c>
      <c r="E125" s="189"/>
      <c r="F125" s="189"/>
      <c r="G125" s="189"/>
      <c r="H125" s="189"/>
      <c r="I125" s="189"/>
      <c r="J125" s="190">
        <f>J974</f>
        <v>0</v>
      </c>
      <c r="K125" s="187"/>
      <c r="L125" s="19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86"/>
      <c r="C126" s="187"/>
      <c r="D126" s="188" t="s">
        <v>130</v>
      </c>
      <c r="E126" s="189"/>
      <c r="F126" s="189"/>
      <c r="G126" s="189"/>
      <c r="H126" s="189"/>
      <c r="I126" s="189"/>
      <c r="J126" s="190">
        <f>J989</f>
        <v>0</v>
      </c>
      <c r="K126" s="187"/>
      <c r="L126" s="19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80"/>
      <c r="C127" s="181"/>
      <c r="D127" s="182" t="s">
        <v>131</v>
      </c>
      <c r="E127" s="183"/>
      <c r="F127" s="183"/>
      <c r="G127" s="183"/>
      <c r="H127" s="183"/>
      <c r="I127" s="183"/>
      <c r="J127" s="184">
        <f>J997</f>
        <v>0</v>
      </c>
      <c r="K127" s="181"/>
      <c r="L127" s="185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10" customFormat="1" ht="19.92" customHeight="1">
      <c r="A128" s="10"/>
      <c r="B128" s="186"/>
      <c r="C128" s="187"/>
      <c r="D128" s="188" t="s">
        <v>132</v>
      </c>
      <c r="E128" s="189"/>
      <c r="F128" s="189"/>
      <c r="G128" s="189"/>
      <c r="H128" s="189"/>
      <c r="I128" s="189"/>
      <c r="J128" s="190">
        <f>J998</f>
        <v>0</v>
      </c>
      <c r="K128" s="187"/>
      <c r="L128" s="19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86"/>
      <c r="C129" s="187"/>
      <c r="D129" s="188" t="s">
        <v>133</v>
      </c>
      <c r="E129" s="189"/>
      <c r="F129" s="189"/>
      <c r="G129" s="189"/>
      <c r="H129" s="189"/>
      <c r="I129" s="189"/>
      <c r="J129" s="190">
        <f>J1000</f>
        <v>0</v>
      </c>
      <c r="K129" s="187"/>
      <c r="L129" s="19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86"/>
      <c r="C130" s="187"/>
      <c r="D130" s="188" t="s">
        <v>134</v>
      </c>
      <c r="E130" s="189"/>
      <c r="F130" s="189"/>
      <c r="G130" s="189"/>
      <c r="H130" s="189"/>
      <c r="I130" s="189"/>
      <c r="J130" s="190">
        <f>J1002</f>
        <v>0</v>
      </c>
      <c r="K130" s="187"/>
      <c r="L130" s="19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86"/>
      <c r="C131" s="187"/>
      <c r="D131" s="188" t="s">
        <v>135</v>
      </c>
      <c r="E131" s="189"/>
      <c r="F131" s="189"/>
      <c r="G131" s="189"/>
      <c r="H131" s="189"/>
      <c r="I131" s="189"/>
      <c r="J131" s="190">
        <f>J1004</f>
        <v>0</v>
      </c>
      <c r="K131" s="187"/>
      <c r="L131" s="19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7" s="2" customFormat="1" ht="6.96" customHeight="1">
      <c r="A137" s="39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4.96" customHeight="1">
      <c r="A138" s="39"/>
      <c r="B138" s="40"/>
      <c r="C138" s="24" t="s">
        <v>136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16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175" t="str">
        <f>E7</f>
        <v>Snížení energetické náročnosti budovy kulturního domu - Milevsko</v>
      </c>
      <c r="F141" s="33"/>
      <c r="G141" s="33"/>
      <c r="H141" s="33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2" customHeight="1">
      <c r="A142" s="39"/>
      <c r="B142" s="40"/>
      <c r="C142" s="33" t="s">
        <v>94</v>
      </c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6.5" customHeight="1">
      <c r="A143" s="39"/>
      <c r="B143" s="40"/>
      <c r="C143" s="41"/>
      <c r="D143" s="41"/>
      <c r="E143" s="77" t="str">
        <f>E9</f>
        <v>O1 - Hlavní objekt</v>
      </c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20</v>
      </c>
      <c r="D145" s="41"/>
      <c r="E145" s="41"/>
      <c r="F145" s="28" t="str">
        <f>F12</f>
        <v>st.p. 903 Milevsko</v>
      </c>
      <c r="G145" s="41"/>
      <c r="H145" s="41"/>
      <c r="I145" s="33" t="s">
        <v>22</v>
      </c>
      <c r="J145" s="80" t="str">
        <f>IF(J12="","",J12)</f>
        <v>5. 8. 2024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6.96" customHeight="1">
      <c r="A146" s="39"/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5.15" customHeight="1">
      <c r="A147" s="39"/>
      <c r="B147" s="40"/>
      <c r="C147" s="33" t="s">
        <v>24</v>
      </c>
      <c r="D147" s="41"/>
      <c r="E147" s="41"/>
      <c r="F147" s="28" t="str">
        <f>E15</f>
        <v>Město Milevsko</v>
      </c>
      <c r="G147" s="41"/>
      <c r="H147" s="41"/>
      <c r="I147" s="33" t="s">
        <v>32</v>
      </c>
      <c r="J147" s="37" t="str">
        <f>E21</f>
        <v>Ing. Jan Šlechta</v>
      </c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5.15" customHeight="1">
      <c r="A148" s="39"/>
      <c r="B148" s="40"/>
      <c r="C148" s="33" t="s">
        <v>30</v>
      </c>
      <c r="D148" s="41"/>
      <c r="E148" s="41"/>
      <c r="F148" s="28" t="str">
        <f>IF(E18="","",E18)</f>
        <v>Vyplň údaj</v>
      </c>
      <c r="G148" s="41"/>
      <c r="H148" s="41"/>
      <c r="I148" s="33" t="s">
        <v>36</v>
      </c>
      <c r="J148" s="37" t="str">
        <f>E24</f>
        <v xml:space="preserve"> </v>
      </c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0.32" customHeight="1">
      <c r="A149" s="39"/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11" customFormat="1" ht="29.28" customHeight="1">
      <c r="A150" s="192"/>
      <c r="B150" s="193"/>
      <c r="C150" s="194" t="s">
        <v>137</v>
      </c>
      <c r="D150" s="195" t="s">
        <v>64</v>
      </c>
      <c r="E150" s="195" t="s">
        <v>60</v>
      </c>
      <c r="F150" s="195" t="s">
        <v>61</v>
      </c>
      <c r="G150" s="195" t="s">
        <v>138</v>
      </c>
      <c r="H150" s="195" t="s">
        <v>139</v>
      </c>
      <c r="I150" s="195" t="s">
        <v>140</v>
      </c>
      <c r="J150" s="196" t="s">
        <v>98</v>
      </c>
      <c r="K150" s="197" t="s">
        <v>141</v>
      </c>
      <c r="L150" s="198"/>
      <c r="M150" s="101" t="s">
        <v>1</v>
      </c>
      <c r="N150" s="102" t="s">
        <v>43</v>
      </c>
      <c r="O150" s="102" t="s">
        <v>142</v>
      </c>
      <c r="P150" s="102" t="s">
        <v>143</v>
      </c>
      <c r="Q150" s="102" t="s">
        <v>144</v>
      </c>
      <c r="R150" s="102" t="s">
        <v>145</v>
      </c>
      <c r="S150" s="102" t="s">
        <v>146</v>
      </c>
      <c r="T150" s="103" t="s">
        <v>147</v>
      </c>
      <c r="U150" s="192"/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192"/>
    </row>
    <row r="151" s="2" customFormat="1" ht="22.8" customHeight="1">
      <c r="A151" s="39"/>
      <c r="B151" s="40"/>
      <c r="C151" s="108" t="s">
        <v>148</v>
      </c>
      <c r="D151" s="41"/>
      <c r="E151" s="41"/>
      <c r="F151" s="41"/>
      <c r="G151" s="41"/>
      <c r="H151" s="41"/>
      <c r="I151" s="41"/>
      <c r="J151" s="199">
        <f>BK151</f>
        <v>0</v>
      </c>
      <c r="K151" s="41"/>
      <c r="L151" s="45"/>
      <c r="M151" s="104"/>
      <c r="N151" s="200"/>
      <c r="O151" s="105"/>
      <c r="P151" s="201">
        <f>P152+P652+P997</f>
        <v>0</v>
      </c>
      <c r="Q151" s="105"/>
      <c r="R151" s="201">
        <f>R152+R652+R997</f>
        <v>753.34463061999998</v>
      </c>
      <c r="S151" s="105"/>
      <c r="T151" s="202">
        <f>T152+T652+T997</f>
        <v>624.03163487999996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78</v>
      </c>
      <c r="AU151" s="18" t="s">
        <v>100</v>
      </c>
      <c r="BK151" s="203">
        <f>BK152+BK652+BK997</f>
        <v>0</v>
      </c>
    </row>
    <row r="152" s="12" customFormat="1" ht="25.92" customHeight="1">
      <c r="A152" s="12"/>
      <c r="B152" s="204"/>
      <c r="C152" s="205"/>
      <c r="D152" s="206" t="s">
        <v>78</v>
      </c>
      <c r="E152" s="207" t="s">
        <v>149</v>
      </c>
      <c r="F152" s="207" t="s">
        <v>150</v>
      </c>
      <c r="G152" s="205"/>
      <c r="H152" s="205"/>
      <c r="I152" s="208"/>
      <c r="J152" s="209">
        <f>BK152</f>
        <v>0</v>
      </c>
      <c r="K152" s="205"/>
      <c r="L152" s="210"/>
      <c r="M152" s="211"/>
      <c r="N152" s="212"/>
      <c r="O152" s="212"/>
      <c r="P152" s="213">
        <f>P153+P200+P210+P266+P286+P336+P520+P548+P554+P556+P636+P650</f>
        <v>0</v>
      </c>
      <c r="Q152" s="212"/>
      <c r="R152" s="213">
        <f>R153+R200+R210+R266+R286+R336+R520+R548+R554+R556+R636+R650</f>
        <v>691.24171099</v>
      </c>
      <c r="S152" s="212"/>
      <c r="T152" s="214">
        <f>T153+T200+T210+T266+T286+T336+T520+T548+T554+T556+T636+T650</f>
        <v>585.58311247999995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87</v>
      </c>
      <c r="AT152" s="216" t="s">
        <v>78</v>
      </c>
      <c r="AU152" s="216" t="s">
        <v>79</v>
      </c>
      <c r="AY152" s="215" t="s">
        <v>151</v>
      </c>
      <c r="BK152" s="217">
        <f>BK153+BK200+BK210+BK266+BK286+BK336+BK520+BK548+BK554+BK556+BK636+BK650</f>
        <v>0</v>
      </c>
    </row>
    <row r="153" s="12" customFormat="1" ht="22.8" customHeight="1">
      <c r="A153" s="12"/>
      <c r="B153" s="204"/>
      <c r="C153" s="205"/>
      <c r="D153" s="206" t="s">
        <v>78</v>
      </c>
      <c r="E153" s="218" t="s">
        <v>87</v>
      </c>
      <c r="F153" s="218" t="s">
        <v>152</v>
      </c>
      <c r="G153" s="205"/>
      <c r="H153" s="205"/>
      <c r="I153" s="208"/>
      <c r="J153" s="219">
        <f>BK153</f>
        <v>0</v>
      </c>
      <c r="K153" s="205"/>
      <c r="L153" s="210"/>
      <c r="M153" s="211"/>
      <c r="N153" s="212"/>
      <c r="O153" s="212"/>
      <c r="P153" s="213">
        <f>SUM(P154:P199)</f>
        <v>0</v>
      </c>
      <c r="Q153" s="212"/>
      <c r="R153" s="213">
        <f>SUM(R154:R199)</f>
        <v>0</v>
      </c>
      <c r="S153" s="212"/>
      <c r="T153" s="214">
        <f>SUM(T154:T199)</f>
        <v>372.69999999999999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87</v>
      </c>
      <c r="AT153" s="216" t="s">
        <v>78</v>
      </c>
      <c r="AU153" s="216" t="s">
        <v>87</v>
      </c>
      <c r="AY153" s="215" t="s">
        <v>151</v>
      </c>
      <c r="BK153" s="217">
        <f>SUM(BK154:BK199)</f>
        <v>0</v>
      </c>
    </row>
    <row r="154" s="2" customFormat="1" ht="24.15" customHeight="1">
      <c r="A154" s="39"/>
      <c r="B154" s="40"/>
      <c r="C154" s="220" t="s">
        <v>87</v>
      </c>
      <c r="D154" s="220" t="s">
        <v>153</v>
      </c>
      <c r="E154" s="221" t="s">
        <v>154</v>
      </c>
      <c r="F154" s="222" t="s">
        <v>155</v>
      </c>
      <c r="G154" s="223" t="s">
        <v>156</v>
      </c>
      <c r="H154" s="224">
        <v>55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44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0.23999999999999999</v>
      </c>
      <c r="T154" s="231">
        <f>S154*H154</f>
        <v>13.199999999999999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157</v>
      </c>
      <c r="AT154" s="232" t="s">
        <v>153</v>
      </c>
      <c r="AU154" s="232" t="s">
        <v>89</v>
      </c>
      <c r="AY154" s="18" t="s">
        <v>151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87</v>
      </c>
      <c r="BK154" s="233">
        <f>ROUND(I154*H154,2)</f>
        <v>0</v>
      </c>
      <c r="BL154" s="18" t="s">
        <v>157</v>
      </c>
      <c r="BM154" s="232" t="s">
        <v>158</v>
      </c>
    </row>
    <row r="155" s="13" customFormat="1">
      <c r="A155" s="13"/>
      <c r="B155" s="234"/>
      <c r="C155" s="235"/>
      <c r="D155" s="236" t="s">
        <v>159</v>
      </c>
      <c r="E155" s="237" t="s">
        <v>1</v>
      </c>
      <c r="F155" s="238" t="s">
        <v>160</v>
      </c>
      <c r="G155" s="235"/>
      <c r="H155" s="239">
        <v>55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159</v>
      </c>
      <c r="AU155" s="245" t="s">
        <v>89</v>
      </c>
      <c r="AV155" s="13" t="s">
        <v>89</v>
      </c>
      <c r="AW155" s="13" t="s">
        <v>35</v>
      </c>
      <c r="AX155" s="13" t="s">
        <v>87</v>
      </c>
      <c r="AY155" s="245" t="s">
        <v>151</v>
      </c>
    </row>
    <row r="156" s="2" customFormat="1" ht="24.15" customHeight="1">
      <c r="A156" s="39"/>
      <c r="B156" s="40"/>
      <c r="C156" s="220" t="s">
        <v>89</v>
      </c>
      <c r="D156" s="220" t="s">
        <v>153</v>
      </c>
      <c r="E156" s="221" t="s">
        <v>161</v>
      </c>
      <c r="F156" s="222" t="s">
        <v>162</v>
      </c>
      <c r="G156" s="223" t="s">
        <v>156</v>
      </c>
      <c r="H156" s="224">
        <v>320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44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0.22</v>
      </c>
      <c r="T156" s="231">
        <f>S156*H156</f>
        <v>70.400000000000006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157</v>
      </c>
      <c r="AT156" s="232" t="s">
        <v>153</v>
      </c>
      <c r="AU156" s="232" t="s">
        <v>89</v>
      </c>
      <c r="AY156" s="18" t="s">
        <v>151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87</v>
      </c>
      <c r="BK156" s="233">
        <f>ROUND(I156*H156,2)</f>
        <v>0</v>
      </c>
      <c r="BL156" s="18" t="s">
        <v>157</v>
      </c>
      <c r="BM156" s="232" t="s">
        <v>163</v>
      </c>
    </row>
    <row r="157" s="13" customFormat="1">
      <c r="A157" s="13"/>
      <c r="B157" s="234"/>
      <c r="C157" s="235"/>
      <c r="D157" s="236" t="s">
        <v>159</v>
      </c>
      <c r="E157" s="237" t="s">
        <v>1</v>
      </c>
      <c r="F157" s="238" t="s">
        <v>164</v>
      </c>
      <c r="G157" s="235"/>
      <c r="H157" s="239">
        <v>320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159</v>
      </c>
      <c r="AU157" s="245" t="s">
        <v>89</v>
      </c>
      <c r="AV157" s="13" t="s">
        <v>89</v>
      </c>
      <c r="AW157" s="13" t="s">
        <v>35</v>
      </c>
      <c r="AX157" s="13" t="s">
        <v>87</v>
      </c>
      <c r="AY157" s="245" t="s">
        <v>151</v>
      </c>
    </row>
    <row r="158" s="2" customFormat="1" ht="24.15" customHeight="1">
      <c r="A158" s="39"/>
      <c r="B158" s="40"/>
      <c r="C158" s="220" t="s">
        <v>165</v>
      </c>
      <c r="D158" s="220" t="s">
        <v>153</v>
      </c>
      <c r="E158" s="221" t="s">
        <v>166</v>
      </c>
      <c r="F158" s="222" t="s">
        <v>167</v>
      </c>
      <c r="G158" s="223" t="s">
        <v>156</v>
      </c>
      <c r="H158" s="224">
        <v>170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44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0.29999999999999999</v>
      </c>
      <c r="T158" s="231">
        <f>S158*H158</f>
        <v>51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157</v>
      </c>
      <c r="AT158" s="232" t="s">
        <v>153</v>
      </c>
      <c r="AU158" s="232" t="s">
        <v>89</v>
      </c>
      <c r="AY158" s="18" t="s">
        <v>151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87</v>
      </c>
      <c r="BK158" s="233">
        <f>ROUND(I158*H158,2)</f>
        <v>0</v>
      </c>
      <c r="BL158" s="18" t="s">
        <v>157</v>
      </c>
      <c r="BM158" s="232" t="s">
        <v>168</v>
      </c>
    </row>
    <row r="159" s="13" customFormat="1">
      <c r="A159" s="13"/>
      <c r="B159" s="234"/>
      <c r="C159" s="235"/>
      <c r="D159" s="236" t="s">
        <v>159</v>
      </c>
      <c r="E159" s="237" t="s">
        <v>1</v>
      </c>
      <c r="F159" s="238" t="s">
        <v>169</v>
      </c>
      <c r="G159" s="235"/>
      <c r="H159" s="239">
        <v>170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159</v>
      </c>
      <c r="AU159" s="245" t="s">
        <v>89</v>
      </c>
      <c r="AV159" s="13" t="s">
        <v>89</v>
      </c>
      <c r="AW159" s="13" t="s">
        <v>35</v>
      </c>
      <c r="AX159" s="13" t="s">
        <v>87</v>
      </c>
      <c r="AY159" s="245" t="s">
        <v>151</v>
      </c>
    </row>
    <row r="160" s="2" customFormat="1" ht="24.15" customHeight="1">
      <c r="A160" s="39"/>
      <c r="B160" s="40"/>
      <c r="C160" s="220" t="s">
        <v>157</v>
      </c>
      <c r="D160" s="220" t="s">
        <v>153</v>
      </c>
      <c r="E160" s="221" t="s">
        <v>170</v>
      </c>
      <c r="F160" s="222" t="s">
        <v>171</v>
      </c>
      <c r="G160" s="223" t="s">
        <v>156</v>
      </c>
      <c r="H160" s="224">
        <v>170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44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0.28999999999999998</v>
      </c>
      <c r="T160" s="231">
        <f>S160*H160</f>
        <v>49.299999999999997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157</v>
      </c>
      <c r="AT160" s="232" t="s">
        <v>153</v>
      </c>
      <c r="AU160" s="232" t="s">
        <v>89</v>
      </c>
      <c r="AY160" s="18" t="s">
        <v>151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87</v>
      </c>
      <c r="BK160" s="233">
        <f>ROUND(I160*H160,2)</f>
        <v>0</v>
      </c>
      <c r="BL160" s="18" t="s">
        <v>157</v>
      </c>
      <c r="BM160" s="232" t="s">
        <v>172</v>
      </c>
    </row>
    <row r="161" s="13" customFormat="1">
      <c r="A161" s="13"/>
      <c r="B161" s="234"/>
      <c r="C161" s="235"/>
      <c r="D161" s="236" t="s">
        <v>159</v>
      </c>
      <c r="E161" s="237" t="s">
        <v>1</v>
      </c>
      <c r="F161" s="238" t="s">
        <v>169</v>
      </c>
      <c r="G161" s="235"/>
      <c r="H161" s="239">
        <v>170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159</v>
      </c>
      <c r="AU161" s="245" t="s">
        <v>89</v>
      </c>
      <c r="AV161" s="13" t="s">
        <v>89</v>
      </c>
      <c r="AW161" s="13" t="s">
        <v>35</v>
      </c>
      <c r="AX161" s="13" t="s">
        <v>87</v>
      </c>
      <c r="AY161" s="245" t="s">
        <v>151</v>
      </c>
    </row>
    <row r="162" s="2" customFormat="1" ht="24.15" customHeight="1">
      <c r="A162" s="39"/>
      <c r="B162" s="40"/>
      <c r="C162" s="220" t="s">
        <v>173</v>
      </c>
      <c r="D162" s="220" t="s">
        <v>153</v>
      </c>
      <c r="E162" s="221" t="s">
        <v>174</v>
      </c>
      <c r="F162" s="222" t="s">
        <v>175</v>
      </c>
      <c r="G162" s="223" t="s">
        <v>156</v>
      </c>
      <c r="H162" s="224">
        <v>320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44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0.29999999999999999</v>
      </c>
      <c r="T162" s="231">
        <f>S162*H162</f>
        <v>96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157</v>
      </c>
      <c r="AT162" s="232" t="s">
        <v>153</v>
      </c>
      <c r="AU162" s="232" t="s">
        <v>89</v>
      </c>
      <c r="AY162" s="18" t="s">
        <v>151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87</v>
      </c>
      <c r="BK162" s="233">
        <f>ROUND(I162*H162,2)</f>
        <v>0</v>
      </c>
      <c r="BL162" s="18" t="s">
        <v>157</v>
      </c>
      <c r="BM162" s="232" t="s">
        <v>176</v>
      </c>
    </row>
    <row r="163" s="13" customFormat="1">
      <c r="A163" s="13"/>
      <c r="B163" s="234"/>
      <c r="C163" s="235"/>
      <c r="D163" s="236" t="s">
        <v>159</v>
      </c>
      <c r="E163" s="237" t="s">
        <v>1</v>
      </c>
      <c r="F163" s="238" t="s">
        <v>177</v>
      </c>
      <c r="G163" s="235"/>
      <c r="H163" s="239">
        <v>320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159</v>
      </c>
      <c r="AU163" s="245" t="s">
        <v>89</v>
      </c>
      <c r="AV163" s="13" t="s">
        <v>89</v>
      </c>
      <c r="AW163" s="13" t="s">
        <v>35</v>
      </c>
      <c r="AX163" s="13" t="s">
        <v>87</v>
      </c>
      <c r="AY163" s="245" t="s">
        <v>151</v>
      </c>
    </row>
    <row r="164" s="2" customFormat="1" ht="24.15" customHeight="1">
      <c r="A164" s="39"/>
      <c r="B164" s="40"/>
      <c r="C164" s="220" t="s">
        <v>178</v>
      </c>
      <c r="D164" s="220" t="s">
        <v>153</v>
      </c>
      <c r="E164" s="221" t="s">
        <v>179</v>
      </c>
      <c r="F164" s="222" t="s">
        <v>180</v>
      </c>
      <c r="G164" s="223" t="s">
        <v>156</v>
      </c>
      <c r="H164" s="224">
        <v>320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44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0.28999999999999998</v>
      </c>
      <c r="T164" s="231">
        <f>S164*H164</f>
        <v>92.799999999999997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157</v>
      </c>
      <c r="AT164" s="232" t="s">
        <v>153</v>
      </c>
      <c r="AU164" s="232" t="s">
        <v>89</v>
      </c>
      <c r="AY164" s="18" t="s">
        <v>151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87</v>
      </c>
      <c r="BK164" s="233">
        <f>ROUND(I164*H164,2)</f>
        <v>0</v>
      </c>
      <c r="BL164" s="18" t="s">
        <v>157</v>
      </c>
      <c r="BM164" s="232" t="s">
        <v>181</v>
      </c>
    </row>
    <row r="165" s="13" customFormat="1">
      <c r="A165" s="13"/>
      <c r="B165" s="234"/>
      <c r="C165" s="235"/>
      <c r="D165" s="236" t="s">
        <v>159</v>
      </c>
      <c r="E165" s="237" t="s">
        <v>1</v>
      </c>
      <c r="F165" s="238" t="s">
        <v>177</v>
      </c>
      <c r="G165" s="235"/>
      <c r="H165" s="239">
        <v>320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159</v>
      </c>
      <c r="AU165" s="245" t="s">
        <v>89</v>
      </c>
      <c r="AV165" s="13" t="s">
        <v>89</v>
      </c>
      <c r="AW165" s="13" t="s">
        <v>35</v>
      </c>
      <c r="AX165" s="13" t="s">
        <v>87</v>
      </c>
      <c r="AY165" s="245" t="s">
        <v>151</v>
      </c>
    </row>
    <row r="166" s="2" customFormat="1" ht="37.8" customHeight="1">
      <c r="A166" s="39"/>
      <c r="B166" s="40"/>
      <c r="C166" s="220" t="s">
        <v>182</v>
      </c>
      <c r="D166" s="220" t="s">
        <v>153</v>
      </c>
      <c r="E166" s="221" t="s">
        <v>183</v>
      </c>
      <c r="F166" s="222" t="s">
        <v>184</v>
      </c>
      <c r="G166" s="223" t="s">
        <v>185</v>
      </c>
      <c r="H166" s="224">
        <v>41.350000000000001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44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157</v>
      </c>
      <c r="AT166" s="232" t="s">
        <v>153</v>
      </c>
      <c r="AU166" s="232" t="s">
        <v>89</v>
      </c>
      <c r="AY166" s="18" t="s">
        <v>151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87</v>
      </c>
      <c r="BK166" s="233">
        <f>ROUND(I166*H166,2)</f>
        <v>0</v>
      </c>
      <c r="BL166" s="18" t="s">
        <v>157</v>
      </c>
      <c r="BM166" s="232" t="s">
        <v>186</v>
      </c>
    </row>
    <row r="167" s="13" customFormat="1">
      <c r="A167" s="13"/>
      <c r="B167" s="234"/>
      <c r="C167" s="235"/>
      <c r="D167" s="236" t="s">
        <v>159</v>
      </c>
      <c r="E167" s="237" t="s">
        <v>1</v>
      </c>
      <c r="F167" s="238" t="s">
        <v>187</v>
      </c>
      <c r="G167" s="235"/>
      <c r="H167" s="239">
        <v>5.0960000000000001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159</v>
      </c>
      <c r="AU167" s="245" t="s">
        <v>89</v>
      </c>
      <c r="AV167" s="13" t="s">
        <v>89</v>
      </c>
      <c r="AW167" s="13" t="s">
        <v>35</v>
      </c>
      <c r="AX167" s="13" t="s">
        <v>79</v>
      </c>
      <c r="AY167" s="245" t="s">
        <v>151</v>
      </c>
    </row>
    <row r="168" s="13" customFormat="1">
      <c r="A168" s="13"/>
      <c r="B168" s="234"/>
      <c r="C168" s="235"/>
      <c r="D168" s="236" t="s">
        <v>159</v>
      </c>
      <c r="E168" s="237" t="s">
        <v>1</v>
      </c>
      <c r="F168" s="238" t="s">
        <v>188</v>
      </c>
      <c r="G168" s="235"/>
      <c r="H168" s="239">
        <v>18.614000000000001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159</v>
      </c>
      <c r="AU168" s="245" t="s">
        <v>89</v>
      </c>
      <c r="AV168" s="13" t="s">
        <v>89</v>
      </c>
      <c r="AW168" s="13" t="s">
        <v>35</v>
      </c>
      <c r="AX168" s="13" t="s">
        <v>79</v>
      </c>
      <c r="AY168" s="245" t="s">
        <v>151</v>
      </c>
    </row>
    <row r="169" s="13" customFormat="1">
      <c r="A169" s="13"/>
      <c r="B169" s="234"/>
      <c r="C169" s="235"/>
      <c r="D169" s="236" t="s">
        <v>159</v>
      </c>
      <c r="E169" s="237" t="s">
        <v>1</v>
      </c>
      <c r="F169" s="238" t="s">
        <v>189</v>
      </c>
      <c r="G169" s="235"/>
      <c r="H169" s="239">
        <v>17.640000000000001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159</v>
      </c>
      <c r="AU169" s="245" t="s">
        <v>89</v>
      </c>
      <c r="AV169" s="13" t="s">
        <v>89</v>
      </c>
      <c r="AW169" s="13" t="s">
        <v>35</v>
      </c>
      <c r="AX169" s="13" t="s">
        <v>79</v>
      </c>
      <c r="AY169" s="245" t="s">
        <v>151</v>
      </c>
    </row>
    <row r="170" s="14" customFormat="1">
      <c r="A170" s="14"/>
      <c r="B170" s="246"/>
      <c r="C170" s="247"/>
      <c r="D170" s="236" t="s">
        <v>159</v>
      </c>
      <c r="E170" s="248" t="s">
        <v>1</v>
      </c>
      <c r="F170" s="249" t="s">
        <v>190</v>
      </c>
      <c r="G170" s="247"/>
      <c r="H170" s="250">
        <v>41.350000000000001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159</v>
      </c>
      <c r="AU170" s="256" t="s">
        <v>89</v>
      </c>
      <c r="AV170" s="14" t="s">
        <v>157</v>
      </c>
      <c r="AW170" s="14" t="s">
        <v>35</v>
      </c>
      <c r="AX170" s="14" t="s">
        <v>87</v>
      </c>
      <c r="AY170" s="256" t="s">
        <v>151</v>
      </c>
    </row>
    <row r="171" s="2" customFormat="1" ht="33" customHeight="1">
      <c r="A171" s="39"/>
      <c r="B171" s="40"/>
      <c r="C171" s="220" t="s">
        <v>191</v>
      </c>
      <c r="D171" s="220" t="s">
        <v>153</v>
      </c>
      <c r="E171" s="221" t="s">
        <v>192</v>
      </c>
      <c r="F171" s="222" t="s">
        <v>193</v>
      </c>
      <c r="G171" s="223" t="s">
        <v>185</v>
      </c>
      <c r="H171" s="224">
        <v>12.759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44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157</v>
      </c>
      <c r="AT171" s="232" t="s">
        <v>153</v>
      </c>
      <c r="AU171" s="232" t="s">
        <v>89</v>
      </c>
      <c r="AY171" s="18" t="s">
        <v>151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87</v>
      </c>
      <c r="BK171" s="233">
        <f>ROUND(I171*H171,2)</f>
        <v>0</v>
      </c>
      <c r="BL171" s="18" t="s">
        <v>157</v>
      </c>
      <c r="BM171" s="232" t="s">
        <v>194</v>
      </c>
    </row>
    <row r="172" s="13" customFormat="1">
      <c r="A172" s="13"/>
      <c r="B172" s="234"/>
      <c r="C172" s="235"/>
      <c r="D172" s="236" t="s">
        <v>159</v>
      </c>
      <c r="E172" s="237" t="s">
        <v>1</v>
      </c>
      <c r="F172" s="238" t="s">
        <v>195</v>
      </c>
      <c r="G172" s="235"/>
      <c r="H172" s="239">
        <v>12.759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159</v>
      </c>
      <c r="AU172" s="245" t="s">
        <v>89</v>
      </c>
      <c r="AV172" s="13" t="s">
        <v>89</v>
      </c>
      <c r="AW172" s="13" t="s">
        <v>35</v>
      </c>
      <c r="AX172" s="13" t="s">
        <v>87</v>
      </c>
      <c r="AY172" s="245" t="s">
        <v>151</v>
      </c>
    </row>
    <row r="173" s="2" customFormat="1" ht="24.15" customHeight="1">
      <c r="A173" s="39"/>
      <c r="B173" s="40"/>
      <c r="C173" s="220" t="s">
        <v>196</v>
      </c>
      <c r="D173" s="220" t="s">
        <v>153</v>
      </c>
      <c r="E173" s="221" t="s">
        <v>197</v>
      </c>
      <c r="F173" s="222" t="s">
        <v>198</v>
      </c>
      <c r="G173" s="223" t="s">
        <v>185</v>
      </c>
      <c r="H173" s="224">
        <v>28.791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44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157</v>
      </c>
      <c r="AT173" s="232" t="s">
        <v>153</v>
      </c>
      <c r="AU173" s="232" t="s">
        <v>89</v>
      </c>
      <c r="AY173" s="18" t="s">
        <v>151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87</v>
      </c>
      <c r="BK173" s="233">
        <f>ROUND(I173*H173,2)</f>
        <v>0</v>
      </c>
      <c r="BL173" s="18" t="s">
        <v>157</v>
      </c>
      <c r="BM173" s="232" t="s">
        <v>199</v>
      </c>
    </row>
    <row r="174" s="13" customFormat="1">
      <c r="A174" s="13"/>
      <c r="B174" s="234"/>
      <c r="C174" s="235"/>
      <c r="D174" s="236" t="s">
        <v>159</v>
      </c>
      <c r="E174" s="237" t="s">
        <v>1</v>
      </c>
      <c r="F174" s="238" t="s">
        <v>200</v>
      </c>
      <c r="G174" s="235"/>
      <c r="H174" s="239">
        <v>3.931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159</v>
      </c>
      <c r="AU174" s="245" t="s">
        <v>89</v>
      </c>
      <c r="AV174" s="13" t="s">
        <v>89</v>
      </c>
      <c r="AW174" s="13" t="s">
        <v>35</v>
      </c>
      <c r="AX174" s="13" t="s">
        <v>79</v>
      </c>
      <c r="AY174" s="245" t="s">
        <v>151</v>
      </c>
    </row>
    <row r="175" s="13" customFormat="1">
      <c r="A175" s="13"/>
      <c r="B175" s="234"/>
      <c r="C175" s="235"/>
      <c r="D175" s="236" t="s">
        <v>159</v>
      </c>
      <c r="E175" s="237" t="s">
        <v>1</v>
      </c>
      <c r="F175" s="238" t="s">
        <v>201</v>
      </c>
      <c r="G175" s="235"/>
      <c r="H175" s="239">
        <v>12.763999999999999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159</v>
      </c>
      <c r="AU175" s="245" t="s">
        <v>89</v>
      </c>
      <c r="AV175" s="13" t="s">
        <v>89</v>
      </c>
      <c r="AW175" s="13" t="s">
        <v>35</v>
      </c>
      <c r="AX175" s="13" t="s">
        <v>79</v>
      </c>
      <c r="AY175" s="245" t="s">
        <v>151</v>
      </c>
    </row>
    <row r="176" s="13" customFormat="1">
      <c r="A176" s="13"/>
      <c r="B176" s="234"/>
      <c r="C176" s="235"/>
      <c r="D176" s="236" t="s">
        <v>159</v>
      </c>
      <c r="E176" s="237" t="s">
        <v>1</v>
      </c>
      <c r="F176" s="238" t="s">
        <v>202</v>
      </c>
      <c r="G176" s="235"/>
      <c r="H176" s="239">
        <v>12.096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159</v>
      </c>
      <c r="AU176" s="245" t="s">
        <v>89</v>
      </c>
      <c r="AV176" s="13" t="s">
        <v>89</v>
      </c>
      <c r="AW176" s="13" t="s">
        <v>35</v>
      </c>
      <c r="AX176" s="13" t="s">
        <v>79</v>
      </c>
      <c r="AY176" s="245" t="s">
        <v>151</v>
      </c>
    </row>
    <row r="177" s="14" customFormat="1">
      <c r="A177" s="14"/>
      <c r="B177" s="246"/>
      <c r="C177" s="247"/>
      <c r="D177" s="236" t="s">
        <v>159</v>
      </c>
      <c r="E177" s="248" t="s">
        <v>1</v>
      </c>
      <c r="F177" s="249" t="s">
        <v>190</v>
      </c>
      <c r="G177" s="247"/>
      <c r="H177" s="250">
        <v>28.791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159</v>
      </c>
      <c r="AU177" s="256" t="s">
        <v>89</v>
      </c>
      <c r="AV177" s="14" t="s">
        <v>157</v>
      </c>
      <c r="AW177" s="14" t="s">
        <v>35</v>
      </c>
      <c r="AX177" s="14" t="s">
        <v>87</v>
      </c>
      <c r="AY177" s="256" t="s">
        <v>151</v>
      </c>
    </row>
    <row r="178" s="2" customFormat="1" ht="24.15" customHeight="1">
      <c r="A178" s="39"/>
      <c r="B178" s="40"/>
      <c r="C178" s="220" t="s">
        <v>203</v>
      </c>
      <c r="D178" s="220" t="s">
        <v>153</v>
      </c>
      <c r="E178" s="221" t="s">
        <v>204</v>
      </c>
      <c r="F178" s="222" t="s">
        <v>205</v>
      </c>
      <c r="G178" s="223" t="s">
        <v>185</v>
      </c>
      <c r="H178" s="224">
        <v>95.209000000000003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44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157</v>
      </c>
      <c r="AT178" s="232" t="s">
        <v>153</v>
      </c>
      <c r="AU178" s="232" t="s">
        <v>89</v>
      </c>
      <c r="AY178" s="18" t="s">
        <v>151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87</v>
      </c>
      <c r="BK178" s="233">
        <f>ROUND(I178*H178,2)</f>
        <v>0</v>
      </c>
      <c r="BL178" s="18" t="s">
        <v>157</v>
      </c>
      <c r="BM178" s="232" t="s">
        <v>206</v>
      </c>
    </row>
    <row r="179" s="13" customFormat="1">
      <c r="A179" s="13"/>
      <c r="B179" s="234"/>
      <c r="C179" s="235"/>
      <c r="D179" s="236" t="s">
        <v>159</v>
      </c>
      <c r="E179" s="237" t="s">
        <v>1</v>
      </c>
      <c r="F179" s="238" t="s">
        <v>207</v>
      </c>
      <c r="G179" s="235"/>
      <c r="H179" s="239">
        <v>95.209000000000003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159</v>
      </c>
      <c r="AU179" s="245" t="s">
        <v>89</v>
      </c>
      <c r="AV179" s="13" t="s">
        <v>89</v>
      </c>
      <c r="AW179" s="13" t="s">
        <v>35</v>
      </c>
      <c r="AX179" s="13" t="s">
        <v>87</v>
      </c>
      <c r="AY179" s="245" t="s">
        <v>151</v>
      </c>
    </row>
    <row r="180" s="2" customFormat="1" ht="37.8" customHeight="1">
      <c r="A180" s="39"/>
      <c r="B180" s="40"/>
      <c r="C180" s="220" t="s">
        <v>208</v>
      </c>
      <c r="D180" s="220" t="s">
        <v>153</v>
      </c>
      <c r="E180" s="221" t="s">
        <v>209</v>
      </c>
      <c r="F180" s="222" t="s">
        <v>210</v>
      </c>
      <c r="G180" s="223" t="s">
        <v>185</v>
      </c>
      <c r="H180" s="224">
        <v>99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44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157</v>
      </c>
      <c r="AT180" s="232" t="s">
        <v>153</v>
      </c>
      <c r="AU180" s="232" t="s">
        <v>89</v>
      </c>
      <c r="AY180" s="18" t="s">
        <v>151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87</v>
      </c>
      <c r="BK180" s="233">
        <f>ROUND(I180*H180,2)</f>
        <v>0</v>
      </c>
      <c r="BL180" s="18" t="s">
        <v>157</v>
      </c>
      <c r="BM180" s="232" t="s">
        <v>211</v>
      </c>
    </row>
    <row r="181" s="13" customFormat="1">
      <c r="A181" s="13"/>
      <c r="B181" s="234"/>
      <c r="C181" s="235"/>
      <c r="D181" s="236" t="s">
        <v>159</v>
      </c>
      <c r="E181" s="237" t="s">
        <v>1</v>
      </c>
      <c r="F181" s="238" t="s">
        <v>212</v>
      </c>
      <c r="G181" s="235"/>
      <c r="H181" s="239">
        <v>99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159</v>
      </c>
      <c r="AU181" s="245" t="s">
        <v>89</v>
      </c>
      <c r="AV181" s="13" t="s">
        <v>89</v>
      </c>
      <c r="AW181" s="13" t="s">
        <v>35</v>
      </c>
      <c r="AX181" s="13" t="s">
        <v>87</v>
      </c>
      <c r="AY181" s="245" t="s">
        <v>151</v>
      </c>
    </row>
    <row r="182" s="2" customFormat="1" ht="16.5" customHeight="1">
      <c r="A182" s="39"/>
      <c r="B182" s="40"/>
      <c r="C182" s="220" t="s">
        <v>8</v>
      </c>
      <c r="D182" s="220" t="s">
        <v>153</v>
      </c>
      <c r="E182" s="221" t="s">
        <v>213</v>
      </c>
      <c r="F182" s="222" t="s">
        <v>214</v>
      </c>
      <c r="G182" s="223" t="s">
        <v>185</v>
      </c>
      <c r="H182" s="224">
        <v>25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44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157</v>
      </c>
      <c r="AT182" s="232" t="s">
        <v>153</v>
      </c>
      <c r="AU182" s="232" t="s">
        <v>89</v>
      </c>
      <c r="AY182" s="18" t="s">
        <v>151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87</v>
      </c>
      <c r="BK182" s="233">
        <f>ROUND(I182*H182,2)</f>
        <v>0</v>
      </c>
      <c r="BL182" s="18" t="s">
        <v>157</v>
      </c>
      <c r="BM182" s="232" t="s">
        <v>215</v>
      </c>
    </row>
    <row r="183" s="13" customFormat="1">
      <c r="A183" s="13"/>
      <c r="B183" s="234"/>
      <c r="C183" s="235"/>
      <c r="D183" s="236" t="s">
        <v>159</v>
      </c>
      <c r="E183" s="237" t="s">
        <v>1</v>
      </c>
      <c r="F183" s="238" t="s">
        <v>216</v>
      </c>
      <c r="G183" s="235"/>
      <c r="H183" s="239">
        <v>25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159</v>
      </c>
      <c r="AU183" s="245" t="s">
        <v>89</v>
      </c>
      <c r="AV183" s="13" t="s">
        <v>89</v>
      </c>
      <c r="AW183" s="13" t="s">
        <v>35</v>
      </c>
      <c r="AX183" s="13" t="s">
        <v>87</v>
      </c>
      <c r="AY183" s="245" t="s">
        <v>151</v>
      </c>
    </row>
    <row r="184" s="2" customFormat="1" ht="24.15" customHeight="1">
      <c r="A184" s="39"/>
      <c r="B184" s="40"/>
      <c r="C184" s="220" t="s">
        <v>217</v>
      </c>
      <c r="D184" s="220" t="s">
        <v>153</v>
      </c>
      <c r="E184" s="221" t="s">
        <v>218</v>
      </c>
      <c r="F184" s="222" t="s">
        <v>219</v>
      </c>
      <c r="G184" s="223" t="s">
        <v>185</v>
      </c>
      <c r="H184" s="224">
        <v>16.100000000000001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44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157</v>
      </c>
      <c r="AT184" s="232" t="s">
        <v>153</v>
      </c>
      <c r="AU184" s="232" t="s">
        <v>89</v>
      </c>
      <c r="AY184" s="18" t="s">
        <v>151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87</v>
      </c>
      <c r="BK184" s="233">
        <f>ROUND(I184*H184,2)</f>
        <v>0</v>
      </c>
      <c r="BL184" s="18" t="s">
        <v>157</v>
      </c>
      <c r="BM184" s="232" t="s">
        <v>220</v>
      </c>
    </row>
    <row r="185" s="13" customFormat="1">
      <c r="A185" s="13"/>
      <c r="B185" s="234"/>
      <c r="C185" s="235"/>
      <c r="D185" s="236" t="s">
        <v>159</v>
      </c>
      <c r="E185" s="237" t="s">
        <v>1</v>
      </c>
      <c r="F185" s="238" t="s">
        <v>221</v>
      </c>
      <c r="G185" s="235"/>
      <c r="H185" s="239">
        <v>16.100000000000001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159</v>
      </c>
      <c r="AU185" s="245" t="s">
        <v>89</v>
      </c>
      <c r="AV185" s="13" t="s">
        <v>89</v>
      </c>
      <c r="AW185" s="13" t="s">
        <v>35</v>
      </c>
      <c r="AX185" s="13" t="s">
        <v>87</v>
      </c>
      <c r="AY185" s="245" t="s">
        <v>151</v>
      </c>
    </row>
    <row r="186" s="2" customFormat="1" ht="24.15" customHeight="1">
      <c r="A186" s="39"/>
      <c r="B186" s="40"/>
      <c r="C186" s="220" t="s">
        <v>222</v>
      </c>
      <c r="D186" s="220" t="s">
        <v>153</v>
      </c>
      <c r="E186" s="221" t="s">
        <v>223</v>
      </c>
      <c r="F186" s="222" t="s">
        <v>224</v>
      </c>
      <c r="G186" s="223" t="s">
        <v>156</v>
      </c>
      <c r="H186" s="224">
        <v>190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44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157</v>
      </c>
      <c r="AT186" s="232" t="s">
        <v>153</v>
      </c>
      <c r="AU186" s="232" t="s">
        <v>89</v>
      </c>
      <c r="AY186" s="18" t="s">
        <v>151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87</v>
      </c>
      <c r="BK186" s="233">
        <f>ROUND(I186*H186,2)</f>
        <v>0</v>
      </c>
      <c r="BL186" s="18" t="s">
        <v>157</v>
      </c>
      <c r="BM186" s="232" t="s">
        <v>225</v>
      </c>
    </row>
    <row r="187" s="13" customFormat="1">
      <c r="A187" s="13"/>
      <c r="B187" s="234"/>
      <c r="C187" s="235"/>
      <c r="D187" s="236" t="s">
        <v>159</v>
      </c>
      <c r="E187" s="237" t="s">
        <v>1</v>
      </c>
      <c r="F187" s="238" t="s">
        <v>226</v>
      </c>
      <c r="G187" s="235"/>
      <c r="H187" s="239">
        <v>25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159</v>
      </c>
      <c r="AU187" s="245" t="s">
        <v>89</v>
      </c>
      <c r="AV187" s="13" t="s">
        <v>89</v>
      </c>
      <c r="AW187" s="13" t="s">
        <v>35</v>
      </c>
      <c r="AX187" s="13" t="s">
        <v>79</v>
      </c>
      <c r="AY187" s="245" t="s">
        <v>151</v>
      </c>
    </row>
    <row r="188" s="13" customFormat="1">
      <c r="A188" s="13"/>
      <c r="B188" s="234"/>
      <c r="C188" s="235"/>
      <c r="D188" s="236" t="s">
        <v>159</v>
      </c>
      <c r="E188" s="237" t="s">
        <v>1</v>
      </c>
      <c r="F188" s="238" t="s">
        <v>227</v>
      </c>
      <c r="G188" s="235"/>
      <c r="H188" s="239">
        <v>50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159</v>
      </c>
      <c r="AU188" s="245" t="s">
        <v>89</v>
      </c>
      <c r="AV188" s="13" t="s">
        <v>89</v>
      </c>
      <c r="AW188" s="13" t="s">
        <v>35</v>
      </c>
      <c r="AX188" s="13" t="s">
        <v>79</v>
      </c>
      <c r="AY188" s="245" t="s">
        <v>151</v>
      </c>
    </row>
    <row r="189" s="13" customFormat="1">
      <c r="A189" s="13"/>
      <c r="B189" s="234"/>
      <c r="C189" s="235"/>
      <c r="D189" s="236" t="s">
        <v>159</v>
      </c>
      <c r="E189" s="237" t="s">
        <v>1</v>
      </c>
      <c r="F189" s="238" t="s">
        <v>228</v>
      </c>
      <c r="G189" s="235"/>
      <c r="H189" s="239">
        <v>115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159</v>
      </c>
      <c r="AU189" s="245" t="s">
        <v>89</v>
      </c>
      <c r="AV189" s="13" t="s">
        <v>89</v>
      </c>
      <c r="AW189" s="13" t="s">
        <v>35</v>
      </c>
      <c r="AX189" s="13" t="s">
        <v>79</v>
      </c>
      <c r="AY189" s="245" t="s">
        <v>151</v>
      </c>
    </row>
    <row r="190" s="14" customFormat="1">
      <c r="A190" s="14"/>
      <c r="B190" s="246"/>
      <c r="C190" s="247"/>
      <c r="D190" s="236" t="s">
        <v>159</v>
      </c>
      <c r="E190" s="248" t="s">
        <v>1</v>
      </c>
      <c r="F190" s="249" t="s">
        <v>190</v>
      </c>
      <c r="G190" s="247"/>
      <c r="H190" s="250">
        <v>190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159</v>
      </c>
      <c r="AU190" s="256" t="s">
        <v>89</v>
      </c>
      <c r="AV190" s="14" t="s">
        <v>157</v>
      </c>
      <c r="AW190" s="14" t="s">
        <v>35</v>
      </c>
      <c r="AX190" s="14" t="s">
        <v>87</v>
      </c>
      <c r="AY190" s="256" t="s">
        <v>151</v>
      </c>
    </row>
    <row r="191" s="2" customFormat="1" ht="24.15" customHeight="1">
      <c r="A191" s="39"/>
      <c r="B191" s="40"/>
      <c r="C191" s="220" t="s">
        <v>229</v>
      </c>
      <c r="D191" s="220" t="s">
        <v>153</v>
      </c>
      <c r="E191" s="221" t="s">
        <v>230</v>
      </c>
      <c r="F191" s="222" t="s">
        <v>231</v>
      </c>
      <c r="G191" s="223" t="s">
        <v>156</v>
      </c>
      <c r="H191" s="224">
        <v>350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44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157</v>
      </c>
      <c r="AT191" s="232" t="s">
        <v>153</v>
      </c>
      <c r="AU191" s="232" t="s">
        <v>89</v>
      </c>
      <c r="AY191" s="18" t="s">
        <v>151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87</v>
      </c>
      <c r="BK191" s="233">
        <f>ROUND(I191*H191,2)</f>
        <v>0</v>
      </c>
      <c r="BL191" s="18" t="s">
        <v>157</v>
      </c>
      <c r="BM191" s="232" t="s">
        <v>232</v>
      </c>
    </row>
    <row r="192" s="13" customFormat="1">
      <c r="A192" s="13"/>
      <c r="B192" s="234"/>
      <c r="C192" s="235"/>
      <c r="D192" s="236" t="s">
        <v>159</v>
      </c>
      <c r="E192" s="237" t="s">
        <v>1</v>
      </c>
      <c r="F192" s="238" t="s">
        <v>233</v>
      </c>
      <c r="G192" s="235"/>
      <c r="H192" s="239">
        <v>250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159</v>
      </c>
      <c r="AU192" s="245" t="s">
        <v>89</v>
      </c>
      <c r="AV192" s="13" t="s">
        <v>89</v>
      </c>
      <c r="AW192" s="13" t="s">
        <v>35</v>
      </c>
      <c r="AX192" s="13" t="s">
        <v>79</v>
      </c>
      <c r="AY192" s="245" t="s">
        <v>151</v>
      </c>
    </row>
    <row r="193" s="13" customFormat="1">
      <c r="A193" s="13"/>
      <c r="B193" s="234"/>
      <c r="C193" s="235"/>
      <c r="D193" s="236" t="s">
        <v>159</v>
      </c>
      <c r="E193" s="237" t="s">
        <v>1</v>
      </c>
      <c r="F193" s="238" t="s">
        <v>234</v>
      </c>
      <c r="G193" s="235"/>
      <c r="H193" s="239">
        <v>100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159</v>
      </c>
      <c r="AU193" s="245" t="s">
        <v>89</v>
      </c>
      <c r="AV193" s="13" t="s">
        <v>89</v>
      </c>
      <c r="AW193" s="13" t="s">
        <v>35</v>
      </c>
      <c r="AX193" s="13" t="s">
        <v>79</v>
      </c>
      <c r="AY193" s="245" t="s">
        <v>151</v>
      </c>
    </row>
    <row r="194" s="14" customFormat="1">
      <c r="A194" s="14"/>
      <c r="B194" s="246"/>
      <c r="C194" s="247"/>
      <c r="D194" s="236" t="s">
        <v>159</v>
      </c>
      <c r="E194" s="248" t="s">
        <v>1</v>
      </c>
      <c r="F194" s="249" t="s">
        <v>190</v>
      </c>
      <c r="G194" s="247"/>
      <c r="H194" s="250">
        <v>350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159</v>
      </c>
      <c r="AU194" s="256" t="s">
        <v>89</v>
      </c>
      <c r="AV194" s="14" t="s">
        <v>157</v>
      </c>
      <c r="AW194" s="14" t="s">
        <v>35</v>
      </c>
      <c r="AX194" s="14" t="s">
        <v>87</v>
      </c>
      <c r="AY194" s="256" t="s">
        <v>151</v>
      </c>
    </row>
    <row r="195" s="2" customFormat="1" ht="24.15" customHeight="1">
      <c r="A195" s="39"/>
      <c r="B195" s="40"/>
      <c r="C195" s="220" t="s">
        <v>235</v>
      </c>
      <c r="D195" s="220" t="s">
        <v>153</v>
      </c>
      <c r="E195" s="221" t="s">
        <v>236</v>
      </c>
      <c r="F195" s="222" t="s">
        <v>237</v>
      </c>
      <c r="G195" s="223" t="s">
        <v>156</v>
      </c>
      <c r="H195" s="224">
        <v>100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44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157</v>
      </c>
      <c r="AT195" s="232" t="s">
        <v>153</v>
      </c>
      <c r="AU195" s="232" t="s">
        <v>89</v>
      </c>
      <c r="AY195" s="18" t="s">
        <v>151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87</v>
      </c>
      <c r="BK195" s="233">
        <f>ROUND(I195*H195,2)</f>
        <v>0</v>
      </c>
      <c r="BL195" s="18" t="s">
        <v>157</v>
      </c>
      <c r="BM195" s="232" t="s">
        <v>238</v>
      </c>
    </row>
    <row r="196" s="13" customFormat="1">
      <c r="A196" s="13"/>
      <c r="B196" s="234"/>
      <c r="C196" s="235"/>
      <c r="D196" s="236" t="s">
        <v>159</v>
      </c>
      <c r="E196" s="237" t="s">
        <v>1</v>
      </c>
      <c r="F196" s="238" t="s">
        <v>239</v>
      </c>
      <c r="G196" s="235"/>
      <c r="H196" s="239">
        <v>100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159</v>
      </c>
      <c r="AU196" s="245" t="s">
        <v>89</v>
      </c>
      <c r="AV196" s="13" t="s">
        <v>89</v>
      </c>
      <c r="AW196" s="13" t="s">
        <v>35</v>
      </c>
      <c r="AX196" s="13" t="s">
        <v>87</v>
      </c>
      <c r="AY196" s="245" t="s">
        <v>151</v>
      </c>
    </row>
    <row r="197" s="2" customFormat="1" ht="37.8" customHeight="1">
      <c r="A197" s="39"/>
      <c r="B197" s="40"/>
      <c r="C197" s="220" t="s">
        <v>240</v>
      </c>
      <c r="D197" s="220" t="s">
        <v>153</v>
      </c>
      <c r="E197" s="221" t="s">
        <v>241</v>
      </c>
      <c r="F197" s="222" t="s">
        <v>242</v>
      </c>
      <c r="G197" s="223" t="s">
        <v>185</v>
      </c>
      <c r="H197" s="224">
        <v>25.318000000000001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44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157</v>
      </c>
      <c r="AT197" s="232" t="s">
        <v>153</v>
      </c>
      <c r="AU197" s="232" t="s">
        <v>89</v>
      </c>
      <c r="AY197" s="18" t="s">
        <v>151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87</v>
      </c>
      <c r="BK197" s="233">
        <f>ROUND(I197*H197,2)</f>
        <v>0</v>
      </c>
      <c r="BL197" s="18" t="s">
        <v>157</v>
      </c>
      <c r="BM197" s="232" t="s">
        <v>243</v>
      </c>
    </row>
    <row r="198" s="13" customFormat="1">
      <c r="A198" s="13"/>
      <c r="B198" s="234"/>
      <c r="C198" s="235"/>
      <c r="D198" s="236" t="s">
        <v>159</v>
      </c>
      <c r="E198" s="237" t="s">
        <v>1</v>
      </c>
      <c r="F198" s="238" t="s">
        <v>244</v>
      </c>
      <c r="G198" s="235"/>
      <c r="H198" s="239">
        <v>25.318000000000001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159</v>
      </c>
      <c r="AU198" s="245" t="s">
        <v>89</v>
      </c>
      <c r="AV198" s="13" t="s">
        <v>89</v>
      </c>
      <c r="AW198" s="13" t="s">
        <v>35</v>
      </c>
      <c r="AX198" s="13" t="s">
        <v>87</v>
      </c>
      <c r="AY198" s="245" t="s">
        <v>151</v>
      </c>
    </row>
    <row r="199" s="2" customFormat="1" ht="33" customHeight="1">
      <c r="A199" s="39"/>
      <c r="B199" s="40"/>
      <c r="C199" s="220" t="s">
        <v>245</v>
      </c>
      <c r="D199" s="220" t="s">
        <v>153</v>
      </c>
      <c r="E199" s="221" t="s">
        <v>246</v>
      </c>
      <c r="F199" s="222" t="s">
        <v>247</v>
      </c>
      <c r="G199" s="223" t="s">
        <v>248</v>
      </c>
      <c r="H199" s="224">
        <v>25.318000000000001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44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157</v>
      </c>
      <c r="AT199" s="232" t="s">
        <v>153</v>
      </c>
      <c r="AU199" s="232" t="s">
        <v>89</v>
      </c>
      <c r="AY199" s="18" t="s">
        <v>151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87</v>
      </c>
      <c r="BK199" s="233">
        <f>ROUND(I199*H199,2)</f>
        <v>0</v>
      </c>
      <c r="BL199" s="18" t="s">
        <v>157</v>
      </c>
      <c r="BM199" s="232" t="s">
        <v>249</v>
      </c>
    </row>
    <row r="200" s="12" customFormat="1" ht="22.8" customHeight="1">
      <c r="A200" s="12"/>
      <c r="B200" s="204"/>
      <c r="C200" s="205"/>
      <c r="D200" s="206" t="s">
        <v>78</v>
      </c>
      <c r="E200" s="218" t="s">
        <v>89</v>
      </c>
      <c r="F200" s="218" t="s">
        <v>250</v>
      </c>
      <c r="G200" s="205"/>
      <c r="H200" s="205"/>
      <c r="I200" s="208"/>
      <c r="J200" s="219">
        <f>BK200</f>
        <v>0</v>
      </c>
      <c r="K200" s="205"/>
      <c r="L200" s="210"/>
      <c r="M200" s="211"/>
      <c r="N200" s="212"/>
      <c r="O200" s="212"/>
      <c r="P200" s="213">
        <f>SUM(P201:P209)</f>
        <v>0</v>
      </c>
      <c r="Q200" s="212"/>
      <c r="R200" s="213">
        <f>SUM(R201:R209)</f>
        <v>60.710343079999994</v>
      </c>
      <c r="S200" s="212"/>
      <c r="T200" s="214">
        <f>SUM(T201:T209)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5" t="s">
        <v>87</v>
      </c>
      <c r="AT200" s="216" t="s">
        <v>78</v>
      </c>
      <c r="AU200" s="216" t="s">
        <v>87</v>
      </c>
      <c r="AY200" s="215" t="s">
        <v>151</v>
      </c>
      <c r="BK200" s="217">
        <f>SUM(BK201:BK209)</f>
        <v>0</v>
      </c>
    </row>
    <row r="201" s="2" customFormat="1" ht="16.5" customHeight="1">
      <c r="A201" s="39"/>
      <c r="B201" s="40"/>
      <c r="C201" s="220" t="s">
        <v>251</v>
      </c>
      <c r="D201" s="220" t="s">
        <v>153</v>
      </c>
      <c r="E201" s="221" t="s">
        <v>252</v>
      </c>
      <c r="F201" s="222" t="s">
        <v>253</v>
      </c>
      <c r="G201" s="223" t="s">
        <v>185</v>
      </c>
      <c r="H201" s="224">
        <v>26.373999999999999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44</v>
      </c>
      <c r="O201" s="92"/>
      <c r="P201" s="230">
        <f>O201*H201</f>
        <v>0</v>
      </c>
      <c r="Q201" s="230">
        <v>2.3010199999999998</v>
      </c>
      <c r="R201" s="230">
        <f>Q201*H201</f>
        <v>60.687101479999995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157</v>
      </c>
      <c r="AT201" s="232" t="s">
        <v>153</v>
      </c>
      <c r="AU201" s="232" t="s">
        <v>89</v>
      </c>
      <c r="AY201" s="18" t="s">
        <v>151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87</v>
      </c>
      <c r="BK201" s="233">
        <f>ROUND(I201*H201,2)</f>
        <v>0</v>
      </c>
      <c r="BL201" s="18" t="s">
        <v>157</v>
      </c>
      <c r="BM201" s="232" t="s">
        <v>254</v>
      </c>
    </row>
    <row r="202" s="13" customFormat="1">
      <c r="A202" s="13"/>
      <c r="B202" s="234"/>
      <c r="C202" s="235"/>
      <c r="D202" s="236" t="s">
        <v>159</v>
      </c>
      <c r="E202" s="237" t="s">
        <v>1</v>
      </c>
      <c r="F202" s="238" t="s">
        <v>255</v>
      </c>
      <c r="G202" s="235"/>
      <c r="H202" s="239">
        <v>2.1600000000000001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159</v>
      </c>
      <c r="AU202" s="245" t="s">
        <v>89</v>
      </c>
      <c r="AV202" s="13" t="s">
        <v>89</v>
      </c>
      <c r="AW202" s="13" t="s">
        <v>35</v>
      </c>
      <c r="AX202" s="13" t="s">
        <v>79</v>
      </c>
      <c r="AY202" s="245" t="s">
        <v>151</v>
      </c>
    </row>
    <row r="203" s="13" customFormat="1">
      <c r="A203" s="13"/>
      <c r="B203" s="234"/>
      <c r="C203" s="235"/>
      <c r="D203" s="236" t="s">
        <v>159</v>
      </c>
      <c r="E203" s="237" t="s">
        <v>1</v>
      </c>
      <c r="F203" s="238" t="s">
        <v>256</v>
      </c>
      <c r="G203" s="235"/>
      <c r="H203" s="239">
        <v>4.165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159</v>
      </c>
      <c r="AU203" s="245" t="s">
        <v>89</v>
      </c>
      <c r="AV203" s="13" t="s">
        <v>89</v>
      </c>
      <c r="AW203" s="13" t="s">
        <v>35</v>
      </c>
      <c r="AX203" s="13" t="s">
        <v>79</v>
      </c>
      <c r="AY203" s="245" t="s">
        <v>151</v>
      </c>
    </row>
    <row r="204" s="13" customFormat="1">
      <c r="A204" s="13"/>
      <c r="B204" s="234"/>
      <c r="C204" s="235"/>
      <c r="D204" s="236" t="s">
        <v>159</v>
      </c>
      <c r="E204" s="237" t="s">
        <v>1</v>
      </c>
      <c r="F204" s="238" t="s">
        <v>257</v>
      </c>
      <c r="G204" s="235"/>
      <c r="H204" s="239">
        <v>2.3010000000000002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159</v>
      </c>
      <c r="AU204" s="245" t="s">
        <v>89</v>
      </c>
      <c r="AV204" s="13" t="s">
        <v>89</v>
      </c>
      <c r="AW204" s="13" t="s">
        <v>35</v>
      </c>
      <c r="AX204" s="13" t="s">
        <v>79</v>
      </c>
      <c r="AY204" s="245" t="s">
        <v>151</v>
      </c>
    </row>
    <row r="205" s="13" customFormat="1">
      <c r="A205" s="13"/>
      <c r="B205" s="234"/>
      <c r="C205" s="235"/>
      <c r="D205" s="236" t="s">
        <v>159</v>
      </c>
      <c r="E205" s="237" t="s">
        <v>1</v>
      </c>
      <c r="F205" s="238" t="s">
        <v>258</v>
      </c>
      <c r="G205" s="235"/>
      <c r="H205" s="239">
        <v>17.748000000000001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159</v>
      </c>
      <c r="AU205" s="245" t="s">
        <v>89</v>
      </c>
      <c r="AV205" s="13" t="s">
        <v>89</v>
      </c>
      <c r="AW205" s="13" t="s">
        <v>35</v>
      </c>
      <c r="AX205" s="13" t="s">
        <v>79</v>
      </c>
      <c r="AY205" s="245" t="s">
        <v>151</v>
      </c>
    </row>
    <row r="206" s="14" customFormat="1">
      <c r="A206" s="14"/>
      <c r="B206" s="246"/>
      <c r="C206" s="247"/>
      <c r="D206" s="236" t="s">
        <v>159</v>
      </c>
      <c r="E206" s="248" t="s">
        <v>1</v>
      </c>
      <c r="F206" s="249" t="s">
        <v>190</v>
      </c>
      <c r="G206" s="247"/>
      <c r="H206" s="250">
        <v>26.373999999999999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159</v>
      </c>
      <c r="AU206" s="256" t="s">
        <v>89</v>
      </c>
      <c r="AV206" s="14" t="s">
        <v>157</v>
      </c>
      <c r="AW206" s="14" t="s">
        <v>35</v>
      </c>
      <c r="AX206" s="14" t="s">
        <v>87</v>
      </c>
      <c r="AY206" s="256" t="s">
        <v>151</v>
      </c>
    </row>
    <row r="207" s="2" customFormat="1" ht="16.5" customHeight="1">
      <c r="A207" s="39"/>
      <c r="B207" s="40"/>
      <c r="C207" s="220" t="s">
        <v>259</v>
      </c>
      <c r="D207" s="220" t="s">
        <v>153</v>
      </c>
      <c r="E207" s="221" t="s">
        <v>260</v>
      </c>
      <c r="F207" s="222" t="s">
        <v>261</v>
      </c>
      <c r="G207" s="223" t="s">
        <v>156</v>
      </c>
      <c r="H207" s="224">
        <v>8.6400000000000006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44</v>
      </c>
      <c r="O207" s="92"/>
      <c r="P207" s="230">
        <f>O207*H207</f>
        <v>0</v>
      </c>
      <c r="Q207" s="230">
        <v>0.0026900000000000001</v>
      </c>
      <c r="R207" s="230">
        <f>Q207*H207</f>
        <v>0.023241600000000001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157</v>
      </c>
      <c r="AT207" s="232" t="s">
        <v>153</v>
      </c>
      <c r="AU207" s="232" t="s">
        <v>89</v>
      </c>
      <c r="AY207" s="18" t="s">
        <v>151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87</v>
      </c>
      <c r="BK207" s="233">
        <f>ROUND(I207*H207,2)</f>
        <v>0</v>
      </c>
      <c r="BL207" s="18" t="s">
        <v>157</v>
      </c>
      <c r="BM207" s="232" t="s">
        <v>262</v>
      </c>
    </row>
    <row r="208" s="13" customFormat="1">
      <c r="A208" s="13"/>
      <c r="B208" s="234"/>
      <c r="C208" s="235"/>
      <c r="D208" s="236" t="s">
        <v>159</v>
      </c>
      <c r="E208" s="237" t="s">
        <v>1</v>
      </c>
      <c r="F208" s="238" t="s">
        <v>263</v>
      </c>
      <c r="G208" s="235"/>
      <c r="H208" s="239">
        <v>8.6400000000000006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159</v>
      </c>
      <c r="AU208" s="245" t="s">
        <v>89</v>
      </c>
      <c r="AV208" s="13" t="s">
        <v>89</v>
      </c>
      <c r="AW208" s="13" t="s">
        <v>35</v>
      </c>
      <c r="AX208" s="13" t="s">
        <v>87</v>
      </c>
      <c r="AY208" s="245" t="s">
        <v>151</v>
      </c>
    </row>
    <row r="209" s="2" customFormat="1" ht="16.5" customHeight="1">
      <c r="A209" s="39"/>
      <c r="B209" s="40"/>
      <c r="C209" s="220" t="s">
        <v>7</v>
      </c>
      <c r="D209" s="220" t="s">
        <v>153</v>
      </c>
      <c r="E209" s="221" t="s">
        <v>264</v>
      </c>
      <c r="F209" s="222" t="s">
        <v>265</v>
      </c>
      <c r="G209" s="223" t="s">
        <v>156</v>
      </c>
      <c r="H209" s="224">
        <v>8.6400000000000006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44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157</v>
      </c>
      <c r="AT209" s="232" t="s">
        <v>153</v>
      </c>
      <c r="AU209" s="232" t="s">
        <v>89</v>
      </c>
      <c r="AY209" s="18" t="s">
        <v>151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87</v>
      </c>
      <c r="BK209" s="233">
        <f>ROUND(I209*H209,2)</f>
        <v>0</v>
      </c>
      <c r="BL209" s="18" t="s">
        <v>157</v>
      </c>
      <c r="BM209" s="232" t="s">
        <v>266</v>
      </c>
    </row>
    <row r="210" s="12" customFormat="1" ht="22.8" customHeight="1">
      <c r="A210" s="12"/>
      <c r="B210" s="204"/>
      <c r="C210" s="205"/>
      <c r="D210" s="206" t="s">
        <v>78</v>
      </c>
      <c r="E210" s="218" t="s">
        <v>165</v>
      </c>
      <c r="F210" s="218" t="s">
        <v>267</v>
      </c>
      <c r="G210" s="205"/>
      <c r="H210" s="205"/>
      <c r="I210" s="208"/>
      <c r="J210" s="219">
        <f>BK210</f>
        <v>0</v>
      </c>
      <c r="K210" s="205"/>
      <c r="L210" s="210"/>
      <c r="M210" s="211"/>
      <c r="N210" s="212"/>
      <c r="O210" s="212"/>
      <c r="P210" s="213">
        <f>SUM(P211:P265)</f>
        <v>0</v>
      </c>
      <c r="Q210" s="212"/>
      <c r="R210" s="213">
        <f>SUM(R211:R265)</f>
        <v>63.410473859999996</v>
      </c>
      <c r="S210" s="212"/>
      <c r="T210" s="214">
        <f>SUM(T211:T265)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5" t="s">
        <v>87</v>
      </c>
      <c r="AT210" s="216" t="s">
        <v>78</v>
      </c>
      <c r="AU210" s="216" t="s">
        <v>87</v>
      </c>
      <c r="AY210" s="215" t="s">
        <v>151</v>
      </c>
      <c r="BK210" s="217">
        <f>SUM(BK211:BK265)</f>
        <v>0</v>
      </c>
    </row>
    <row r="211" s="2" customFormat="1" ht="37.8" customHeight="1">
      <c r="A211" s="39"/>
      <c r="B211" s="40"/>
      <c r="C211" s="220" t="s">
        <v>268</v>
      </c>
      <c r="D211" s="220" t="s">
        <v>153</v>
      </c>
      <c r="E211" s="221" t="s">
        <v>269</v>
      </c>
      <c r="F211" s="222" t="s">
        <v>270</v>
      </c>
      <c r="G211" s="223" t="s">
        <v>185</v>
      </c>
      <c r="H211" s="224">
        <v>14.497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44</v>
      </c>
      <c r="O211" s="92"/>
      <c r="P211" s="230">
        <f>O211*H211</f>
        <v>0</v>
      </c>
      <c r="Q211" s="230">
        <v>2.6768000000000001</v>
      </c>
      <c r="R211" s="230">
        <f>Q211*H211</f>
        <v>38.805569599999998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157</v>
      </c>
      <c r="AT211" s="232" t="s">
        <v>153</v>
      </c>
      <c r="AU211" s="232" t="s">
        <v>89</v>
      </c>
      <c r="AY211" s="18" t="s">
        <v>151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87</v>
      </c>
      <c r="BK211" s="233">
        <f>ROUND(I211*H211,2)</f>
        <v>0</v>
      </c>
      <c r="BL211" s="18" t="s">
        <v>157</v>
      </c>
      <c r="BM211" s="232" t="s">
        <v>271</v>
      </c>
    </row>
    <row r="212" s="13" customFormat="1">
      <c r="A212" s="13"/>
      <c r="B212" s="234"/>
      <c r="C212" s="235"/>
      <c r="D212" s="236" t="s">
        <v>159</v>
      </c>
      <c r="E212" s="237" t="s">
        <v>1</v>
      </c>
      <c r="F212" s="238" t="s">
        <v>272</v>
      </c>
      <c r="G212" s="235"/>
      <c r="H212" s="239">
        <v>6.125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159</v>
      </c>
      <c r="AU212" s="245" t="s">
        <v>89</v>
      </c>
      <c r="AV212" s="13" t="s">
        <v>89</v>
      </c>
      <c r="AW212" s="13" t="s">
        <v>35</v>
      </c>
      <c r="AX212" s="13" t="s">
        <v>79</v>
      </c>
      <c r="AY212" s="245" t="s">
        <v>151</v>
      </c>
    </row>
    <row r="213" s="13" customFormat="1">
      <c r="A213" s="13"/>
      <c r="B213" s="234"/>
      <c r="C213" s="235"/>
      <c r="D213" s="236" t="s">
        <v>159</v>
      </c>
      <c r="E213" s="237" t="s">
        <v>1</v>
      </c>
      <c r="F213" s="238" t="s">
        <v>273</v>
      </c>
      <c r="G213" s="235"/>
      <c r="H213" s="239">
        <v>8.3719999999999999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159</v>
      </c>
      <c r="AU213" s="245" t="s">
        <v>89</v>
      </c>
      <c r="AV213" s="13" t="s">
        <v>89</v>
      </c>
      <c r="AW213" s="13" t="s">
        <v>35</v>
      </c>
      <c r="AX213" s="13" t="s">
        <v>79</v>
      </c>
      <c r="AY213" s="245" t="s">
        <v>151</v>
      </c>
    </row>
    <row r="214" s="14" customFormat="1">
      <c r="A214" s="14"/>
      <c r="B214" s="246"/>
      <c r="C214" s="247"/>
      <c r="D214" s="236" t="s">
        <v>159</v>
      </c>
      <c r="E214" s="248" t="s">
        <v>1</v>
      </c>
      <c r="F214" s="249" t="s">
        <v>190</v>
      </c>
      <c r="G214" s="247"/>
      <c r="H214" s="250">
        <v>14.497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159</v>
      </c>
      <c r="AU214" s="256" t="s">
        <v>89</v>
      </c>
      <c r="AV214" s="14" t="s">
        <v>157</v>
      </c>
      <c r="AW214" s="14" t="s">
        <v>35</v>
      </c>
      <c r="AX214" s="14" t="s">
        <v>87</v>
      </c>
      <c r="AY214" s="256" t="s">
        <v>151</v>
      </c>
    </row>
    <row r="215" s="2" customFormat="1" ht="24.15" customHeight="1">
      <c r="A215" s="39"/>
      <c r="B215" s="40"/>
      <c r="C215" s="220" t="s">
        <v>274</v>
      </c>
      <c r="D215" s="220" t="s">
        <v>153</v>
      </c>
      <c r="E215" s="221" t="s">
        <v>275</v>
      </c>
      <c r="F215" s="222" t="s">
        <v>276</v>
      </c>
      <c r="G215" s="223" t="s">
        <v>185</v>
      </c>
      <c r="H215" s="224">
        <v>6.7409999999999997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44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157</v>
      </c>
      <c r="AT215" s="232" t="s">
        <v>153</v>
      </c>
      <c r="AU215" s="232" t="s">
        <v>89</v>
      </c>
      <c r="AY215" s="18" t="s">
        <v>151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87</v>
      </c>
      <c r="BK215" s="233">
        <f>ROUND(I215*H215,2)</f>
        <v>0</v>
      </c>
      <c r="BL215" s="18" t="s">
        <v>157</v>
      </c>
      <c r="BM215" s="232" t="s">
        <v>277</v>
      </c>
    </row>
    <row r="216" s="13" customFormat="1">
      <c r="A216" s="13"/>
      <c r="B216" s="234"/>
      <c r="C216" s="235"/>
      <c r="D216" s="236" t="s">
        <v>159</v>
      </c>
      <c r="E216" s="237" t="s">
        <v>1</v>
      </c>
      <c r="F216" s="238" t="s">
        <v>278</v>
      </c>
      <c r="G216" s="235"/>
      <c r="H216" s="239">
        <v>6.7409999999999997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159</v>
      </c>
      <c r="AU216" s="245" t="s">
        <v>89</v>
      </c>
      <c r="AV216" s="13" t="s">
        <v>89</v>
      </c>
      <c r="AW216" s="13" t="s">
        <v>35</v>
      </c>
      <c r="AX216" s="13" t="s">
        <v>87</v>
      </c>
      <c r="AY216" s="245" t="s">
        <v>151</v>
      </c>
    </row>
    <row r="217" s="2" customFormat="1" ht="24.15" customHeight="1">
      <c r="A217" s="39"/>
      <c r="B217" s="40"/>
      <c r="C217" s="220" t="s">
        <v>279</v>
      </c>
      <c r="D217" s="220" t="s">
        <v>153</v>
      </c>
      <c r="E217" s="221" t="s">
        <v>280</v>
      </c>
      <c r="F217" s="222" t="s">
        <v>281</v>
      </c>
      <c r="G217" s="223" t="s">
        <v>185</v>
      </c>
      <c r="H217" s="224">
        <v>7.7560000000000002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44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157</v>
      </c>
      <c r="AT217" s="232" t="s">
        <v>153</v>
      </c>
      <c r="AU217" s="232" t="s">
        <v>89</v>
      </c>
      <c r="AY217" s="18" t="s">
        <v>151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87</v>
      </c>
      <c r="BK217" s="233">
        <f>ROUND(I217*H217,2)</f>
        <v>0</v>
      </c>
      <c r="BL217" s="18" t="s">
        <v>157</v>
      </c>
      <c r="BM217" s="232" t="s">
        <v>282</v>
      </c>
    </row>
    <row r="218" s="13" customFormat="1">
      <c r="A218" s="13"/>
      <c r="B218" s="234"/>
      <c r="C218" s="235"/>
      <c r="D218" s="236" t="s">
        <v>159</v>
      </c>
      <c r="E218" s="237" t="s">
        <v>1</v>
      </c>
      <c r="F218" s="238" t="s">
        <v>272</v>
      </c>
      <c r="G218" s="235"/>
      <c r="H218" s="239">
        <v>6.125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159</v>
      </c>
      <c r="AU218" s="245" t="s">
        <v>89</v>
      </c>
      <c r="AV218" s="13" t="s">
        <v>89</v>
      </c>
      <c r="AW218" s="13" t="s">
        <v>35</v>
      </c>
      <c r="AX218" s="13" t="s">
        <v>79</v>
      </c>
      <c r="AY218" s="245" t="s">
        <v>151</v>
      </c>
    </row>
    <row r="219" s="13" customFormat="1">
      <c r="A219" s="13"/>
      <c r="B219" s="234"/>
      <c r="C219" s="235"/>
      <c r="D219" s="236" t="s">
        <v>159</v>
      </c>
      <c r="E219" s="237" t="s">
        <v>1</v>
      </c>
      <c r="F219" s="238" t="s">
        <v>283</v>
      </c>
      <c r="G219" s="235"/>
      <c r="H219" s="239">
        <v>1.631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159</v>
      </c>
      <c r="AU219" s="245" t="s">
        <v>89</v>
      </c>
      <c r="AV219" s="13" t="s">
        <v>89</v>
      </c>
      <c r="AW219" s="13" t="s">
        <v>35</v>
      </c>
      <c r="AX219" s="13" t="s">
        <v>79</v>
      </c>
      <c r="AY219" s="245" t="s">
        <v>151</v>
      </c>
    </row>
    <row r="220" s="14" customFormat="1">
      <c r="A220" s="14"/>
      <c r="B220" s="246"/>
      <c r="C220" s="247"/>
      <c r="D220" s="236" t="s">
        <v>159</v>
      </c>
      <c r="E220" s="248" t="s">
        <v>1</v>
      </c>
      <c r="F220" s="249" t="s">
        <v>190</v>
      </c>
      <c r="G220" s="247"/>
      <c r="H220" s="250">
        <v>7.7560000000000002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159</v>
      </c>
      <c r="AU220" s="256" t="s">
        <v>89</v>
      </c>
      <c r="AV220" s="14" t="s">
        <v>157</v>
      </c>
      <c r="AW220" s="14" t="s">
        <v>35</v>
      </c>
      <c r="AX220" s="14" t="s">
        <v>87</v>
      </c>
      <c r="AY220" s="256" t="s">
        <v>151</v>
      </c>
    </row>
    <row r="221" s="2" customFormat="1" ht="24.15" customHeight="1">
      <c r="A221" s="39"/>
      <c r="B221" s="40"/>
      <c r="C221" s="220" t="s">
        <v>284</v>
      </c>
      <c r="D221" s="220" t="s">
        <v>153</v>
      </c>
      <c r="E221" s="221" t="s">
        <v>285</v>
      </c>
      <c r="F221" s="222" t="s">
        <v>286</v>
      </c>
      <c r="G221" s="223" t="s">
        <v>287</v>
      </c>
      <c r="H221" s="224">
        <v>9.1999999999999993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44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157</v>
      </c>
      <c r="AT221" s="232" t="s">
        <v>153</v>
      </c>
      <c r="AU221" s="232" t="s">
        <v>89</v>
      </c>
      <c r="AY221" s="18" t="s">
        <v>151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87</v>
      </c>
      <c r="BK221" s="233">
        <f>ROUND(I221*H221,2)</f>
        <v>0</v>
      </c>
      <c r="BL221" s="18" t="s">
        <v>157</v>
      </c>
      <c r="BM221" s="232" t="s">
        <v>288</v>
      </c>
    </row>
    <row r="222" s="13" customFormat="1">
      <c r="A222" s="13"/>
      <c r="B222" s="234"/>
      <c r="C222" s="235"/>
      <c r="D222" s="236" t="s">
        <v>159</v>
      </c>
      <c r="E222" s="237" t="s">
        <v>1</v>
      </c>
      <c r="F222" s="238" t="s">
        <v>289</v>
      </c>
      <c r="G222" s="235"/>
      <c r="H222" s="239">
        <v>5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159</v>
      </c>
      <c r="AU222" s="245" t="s">
        <v>89</v>
      </c>
      <c r="AV222" s="13" t="s">
        <v>89</v>
      </c>
      <c r="AW222" s="13" t="s">
        <v>35</v>
      </c>
      <c r="AX222" s="13" t="s">
        <v>79</v>
      </c>
      <c r="AY222" s="245" t="s">
        <v>151</v>
      </c>
    </row>
    <row r="223" s="13" customFormat="1">
      <c r="A223" s="13"/>
      <c r="B223" s="234"/>
      <c r="C223" s="235"/>
      <c r="D223" s="236" t="s">
        <v>159</v>
      </c>
      <c r="E223" s="237" t="s">
        <v>1</v>
      </c>
      <c r="F223" s="238" t="s">
        <v>290</v>
      </c>
      <c r="G223" s="235"/>
      <c r="H223" s="239">
        <v>4.2000000000000002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159</v>
      </c>
      <c r="AU223" s="245" t="s">
        <v>89</v>
      </c>
      <c r="AV223" s="13" t="s">
        <v>89</v>
      </c>
      <c r="AW223" s="13" t="s">
        <v>35</v>
      </c>
      <c r="AX223" s="13" t="s">
        <v>79</v>
      </c>
      <c r="AY223" s="245" t="s">
        <v>151</v>
      </c>
    </row>
    <row r="224" s="14" customFormat="1">
      <c r="A224" s="14"/>
      <c r="B224" s="246"/>
      <c r="C224" s="247"/>
      <c r="D224" s="236" t="s">
        <v>159</v>
      </c>
      <c r="E224" s="248" t="s">
        <v>1</v>
      </c>
      <c r="F224" s="249" t="s">
        <v>190</v>
      </c>
      <c r="G224" s="247"/>
      <c r="H224" s="250">
        <v>9.1999999999999993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159</v>
      </c>
      <c r="AU224" s="256" t="s">
        <v>89</v>
      </c>
      <c r="AV224" s="14" t="s">
        <v>157</v>
      </c>
      <c r="AW224" s="14" t="s">
        <v>35</v>
      </c>
      <c r="AX224" s="14" t="s">
        <v>87</v>
      </c>
      <c r="AY224" s="256" t="s">
        <v>151</v>
      </c>
    </row>
    <row r="225" s="2" customFormat="1" ht="24.15" customHeight="1">
      <c r="A225" s="39"/>
      <c r="B225" s="40"/>
      <c r="C225" s="220" t="s">
        <v>291</v>
      </c>
      <c r="D225" s="220" t="s">
        <v>153</v>
      </c>
      <c r="E225" s="221" t="s">
        <v>292</v>
      </c>
      <c r="F225" s="222" t="s">
        <v>293</v>
      </c>
      <c r="G225" s="223" t="s">
        <v>287</v>
      </c>
      <c r="H225" s="224">
        <v>1.2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44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157</v>
      </c>
      <c r="AT225" s="232" t="s">
        <v>153</v>
      </c>
      <c r="AU225" s="232" t="s">
        <v>89</v>
      </c>
      <c r="AY225" s="18" t="s">
        <v>151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87</v>
      </c>
      <c r="BK225" s="233">
        <f>ROUND(I225*H225,2)</f>
        <v>0</v>
      </c>
      <c r="BL225" s="18" t="s">
        <v>157</v>
      </c>
      <c r="BM225" s="232" t="s">
        <v>294</v>
      </c>
    </row>
    <row r="226" s="13" customFormat="1">
      <c r="A226" s="13"/>
      <c r="B226" s="234"/>
      <c r="C226" s="235"/>
      <c r="D226" s="236" t="s">
        <v>159</v>
      </c>
      <c r="E226" s="237" t="s">
        <v>1</v>
      </c>
      <c r="F226" s="238" t="s">
        <v>295</v>
      </c>
      <c r="G226" s="235"/>
      <c r="H226" s="239">
        <v>1.2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159</v>
      </c>
      <c r="AU226" s="245" t="s">
        <v>89</v>
      </c>
      <c r="AV226" s="13" t="s">
        <v>89</v>
      </c>
      <c r="AW226" s="13" t="s">
        <v>35</v>
      </c>
      <c r="AX226" s="13" t="s">
        <v>87</v>
      </c>
      <c r="AY226" s="245" t="s">
        <v>151</v>
      </c>
    </row>
    <row r="227" s="2" customFormat="1" ht="24.15" customHeight="1">
      <c r="A227" s="39"/>
      <c r="B227" s="40"/>
      <c r="C227" s="220" t="s">
        <v>296</v>
      </c>
      <c r="D227" s="220" t="s">
        <v>153</v>
      </c>
      <c r="E227" s="221" t="s">
        <v>297</v>
      </c>
      <c r="F227" s="222" t="s">
        <v>298</v>
      </c>
      <c r="G227" s="223" t="s">
        <v>156</v>
      </c>
      <c r="H227" s="224">
        <v>40.195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44</v>
      </c>
      <c r="O227" s="92"/>
      <c r="P227" s="230">
        <f>O227*H227</f>
        <v>0</v>
      </c>
      <c r="Q227" s="230">
        <v>0.0014</v>
      </c>
      <c r="R227" s="230">
        <f>Q227*H227</f>
        <v>0.056272999999999997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157</v>
      </c>
      <c r="AT227" s="232" t="s">
        <v>153</v>
      </c>
      <c r="AU227" s="232" t="s">
        <v>89</v>
      </c>
      <c r="AY227" s="18" t="s">
        <v>151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87</v>
      </c>
      <c r="BK227" s="233">
        <f>ROUND(I227*H227,2)</f>
        <v>0</v>
      </c>
      <c r="BL227" s="18" t="s">
        <v>157</v>
      </c>
      <c r="BM227" s="232" t="s">
        <v>299</v>
      </c>
    </row>
    <row r="228" s="13" customFormat="1">
      <c r="A228" s="13"/>
      <c r="B228" s="234"/>
      <c r="C228" s="235"/>
      <c r="D228" s="236" t="s">
        <v>159</v>
      </c>
      <c r="E228" s="237" t="s">
        <v>1</v>
      </c>
      <c r="F228" s="238" t="s">
        <v>300</v>
      </c>
      <c r="G228" s="235"/>
      <c r="H228" s="239">
        <v>16.954000000000001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159</v>
      </c>
      <c r="AU228" s="245" t="s">
        <v>89</v>
      </c>
      <c r="AV228" s="13" t="s">
        <v>89</v>
      </c>
      <c r="AW228" s="13" t="s">
        <v>35</v>
      </c>
      <c r="AX228" s="13" t="s">
        <v>79</v>
      </c>
      <c r="AY228" s="245" t="s">
        <v>151</v>
      </c>
    </row>
    <row r="229" s="13" customFormat="1">
      <c r="A229" s="13"/>
      <c r="B229" s="234"/>
      <c r="C229" s="235"/>
      <c r="D229" s="236" t="s">
        <v>159</v>
      </c>
      <c r="E229" s="237" t="s">
        <v>1</v>
      </c>
      <c r="F229" s="238" t="s">
        <v>301</v>
      </c>
      <c r="G229" s="235"/>
      <c r="H229" s="239">
        <v>23.241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159</v>
      </c>
      <c r="AU229" s="245" t="s">
        <v>89</v>
      </c>
      <c r="AV229" s="13" t="s">
        <v>89</v>
      </c>
      <c r="AW229" s="13" t="s">
        <v>35</v>
      </c>
      <c r="AX229" s="13" t="s">
        <v>79</v>
      </c>
      <c r="AY229" s="245" t="s">
        <v>151</v>
      </c>
    </row>
    <row r="230" s="14" customFormat="1">
      <c r="A230" s="14"/>
      <c r="B230" s="246"/>
      <c r="C230" s="247"/>
      <c r="D230" s="236" t="s">
        <v>159</v>
      </c>
      <c r="E230" s="248" t="s">
        <v>1</v>
      </c>
      <c r="F230" s="249" t="s">
        <v>190</v>
      </c>
      <c r="G230" s="247"/>
      <c r="H230" s="250">
        <v>40.195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159</v>
      </c>
      <c r="AU230" s="256" t="s">
        <v>89</v>
      </c>
      <c r="AV230" s="14" t="s">
        <v>157</v>
      </c>
      <c r="AW230" s="14" t="s">
        <v>35</v>
      </c>
      <c r="AX230" s="14" t="s">
        <v>87</v>
      </c>
      <c r="AY230" s="256" t="s">
        <v>151</v>
      </c>
    </row>
    <row r="231" s="2" customFormat="1" ht="33" customHeight="1">
      <c r="A231" s="39"/>
      <c r="B231" s="40"/>
      <c r="C231" s="220" t="s">
        <v>302</v>
      </c>
      <c r="D231" s="220" t="s">
        <v>153</v>
      </c>
      <c r="E231" s="221" t="s">
        <v>303</v>
      </c>
      <c r="F231" s="222" t="s">
        <v>304</v>
      </c>
      <c r="G231" s="223" t="s">
        <v>156</v>
      </c>
      <c r="H231" s="224">
        <v>90.513000000000005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44</v>
      </c>
      <c r="O231" s="92"/>
      <c r="P231" s="230">
        <f>O231*H231</f>
        <v>0</v>
      </c>
      <c r="Q231" s="230">
        <v>0.1774</v>
      </c>
      <c r="R231" s="230">
        <f>Q231*H231</f>
        <v>16.0570062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157</v>
      </c>
      <c r="AT231" s="232" t="s">
        <v>153</v>
      </c>
      <c r="AU231" s="232" t="s">
        <v>89</v>
      </c>
      <c r="AY231" s="18" t="s">
        <v>151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87</v>
      </c>
      <c r="BK231" s="233">
        <f>ROUND(I231*H231,2)</f>
        <v>0</v>
      </c>
      <c r="BL231" s="18" t="s">
        <v>157</v>
      </c>
      <c r="BM231" s="232" t="s">
        <v>305</v>
      </c>
    </row>
    <row r="232" s="13" customFormat="1">
      <c r="A232" s="13"/>
      <c r="B232" s="234"/>
      <c r="C232" s="235"/>
      <c r="D232" s="236" t="s">
        <v>159</v>
      </c>
      <c r="E232" s="237" t="s">
        <v>1</v>
      </c>
      <c r="F232" s="238" t="s">
        <v>306</v>
      </c>
      <c r="G232" s="235"/>
      <c r="H232" s="239">
        <v>82.888000000000005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159</v>
      </c>
      <c r="AU232" s="245" t="s">
        <v>89</v>
      </c>
      <c r="AV232" s="13" t="s">
        <v>89</v>
      </c>
      <c r="AW232" s="13" t="s">
        <v>35</v>
      </c>
      <c r="AX232" s="13" t="s">
        <v>79</v>
      </c>
      <c r="AY232" s="245" t="s">
        <v>151</v>
      </c>
    </row>
    <row r="233" s="13" customFormat="1">
      <c r="A233" s="13"/>
      <c r="B233" s="234"/>
      <c r="C233" s="235"/>
      <c r="D233" s="236" t="s">
        <v>159</v>
      </c>
      <c r="E233" s="237" t="s">
        <v>1</v>
      </c>
      <c r="F233" s="238" t="s">
        <v>307</v>
      </c>
      <c r="G233" s="235"/>
      <c r="H233" s="239">
        <v>7.625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159</v>
      </c>
      <c r="AU233" s="245" t="s">
        <v>89</v>
      </c>
      <c r="AV233" s="13" t="s">
        <v>89</v>
      </c>
      <c r="AW233" s="13" t="s">
        <v>35</v>
      </c>
      <c r="AX233" s="13" t="s">
        <v>79</v>
      </c>
      <c r="AY233" s="245" t="s">
        <v>151</v>
      </c>
    </row>
    <row r="234" s="14" customFormat="1">
      <c r="A234" s="14"/>
      <c r="B234" s="246"/>
      <c r="C234" s="247"/>
      <c r="D234" s="236" t="s">
        <v>159</v>
      </c>
      <c r="E234" s="248" t="s">
        <v>1</v>
      </c>
      <c r="F234" s="249" t="s">
        <v>190</v>
      </c>
      <c r="G234" s="247"/>
      <c r="H234" s="250">
        <v>90.513000000000005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159</v>
      </c>
      <c r="AU234" s="256" t="s">
        <v>89</v>
      </c>
      <c r="AV234" s="14" t="s">
        <v>157</v>
      </c>
      <c r="AW234" s="14" t="s">
        <v>35</v>
      </c>
      <c r="AX234" s="14" t="s">
        <v>87</v>
      </c>
      <c r="AY234" s="256" t="s">
        <v>151</v>
      </c>
    </row>
    <row r="235" s="2" customFormat="1" ht="37.8" customHeight="1">
      <c r="A235" s="39"/>
      <c r="B235" s="40"/>
      <c r="C235" s="220" t="s">
        <v>308</v>
      </c>
      <c r="D235" s="220" t="s">
        <v>153</v>
      </c>
      <c r="E235" s="221" t="s">
        <v>309</v>
      </c>
      <c r="F235" s="222" t="s">
        <v>310</v>
      </c>
      <c r="G235" s="223" t="s">
        <v>156</v>
      </c>
      <c r="H235" s="224">
        <v>4.9500000000000002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44</v>
      </c>
      <c r="O235" s="92"/>
      <c r="P235" s="230">
        <f>O235*H235</f>
        <v>0</v>
      </c>
      <c r="Q235" s="230">
        <v>0.15273999999999999</v>
      </c>
      <c r="R235" s="230">
        <f>Q235*H235</f>
        <v>0.75606299999999993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157</v>
      </c>
      <c r="AT235" s="232" t="s">
        <v>153</v>
      </c>
      <c r="AU235" s="232" t="s">
        <v>89</v>
      </c>
      <c r="AY235" s="18" t="s">
        <v>151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87</v>
      </c>
      <c r="BK235" s="233">
        <f>ROUND(I235*H235,2)</f>
        <v>0</v>
      </c>
      <c r="BL235" s="18" t="s">
        <v>157</v>
      </c>
      <c r="BM235" s="232" t="s">
        <v>311</v>
      </c>
    </row>
    <row r="236" s="13" customFormat="1">
      <c r="A236" s="13"/>
      <c r="B236" s="234"/>
      <c r="C236" s="235"/>
      <c r="D236" s="236" t="s">
        <v>159</v>
      </c>
      <c r="E236" s="237" t="s">
        <v>1</v>
      </c>
      <c r="F236" s="238" t="s">
        <v>312</v>
      </c>
      <c r="G236" s="235"/>
      <c r="H236" s="239">
        <v>4.9500000000000002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159</v>
      </c>
      <c r="AU236" s="245" t="s">
        <v>89</v>
      </c>
      <c r="AV236" s="13" t="s">
        <v>89</v>
      </c>
      <c r="AW236" s="13" t="s">
        <v>35</v>
      </c>
      <c r="AX236" s="13" t="s">
        <v>87</v>
      </c>
      <c r="AY236" s="245" t="s">
        <v>151</v>
      </c>
    </row>
    <row r="237" s="2" customFormat="1" ht="16.5" customHeight="1">
      <c r="A237" s="39"/>
      <c r="B237" s="40"/>
      <c r="C237" s="220" t="s">
        <v>313</v>
      </c>
      <c r="D237" s="220" t="s">
        <v>153</v>
      </c>
      <c r="E237" s="221" t="s">
        <v>314</v>
      </c>
      <c r="F237" s="222" t="s">
        <v>315</v>
      </c>
      <c r="G237" s="223" t="s">
        <v>156</v>
      </c>
      <c r="H237" s="224">
        <v>3.75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44</v>
      </c>
      <c r="O237" s="92"/>
      <c r="P237" s="230">
        <f>O237*H237</f>
        <v>0</v>
      </c>
      <c r="Q237" s="230">
        <v>0.083409999999999998</v>
      </c>
      <c r="R237" s="230">
        <f>Q237*H237</f>
        <v>0.3127875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157</v>
      </c>
      <c r="AT237" s="232" t="s">
        <v>153</v>
      </c>
      <c r="AU237" s="232" t="s">
        <v>89</v>
      </c>
      <c r="AY237" s="18" t="s">
        <v>151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87</v>
      </c>
      <c r="BK237" s="233">
        <f>ROUND(I237*H237,2)</f>
        <v>0</v>
      </c>
      <c r="BL237" s="18" t="s">
        <v>157</v>
      </c>
      <c r="BM237" s="232" t="s">
        <v>316</v>
      </c>
    </row>
    <row r="238" s="13" customFormat="1">
      <c r="A238" s="13"/>
      <c r="B238" s="234"/>
      <c r="C238" s="235"/>
      <c r="D238" s="236" t="s">
        <v>159</v>
      </c>
      <c r="E238" s="237" t="s">
        <v>1</v>
      </c>
      <c r="F238" s="238" t="s">
        <v>317</v>
      </c>
      <c r="G238" s="235"/>
      <c r="H238" s="239">
        <v>3.75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159</v>
      </c>
      <c r="AU238" s="245" t="s">
        <v>89</v>
      </c>
      <c r="AV238" s="13" t="s">
        <v>89</v>
      </c>
      <c r="AW238" s="13" t="s">
        <v>35</v>
      </c>
      <c r="AX238" s="13" t="s">
        <v>87</v>
      </c>
      <c r="AY238" s="245" t="s">
        <v>151</v>
      </c>
    </row>
    <row r="239" s="2" customFormat="1" ht="16.5" customHeight="1">
      <c r="A239" s="39"/>
      <c r="B239" s="40"/>
      <c r="C239" s="220" t="s">
        <v>318</v>
      </c>
      <c r="D239" s="220" t="s">
        <v>153</v>
      </c>
      <c r="E239" s="221" t="s">
        <v>319</v>
      </c>
      <c r="F239" s="222" t="s">
        <v>320</v>
      </c>
      <c r="G239" s="223" t="s">
        <v>156</v>
      </c>
      <c r="H239" s="224">
        <v>15.276999999999999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44</v>
      </c>
      <c r="O239" s="92"/>
      <c r="P239" s="230">
        <f>O239*H239</f>
        <v>0</v>
      </c>
      <c r="Q239" s="230">
        <v>0.041259999999999998</v>
      </c>
      <c r="R239" s="230">
        <f>Q239*H239</f>
        <v>0.63032901999999991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157</v>
      </c>
      <c r="AT239" s="232" t="s">
        <v>153</v>
      </c>
      <c r="AU239" s="232" t="s">
        <v>89</v>
      </c>
      <c r="AY239" s="18" t="s">
        <v>151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87</v>
      </c>
      <c r="BK239" s="233">
        <f>ROUND(I239*H239,2)</f>
        <v>0</v>
      </c>
      <c r="BL239" s="18" t="s">
        <v>157</v>
      </c>
      <c r="BM239" s="232" t="s">
        <v>321</v>
      </c>
    </row>
    <row r="240" s="13" customFormat="1">
      <c r="A240" s="13"/>
      <c r="B240" s="234"/>
      <c r="C240" s="235"/>
      <c r="D240" s="236" t="s">
        <v>159</v>
      </c>
      <c r="E240" s="237" t="s">
        <v>1</v>
      </c>
      <c r="F240" s="238" t="s">
        <v>322</v>
      </c>
      <c r="G240" s="235"/>
      <c r="H240" s="239">
        <v>3.1499999999999999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159</v>
      </c>
      <c r="AU240" s="245" t="s">
        <v>89</v>
      </c>
      <c r="AV240" s="13" t="s">
        <v>89</v>
      </c>
      <c r="AW240" s="13" t="s">
        <v>35</v>
      </c>
      <c r="AX240" s="13" t="s">
        <v>79</v>
      </c>
      <c r="AY240" s="245" t="s">
        <v>151</v>
      </c>
    </row>
    <row r="241" s="13" customFormat="1">
      <c r="A241" s="13"/>
      <c r="B241" s="234"/>
      <c r="C241" s="235"/>
      <c r="D241" s="236" t="s">
        <v>159</v>
      </c>
      <c r="E241" s="237" t="s">
        <v>1</v>
      </c>
      <c r="F241" s="238" t="s">
        <v>323</v>
      </c>
      <c r="G241" s="235"/>
      <c r="H241" s="239">
        <v>8.8119999999999994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159</v>
      </c>
      <c r="AU241" s="245" t="s">
        <v>89</v>
      </c>
      <c r="AV241" s="13" t="s">
        <v>89</v>
      </c>
      <c r="AW241" s="13" t="s">
        <v>35</v>
      </c>
      <c r="AX241" s="13" t="s">
        <v>79</v>
      </c>
      <c r="AY241" s="245" t="s">
        <v>151</v>
      </c>
    </row>
    <row r="242" s="13" customFormat="1">
      <c r="A242" s="13"/>
      <c r="B242" s="234"/>
      <c r="C242" s="235"/>
      <c r="D242" s="236" t="s">
        <v>159</v>
      </c>
      <c r="E242" s="237" t="s">
        <v>1</v>
      </c>
      <c r="F242" s="238" t="s">
        <v>324</v>
      </c>
      <c r="G242" s="235"/>
      <c r="H242" s="239">
        <v>1.6499999999999999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159</v>
      </c>
      <c r="AU242" s="245" t="s">
        <v>89</v>
      </c>
      <c r="AV242" s="13" t="s">
        <v>89</v>
      </c>
      <c r="AW242" s="13" t="s">
        <v>35</v>
      </c>
      <c r="AX242" s="13" t="s">
        <v>79</v>
      </c>
      <c r="AY242" s="245" t="s">
        <v>151</v>
      </c>
    </row>
    <row r="243" s="13" customFormat="1">
      <c r="A243" s="13"/>
      <c r="B243" s="234"/>
      <c r="C243" s="235"/>
      <c r="D243" s="236" t="s">
        <v>159</v>
      </c>
      <c r="E243" s="237" t="s">
        <v>1</v>
      </c>
      <c r="F243" s="238" t="s">
        <v>325</v>
      </c>
      <c r="G243" s="235"/>
      <c r="H243" s="239">
        <v>1.665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159</v>
      </c>
      <c r="AU243" s="245" t="s">
        <v>89</v>
      </c>
      <c r="AV243" s="13" t="s">
        <v>89</v>
      </c>
      <c r="AW243" s="13" t="s">
        <v>35</v>
      </c>
      <c r="AX243" s="13" t="s">
        <v>79</v>
      </c>
      <c r="AY243" s="245" t="s">
        <v>151</v>
      </c>
    </row>
    <row r="244" s="14" customFormat="1">
      <c r="A244" s="14"/>
      <c r="B244" s="246"/>
      <c r="C244" s="247"/>
      <c r="D244" s="236" t="s">
        <v>159</v>
      </c>
      <c r="E244" s="248" t="s">
        <v>1</v>
      </c>
      <c r="F244" s="249" t="s">
        <v>190</v>
      </c>
      <c r="G244" s="247"/>
      <c r="H244" s="250">
        <v>15.276999999999999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159</v>
      </c>
      <c r="AU244" s="256" t="s">
        <v>89</v>
      </c>
      <c r="AV244" s="14" t="s">
        <v>157</v>
      </c>
      <c r="AW244" s="14" t="s">
        <v>35</v>
      </c>
      <c r="AX244" s="14" t="s">
        <v>87</v>
      </c>
      <c r="AY244" s="256" t="s">
        <v>151</v>
      </c>
    </row>
    <row r="245" s="2" customFormat="1" ht="16.5" customHeight="1">
      <c r="A245" s="39"/>
      <c r="B245" s="40"/>
      <c r="C245" s="220" t="s">
        <v>326</v>
      </c>
      <c r="D245" s="220" t="s">
        <v>153</v>
      </c>
      <c r="E245" s="221" t="s">
        <v>327</v>
      </c>
      <c r="F245" s="222" t="s">
        <v>328</v>
      </c>
      <c r="G245" s="223" t="s">
        <v>248</v>
      </c>
      <c r="H245" s="224">
        <v>0.155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44</v>
      </c>
      <c r="O245" s="92"/>
      <c r="P245" s="230">
        <f>O245*H245</f>
        <v>0</v>
      </c>
      <c r="Q245" s="230">
        <v>1.04877</v>
      </c>
      <c r="R245" s="230">
        <f>Q245*H245</f>
        <v>0.16255934999999999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157</v>
      </c>
      <c r="AT245" s="232" t="s">
        <v>153</v>
      </c>
      <c r="AU245" s="232" t="s">
        <v>89</v>
      </c>
      <c r="AY245" s="18" t="s">
        <v>151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87</v>
      </c>
      <c r="BK245" s="233">
        <f>ROUND(I245*H245,2)</f>
        <v>0</v>
      </c>
      <c r="BL245" s="18" t="s">
        <v>157</v>
      </c>
      <c r="BM245" s="232" t="s">
        <v>329</v>
      </c>
    </row>
    <row r="246" s="13" customFormat="1">
      <c r="A246" s="13"/>
      <c r="B246" s="234"/>
      <c r="C246" s="235"/>
      <c r="D246" s="236" t="s">
        <v>159</v>
      </c>
      <c r="E246" s="237" t="s">
        <v>1</v>
      </c>
      <c r="F246" s="238" t="s">
        <v>330</v>
      </c>
      <c r="G246" s="235"/>
      <c r="H246" s="239">
        <v>0.042000000000000003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159</v>
      </c>
      <c r="AU246" s="245" t="s">
        <v>89</v>
      </c>
      <c r="AV246" s="13" t="s">
        <v>89</v>
      </c>
      <c r="AW246" s="13" t="s">
        <v>35</v>
      </c>
      <c r="AX246" s="13" t="s">
        <v>79</v>
      </c>
      <c r="AY246" s="245" t="s">
        <v>151</v>
      </c>
    </row>
    <row r="247" s="13" customFormat="1">
      <c r="A247" s="13"/>
      <c r="B247" s="234"/>
      <c r="C247" s="235"/>
      <c r="D247" s="236" t="s">
        <v>159</v>
      </c>
      <c r="E247" s="237" t="s">
        <v>1</v>
      </c>
      <c r="F247" s="238" t="s">
        <v>331</v>
      </c>
      <c r="G247" s="235"/>
      <c r="H247" s="239">
        <v>0.070000000000000007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159</v>
      </c>
      <c r="AU247" s="245" t="s">
        <v>89</v>
      </c>
      <c r="AV247" s="13" t="s">
        <v>89</v>
      </c>
      <c r="AW247" s="13" t="s">
        <v>35</v>
      </c>
      <c r="AX247" s="13" t="s">
        <v>79</v>
      </c>
      <c r="AY247" s="245" t="s">
        <v>151</v>
      </c>
    </row>
    <row r="248" s="13" customFormat="1">
      <c r="A248" s="13"/>
      <c r="B248" s="234"/>
      <c r="C248" s="235"/>
      <c r="D248" s="236" t="s">
        <v>159</v>
      </c>
      <c r="E248" s="237" t="s">
        <v>1</v>
      </c>
      <c r="F248" s="238" t="s">
        <v>332</v>
      </c>
      <c r="G248" s="235"/>
      <c r="H248" s="239">
        <v>0.017999999999999999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159</v>
      </c>
      <c r="AU248" s="245" t="s">
        <v>89</v>
      </c>
      <c r="AV248" s="13" t="s">
        <v>89</v>
      </c>
      <c r="AW248" s="13" t="s">
        <v>35</v>
      </c>
      <c r="AX248" s="13" t="s">
        <v>79</v>
      </c>
      <c r="AY248" s="245" t="s">
        <v>151</v>
      </c>
    </row>
    <row r="249" s="13" customFormat="1">
      <c r="A249" s="13"/>
      <c r="B249" s="234"/>
      <c r="C249" s="235"/>
      <c r="D249" s="236" t="s">
        <v>159</v>
      </c>
      <c r="E249" s="237" t="s">
        <v>1</v>
      </c>
      <c r="F249" s="238" t="s">
        <v>333</v>
      </c>
      <c r="G249" s="235"/>
      <c r="H249" s="239">
        <v>0.025000000000000001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159</v>
      </c>
      <c r="AU249" s="245" t="s">
        <v>89</v>
      </c>
      <c r="AV249" s="13" t="s">
        <v>89</v>
      </c>
      <c r="AW249" s="13" t="s">
        <v>35</v>
      </c>
      <c r="AX249" s="13" t="s">
        <v>79</v>
      </c>
      <c r="AY249" s="245" t="s">
        <v>151</v>
      </c>
    </row>
    <row r="250" s="14" customFormat="1">
      <c r="A250" s="14"/>
      <c r="B250" s="246"/>
      <c r="C250" s="247"/>
      <c r="D250" s="236" t="s">
        <v>159</v>
      </c>
      <c r="E250" s="248" t="s">
        <v>1</v>
      </c>
      <c r="F250" s="249" t="s">
        <v>190</v>
      </c>
      <c r="G250" s="247"/>
      <c r="H250" s="250">
        <v>0.155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159</v>
      </c>
      <c r="AU250" s="256" t="s">
        <v>89</v>
      </c>
      <c r="AV250" s="14" t="s">
        <v>157</v>
      </c>
      <c r="AW250" s="14" t="s">
        <v>35</v>
      </c>
      <c r="AX250" s="14" t="s">
        <v>87</v>
      </c>
      <c r="AY250" s="256" t="s">
        <v>151</v>
      </c>
    </row>
    <row r="251" s="2" customFormat="1" ht="16.5" customHeight="1">
      <c r="A251" s="39"/>
      <c r="B251" s="40"/>
      <c r="C251" s="220" t="s">
        <v>334</v>
      </c>
      <c r="D251" s="220" t="s">
        <v>153</v>
      </c>
      <c r="E251" s="221" t="s">
        <v>335</v>
      </c>
      <c r="F251" s="222" t="s">
        <v>336</v>
      </c>
      <c r="G251" s="223" t="s">
        <v>185</v>
      </c>
      <c r="H251" s="224">
        <v>2.1909999999999998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44</v>
      </c>
      <c r="O251" s="92"/>
      <c r="P251" s="230">
        <f>O251*H251</f>
        <v>0</v>
      </c>
      <c r="Q251" s="230">
        <v>2.5021499999999999</v>
      </c>
      <c r="R251" s="230">
        <f>Q251*H251</f>
        <v>5.482210649999999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157</v>
      </c>
      <c r="AT251" s="232" t="s">
        <v>153</v>
      </c>
      <c r="AU251" s="232" t="s">
        <v>89</v>
      </c>
      <c r="AY251" s="18" t="s">
        <v>151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87</v>
      </c>
      <c r="BK251" s="233">
        <f>ROUND(I251*H251,2)</f>
        <v>0</v>
      </c>
      <c r="BL251" s="18" t="s">
        <v>157</v>
      </c>
      <c r="BM251" s="232" t="s">
        <v>337</v>
      </c>
    </row>
    <row r="252" s="13" customFormat="1">
      <c r="A252" s="13"/>
      <c r="B252" s="234"/>
      <c r="C252" s="235"/>
      <c r="D252" s="236" t="s">
        <v>159</v>
      </c>
      <c r="E252" s="237" t="s">
        <v>1</v>
      </c>
      <c r="F252" s="238" t="s">
        <v>338</v>
      </c>
      <c r="G252" s="235"/>
      <c r="H252" s="239">
        <v>0.59399999999999997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159</v>
      </c>
      <c r="AU252" s="245" t="s">
        <v>89</v>
      </c>
      <c r="AV252" s="13" t="s">
        <v>89</v>
      </c>
      <c r="AW252" s="13" t="s">
        <v>35</v>
      </c>
      <c r="AX252" s="13" t="s">
        <v>79</v>
      </c>
      <c r="AY252" s="245" t="s">
        <v>151</v>
      </c>
    </row>
    <row r="253" s="13" customFormat="1">
      <c r="A253" s="13"/>
      <c r="B253" s="234"/>
      <c r="C253" s="235"/>
      <c r="D253" s="236" t="s">
        <v>159</v>
      </c>
      <c r="E253" s="237" t="s">
        <v>1</v>
      </c>
      <c r="F253" s="238" t="s">
        <v>339</v>
      </c>
      <c r="G253" s="235"/>
      <c r="H253" s="239">
        <v>0.997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159</v>
      </c>
      <c r="AU253" s="245" t="s">
        <v>89</v>
      </c>
      <c r="AV253" s="13" t="s">
        <v>89</v>
      </c>
      <c r="AW253" s="13" t="s">
        <v>35</v>
      </c>
      <c r="AX253" s="13" t="s">
        <v>79</v>
      </c>
      <c r="AY253" s="245" t="s">
        <v>151</v>
      </c>
    </row>
    <row r="254" s="13" customFormat="1">
      <c r="A254" s="13"/>
      <c r="B254" s="234"/>
      <c r="C254" s="235"/>
      <c r="D254" s="236" t="s">
        <v>159</v>
      </c>
      <c r="E254" s="237" t="s">
        <v>1</v>
      </c>
      <c r="F254" s="238" t="s">
        <v>340</v>
      </c>
      <c r="G254" s="235"/>
      <c r="H254" s="239">
        <v>0.25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159</v>
      </c>
      <c r="AU254" s="245" t="s">
        <v>89</v>
      </c>
      <c r="AV254" s="13" t="s">
        <v>89</v>
      </c>
      <c r="AW254" s="13" t="s">
        <v>35</v>
      </c>
      <c r="AX254" s="13" t="s">
        <v>79</v>
      </c>
      <c r="AY254" s="245" t="s">
        <v>151</v>
      </c>
    </row>
    <row r="255" s="13" customFormat="1">
      <c r="A255" s="13"/>
      <c r="B255" s="234"/>
      <c r="C255" s="235"/>
      <c r="D255" s="236" t="s">
        <v>159</v>
      </c>
      <c r="E255" s="237" t="s">
        <v>1</v>
      </c>
      <c r="F255" s="238" t="s">
        <v>341</v>
      </c>
      <c r="G255" s="235"/>
      <c r="H255" s="239">
        <v>0.34999999999999998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159</v>
      </c>
      <c r="AU255" s="245" t="s">
        <v>89</v>
      </c>
      <c r="AV255" s="13" t="s">
        <v>89</v>
      </c>
      <c r="AW255" s="13" t="s">
        <v>35</v>
      </c>
      <c r="AX255" s="13" t="s">
        <v>79</v>
      </c>
      <c r="AY255" s="245" t="s">
        <v>151</v>
      </c>
    </row>
    <row r="256" s="14" customFormat="1">
      <c r="A256" s="14"/>
      <c r="B256" s="246"/>
      <c r="C256" s="247"/>
      <c r="D256" s="236" t="s">
        <v>159</v>
      </c>
      <c r="E256" s="248" t="s">
        <v>1</v>
      </c>
      <c r="F256" s="249" t="s">
        <v>190</v>
      </c>
      <c r="G256" s="247"/>
      <c r="H256" s="250">
        <v>2.1909999999999998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159</v>
      </c>
      <c r="AU256" s="256" t="s">
        <v>89</v>
      </c>
      <c r="AV256" s="14" t="s">
        <v>157</v>
      </c>
      <c r="AW256" s="14" t="s">
        <v>35</v>
      </c>
      <c r="AX256" s="14" t="s">
        <v>87</v>
      </c>
      <c r="AY256" s="256" t="s">
        <v>151</v>
      </c>
    </row>
    <row r="257" s="2" customFormat="1" ht="16.5" customHeight="1">
      <c r="A257" s="39"/>
      <c r="B257" s="40"/>
      <c r="C257" s="220" t="s">
        <v>342</v>
      </c>
      <c r="D257" s="220" t="s">
        <v>153</v>
      </c>
      <c r="E257" s="221" t="s">
        <v>343</v>
      </c>
      <c r="F257" s="222" t="s">
        <v>344</v>
      </c>
      <c r="G257" s="223" t="s">
        <v>156</v>
      </c>
      <c r="H257" s="224">
        <v>15.276999999999999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44</v>
      </c>
      <c r="O257" s="92"/>
      <c r="P257" s="230">
        <f>O257*H257</f>
        <v>0</v>
      </c>
      <c r="Q257" s="230">
        <v>2.0000000000000002E-05</v>
      </c>
      <c r="R257" s="230">
        <f>Q257*H257</f>
        <v>0.00030554000000000003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157</v>
      </c>
      <c r="AT257" s="232" t="s">
        <v>153</v>
      </c>
      <c r="AU257" s="232" t="s">
        <v>89</v>
      </c>
      <c r="AY257" s="18" t="s">
        <v>151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87</v>
      </c>
      <c r="BK257" s="233">
        <f>ROUND(I257*H257,2)</f>
        <v>0</v>
      </c>
      <c r="BL257" s="18" t="s">
        <v>157</v>
      </c>
      <c r="BM257" s="232" t="s">
        <v>345</v>
      </c>
    </row>
    <row r="258" s="13" customFormat="1">
      <c r="A258" s="13"/>
      <c r="B258" s="234"/>
      <c r="C258" s="235"/>
      <c r="D258" s="236" t="s">
        <v>159</v>
      </c>
      <c r="E258" s="237" t="s">
        <v>1</v>
      </c>
      <c r="F258" s="238" t="s">
        <v>322</v>
      </c>
      <c r="G258" s="235"/>
      <c r="H258" s="239">
        <v>3.1499999999999999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159</v>
      </c>
      <c r="AU258" s="245" t="s">
        <v>89</v>
      </c>
      <c r="AV258" s="13" t="s">
        <v>89</v>
      </c>
      <c r="AW258" s="13" t="s">
        <v>35</v>
      </c>
      <c r="AX258" s="13" t="s">
        <v>79</v>
      </c>
      <c r="AY258" s="245" t="s">
        <v>151</v>
      </c>
    </row>
    <row r="259" s="13" customFormat="1">
      <c r="A259" s="13"/>
      <c r="B259" s="234"/>
      <c r="C259" s="235"/>
      <c r="D259" s="236" t="s">
        <v>159</v>
      </c>
      <c r="E259" s="237" t="s">
        <v>1</v>
      </c>
      <c r="F259" s="238" t="s">
        <v>323</v>
      </c>
      <c r="G259" s="235"/>
      <c r="H259" s="239">
        <v>8.8119999999999994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159</v>
      </c>
      <c r="AU259" s="245" t="s">
        <v>89</v>
      </c>
      <c r="AV259" s="13" t="s">
        <v>89</v>
      </c>
      <c r="AW259" s="13" t="s">
        <v>35</v>
      </c>
      <c r="AX259" s="13" t="s">
        <v>79</v>
      </c>
      <c r="AY259" s="245" t="s">
        <v>151</v>
      </c>
    </row>
    <row r="260" s="13" customFormat="1">
      <c r="A260" s="13"/>
      <c r="B260" s="234"/>
      <c r="C260" s="235"/>
      <c r="D260" s="236" t="s">
        <v>159</v>
      </c>
      <c r="E260" s="237" t="s">
        <v>1</v>
      </c>
      <c r="F260" s="238" t="s">
        <v>324</v>
      </c>
      <c r="G260" s="235"/>
      <c r="H260" s="239">
        <v>1.6499999999999999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159</v>
      </c>
      <c r="AU260" s="245" t="s">
        <v>89</v>
      </c>
      <c r="AV260" s="13" t="s">
        <v>89</v>
      </c>
      <c r="AW260" s="13" t="s">
        <v>35</v>
      </c>
      <c r="AX260" s="13" t="s">
        <v>79</v>
      </c>
      <c r="AY260" s="245" t="s">
        <v>151</v>
      </c>
    </row>
    <row r="261" s="13" customFormat="1">
      <c r="A261" s="13"/>
      <c r="B261" s="234"/>
      <c r="C261" s="235"/>
      <c r="D261" s="236" t="s">
        <v>159</v>
      </c>
      <c r="E261" s="237" t="s">
        <v>1</v>
      </c>
      <c r="F261" s="238" t="s">
        <v>325</v>
      </c>
      <c r="G261" s="235"/>
      <c r="H261" s="239">
        <v>1.665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159</v>
      </c>
      <c r="AU261" s="245" t="s">
        <v>89</v>
      </c>
      <c r="AV261" s="13" t="s">
        <v>89</v>
      </c>
      <c r="AW261" s="13" t="s">
        <v>35</v>
      </c>
      <c r="AX261" s="13" t="s">
        <v>79</v>
      </c>
      <c r="AY261" s="245" t="s">
        <v>151</v>
      </c>
    </row>
    <row r="262" s="14" customFormat="1">
      <c r="A262" s="14"/>
      <c r="B262" s="246"/>
      <c r="C262" s="247"/>
      <c r="D262" s="236" t="s">
        <v>159</v>
      </c>
      <c r="E262" s="248" t="s">
        <v>1</v>
      </c>
      <c r="F262" s="249" t="s">
        <v>190</v>
      </c>
      <c r="G262" s="247"/>
      <c r="H262" s="250">
        <v>15.276999999999999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159</v>
      </c>
      <c r="AU262" s="256" t="s">
        <v>89</v>
      </c>
      <c r="AV262" s="14" t="s">
        <v>157</v>
      </c>
      <c r="AW262" s="14" t="s">
        <v>35</v>
      </c>
      <c r="AX262" s="14" t="s">
        <v>87</v>
      </c>
      <c r="AY262" s="256" t="s">
        <v>151</v>
      </c>
    </row>
    <row r="263" s="2" customFormat="1" ht="21.75" customHeight="1">
      <c r="A263" s="39"/>
      <c r="B263" s="40"/>
      <c r="C263" s="220" t="s">
        <v>346</v>
      </c>
      <c r="D263" s="220" t="s">
        <v>153</v>
      </c>
      <c r="E263" s="221" t="s">
        <v>347</v>
      </c>
      <c r="F263" s="222" t="s">
        <v>348</v>
      </c>
      <c r="G263" s="223" t="s">
        <v>349</v>
      </c>
      <c r="H263" s="224">
        <v>1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44</v>
      </c>
      <c r="O263" s="92"/>
      <c r="P263" s="230">
        <f>O263*H263</f>
        <v>0</v>
      </c>
      <c r="Q263" s="230">
        <v>0.14737</v>
      </c>
      <c r="R263" s="230">
        <f>Q263*H263</f>
        <v>0.14737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157</v>
      </c>
      <c r="AT263" s="232" t="s">
        <v>153</v>
      </c>
      <c r="AU263" s="232" t="s">
        <v>89</v>
      </c>
      <c r="AY263" s="18" t="s">
        <v>151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87</v>
      </c>
      <c r="BK263" s="233">
        <f>ROUND(I263*H263,2)</f>
        <v>0</v>
      </c>
      <c r="BL263" s="18" t="s">
        <v>157</v>
      </c>
      <c r="BM263" s="232" t="s">
        <v>350</v>
      </c>
    </row>
    <row r="264" s="13" customFormat="1">
      <c r="A264" s="13"/>
      <c r="B264" s="234"/>
      <c r="C264" s="235"/>
      <c r="D264" s="236" t="s">
        <v>159</v>
      </c>
      <c r="E264" s="237" t="s">
        <v>1</v>
      </c>
      <c r="F264" s="238" t="s">
        <v>351</v>
      </c>
      <c r="G264" s="235"/>
      <c r="H264" s="239">
        <v>1</v>
      </c>
      <c r="I264" s="240"/>
      <c r="J264" s="235"/>
      <c r="K264" s="235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159</v>
      </c>
      <c r="AU264" s="245" t="s">
        <v>89</v>
      </c>
      <c r="AV264" s="13" t="s">
        <v>89</v>
      </c>
      <c r="AW264" s="13" t="s">
        <v>35</v>
      </c>
      <c r="AX264" s="13" t="s">
        <v>87</v>
      </c>
      <c r="AY264" s="245" t="s">
        <v>151</v>
      </c>
    </row>
    <row r="265" s="2" customFormat="1" ht="16.5" customHeight="1">
      <c r="A265" s="39"/>
      <c r="B265" s="40"/>
      <c r="C265" s="257" t="s">
        <v>352</v>
      </c>
      <c r="D265" s="257" t="s">
        <v>353</v>
      </c>
      <c r="E265" s="258" t="s">
        <v>354</v>
      </c>
      <c r="F265" s="259" t="s">
        <v>355</v>
      </c>
      <c r="G265" s="260" t="s">
        <v>349</v>
      </c>
      <c r="H265" s="261">
        <v>1</v>
      </c>
      <c r="I265" s="262"/>
      <c r="J265" s="263">
        <f>ROUND(I265*H265,2)</f>
        <v>0</v>
      </c>
      <c r="K265" s="264"/>
      <c r="L265" s="265"/>
      <c r="M265" s="266" t="s">
        <v>1</v>
      </c>
      <c r="N265" s="267" t="s">
        <v>44</v>
      </c>
      <c r="O265" s="92"/>
      <c r="P265" s="230">
        <f>O265*H265</f>
        <v>0</v>
      </c>
      <c r="Q265" s="230">
        <v>1</v>
      </c>
      <c r="R265" s="230">
        <f>Q265*H265</f>
        <v>1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191</v>
      </c>
      <c r="AT265" s="232" t="s">
        <v>353</v>
      </c>
      <c r="AU265" s="232" t="s">
        <v>89</v>
      </c>
      <c r="AY265" s="18" t="s">
        <v>151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87</v>
      </c>
      <c r="BK265" s="233">
        <f>ROUND(I265*H265,2)</f>
        <v>0</v>
      </c>
      <c r="BL265" s="18" t="s">
        <v>157</v>
      </c>
      <c r="BM265" s="232" t="s">
        <v>356</v>
      </c>
    </row>
    <row r="266" s="12" customFormat="1" ht="22.8" customHeight="1">
      <c r="A266" s="12"/>
      <c r="B266" s="204"/>
      <c r="C266" s="205"/>
      <c r="D266" s="206" t="s">
        <v>78</v>
      </c>
      <c r="E266" s="218" t="s">
        <v>157</v>
      </c>
      <c r="F266" s="218" t="s">
        <v>357</v>
      </c>
      <c r="G266" s="205"/>
      <c r="H266" s="205"/>
      <c r="I266" s="208"/>
      <c r="J266" s="219">
        <f>BK266</f>
        <v>0</v>
      </c>
      <c r="K266" s="205"/>
      <c r="L266" s="210"/>
      <c r="M266" s="211"/>
      <c r="N266" s="212"/>
      <c r="O266" s="212"/>
      <c r="P266" s="213">
        <f>SUM(P267:P285)</f>
        <v>0</v>
      </c>
      <c r="Q266" s="212"/>
      <c r="R266" s="213">
        <f>SUM(R267:R285)</f>
        <v>47.288158580000001</v>
      </c>
      <c r="S266" s="212"/>
      <c r="T266" s="214">
        <f>SUM(T267:T285)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5" t="s">
        <v>87</v>
      </c>
      <c r="AT266" s="216" t="s">
        <v>78</v>
      </c>
      <c r="AU266" s="216" t="s">
        <v>87</v>
      </c>
      <c r="AY266" s="215" t="s">
        <v>151</v>
      </c>
      <c r="BK266" s="217">
        <f>SUM(BK267:BK285)</f>
        <v>0</v>
      </c>
    </row>
    <row r="267" s="2" customFormat="1" ht="21.75" customHeight="1">
      <c r="A267" s="39"/>
      <c r="B267" s="40"/>
      <c r="C267" s="220" t="s">
        <v>358</v>
      </c>
      <c r="D267" s="220" t="s">
        <v>153</v>
      </c>
      <c r="E267" s="221" t="s">
        <v>359</v>
      </c>
      <c r="F267" s="222" t="s">
        <v>360</v>
      </c>
      <c r="G267" s="223" t="s">
        <v>185</v>
      </c>
      <c r="H267" s="224">
        <v>8.2959999999999994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44</v>
      </c>
      <c r="O267" s="92"/>
      <c r="P267" s="230">
        <f>O267*H267</f>
        <v>0</v>
      </c>
      <c r="Q267" s="230">
        <v>2.3010999999999999</v>
      </c>
      <c r="R267" s="230">
        <f>Q267*H267</f>
        <v>19.089925599999997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157</v>
      </c>
      <c r="AT267" s="232" t="s">
        <v>153</v>
      </c>
      <c r="AU267" s="232" t="s">
        <v>89</v>
      </c>
      <c r="AY267" s="18" t="s">
        <v>151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87</v>
      </c>
      <c r="BK267" s="233">
        <f>ROUND(I267*H267,2)</f>
        <v>0</v>
      </c>
      <c r="BL267" s="18" t="s">
        <v>157</v>
      </c>
      <c r="BM267" s="232" t="s">
        <v>361</v>
      </c>
    </row>
    <row r="268" s="13" customFormat="1">
      <c r="A268" s="13"/>
      <c r="B268" s="234"/>
      <c r="C268" s="235"/>
      <c r="D268" s="236" t="s">
        <v>159</v>
      </c>
      <c r="E268" s="237" t="s">
        <v>1</v>
      </c>
      <c r="F268" s="238" t="s">
        <v>362</v>
      </c>
      <c r="G268" s="235"/>
      <c r="H268" s="239">
        <v>4.1849999999999996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159</v>
      </c>
      <c r="AU268" s="245" t="s">
        <v>89</v>
      </c>
      <c r="AV268" s="13" t="s">
        <v>89</v>
      </c>
      <c r="AW268" s="13" t="s">
        <v>35</v>
      </c>
      <c r="AX268" s="13" t="s">
        <v>79</v>
      </c>
      <c r="AY268" s="245" t="s">
        <v>151</v>
      </c>
    </row>
    <row r="269" s="13" customFormat="1">
      <c r="A269" s="13"/>
      <c r="B269" s="234"/>
      <c r="C269" s="235"/>
      <c r="D269" s="236" t="s">
        <v>159</v>
      </c>
      <c r="E269" s="237" t="s">
        <v>1</v>
      </c>
      <c r="F269" s="238" t="s">
        <v>363</v>
      </c>
      <c r="G269" s="235"/>
      <c r="H269" s="239">
        <v>3.1749999999999998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159</v>
      </c>
      <c r="AU269" s="245" t="s">
        <v>89</v>
      </c>
      <c r="AV269" s="13" t="s">
        <v>89</v>
      </c>
      <c r="AW269" s="13" t="s">
        <v>35</v>
      </c>
      <c r="AX269" s="13" t="s">
        <v>79</v>
      </c>
      <c r="AY269" s="245" t="s">
        <v>151</v>
      </c>
    </row>
    <row r="270" s="13" customFormat="1">
      <c r="A270" s="13"/>
      <c r="B270" s="234"/>
      <c r="C270" s="235"/>
      <c r="D270" s="236" t="s">
        <v>159</v>
      </c>
      <c r="E270" s="237" t="s">
        <v>1</v>
      </c>
      <c r="F270" s="238" t="s">
        <v>364</v>
      </c>
      <c r="G270" s="235"/>
      <c r="H270" s="239">
        <v>0.93600000000000005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159</v>
      </c>
      <c r="AU270" s="245" t="s">
        <v>89</v>
      </c>
      <c r="AV270" s="13" t="s">
        <v>89</v>
      </c>
      <c r="AW270" s="13" t="s">
        <v>35</v>
      </c>
      <c r="AX270" s="13" t="s">
        <v>79</v>
      </c>
      <c r="AY270" s="245" t="s">
        <v>151</v>
      </c>
    </row>
    <row r="271" s="14" customFormat="1">
      <c r="A271" s="14"/>
      <c r="B271" s="246"/>
      <c r="C271" s="247"/>
      <c r="D271" s="236" t="s">
        <v>159</v>
      </c>
      <c r="E271" s="248" t="s">
        <v>1</v>
      </c>
      <c r="F271" s="249" t="s">
        <v>190</v>
      </c>
      <c r="G271" s="247"/>
      <c r="H271" s="250">
        <v>8.2959999999999994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159</v>
      </c>
      <c r="AU271" s="256" t="s">
        <v>89</v>
      </c>
      <c r="AV271" s="14" t="s">
        <v>157</v>
      </c>
      <c r="AW271" s="14" t="s">
        <v>35</v>
      </c>
      <c r="AX271" s="14" t="s">
        <v>87</v>
      </c>
      <c r="AY271" s="256" t="s">
        <v>151</v>
      </c>
    </row>
    <row r="272" s="2" customFormat="1" ht="24.15" customHeight="1">
      <c r="A272" s="39"/>
      <c r="B272" s="40"/>
      <c r="C272" s="220" t="s">
        <v>365</v>
      </c>
      <c r="D272" s="220" t="s">
        <v>153</v>
      </c>
      <c r="E272" s="221" t="s">
        <v>366</v>
      </c>
      <c r="F272" s="222" t="s">
        <v>367</v>
      </c>
      <c r="G272" s="223" t="s">
        <v>248</v>
      </c>
      <c r="H272" s="224">
        <v>0.42399999999999999</v>
      </c>
      <c r="I272" s="225"/>
      <c r="J272" s="226">
        <f>ROUND(I272*H272,2)</f>
        <v>0</v>
      </c>
      <c r="K272" s="227"/>
      <c r="L272" s="45"/>
      <c r="M272" s="228" t="s">
        <v>1</v>
      </c>
      <c r="N272" s="229" t="s">
        <v>44</v>
      </c>
      <c r="O272" s="92"/>
      <c r="P272" s="230">
        <f>O272*H272</f>
        <v>0</v>
      </c>
      <c r="Q272" s="230">
        <v>1.06277</v>
      </c>
      <c r="R272" s="230">
        <f>Q272*H272</f>
        <v>0.45061447999999998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157</v>
      </c>
      <c r="AT272" s="232" t="s">
        <v>153</v>
      </c>
      <c r="AU272" s="232" t="s">
        <v>89</v>
      </c>
      <c r="AY272" s="18" t="s">
        <v>151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87</v>
      </c>
      <c r="BK272" s="233">
        <f>ROUND(I272*H272,2)</f>
        <v>0</v>
      </c>
      <c r="BL272" s="18" t="s">
        <v>157</v>
      </c>
      <c r="BM272" s="232" t="s">
        <v>368</v>
      </c>
    </row>
    <row r="273" s="13" customFormat="1">
      <c r="A273" s="13"/>
      <c r="B273" s="234"/>
      <c r="C273" s="235"/>
      <c r="D273" s="236" t="s">
        <v>159</v>
      </c>
      <c r="E273" s="237" t="s">
        <v>1</v>
      </c>
      <c r="F273" s="238" t="s">
        <v>369</v>
      </c>
      <c r="G273" s="235"/>
      <c r="H273" s="239">
        <v>0.29699999999999999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159</v>
      </c>
      <c r="AU273" s="245" t="s">
        <v>89</v>
      </c>
      <c r="AV273" s="13" t="s">
        <v>89</v>
      </c>
      <c r="AW273" s="13" t="s">
        <v>35</v>
      </c>
      <c r="AX273" s="13" t="s">
        <v>79</v>
      </c>
      <c r="AY273" s="245" t="s">
        <v>151</v>
      </c>
    </row>
    <row r="274" s="13" customFormat="1">
      <c r="A274" s="13"/>
      <c r="B274" s="234"/>
      <c r="C274" s="235"/>
      <c r="D274" s="236" t="s">
        <v>159</v>
      </c>
      <c r="E274" s="237" t="s">
        <v>1</v>
      </c>
      <c r="F274" s="238" t="s">
        <v>370</v>
      </c>
      <c r="G274" s="235"/>
      <c r="H274" s="239">
        <v>0.11700000000000001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159</v>
      </c>
      <c r="AU274" s="245" t="s">
        <v>89</v>
      </c>
      <c r="AV274" s="13" t="s">
        <v>89</v>
      </c>
      <c r="AW274" s="13" t="s">
        <v>35</v>
      </c>
      <c r="AX274" s="13" t="s">
        <v>79</v>
      </c>
      <c r="AY274" s="245" t="s">
        <v>151</v>
      </c>
    </row>
    <row r="275" s="13" customFormat="1">
      <c r="A275" s="13"/>
      <c r="B275" s="234"/>
      <c r="C275" s="235"/>
      <c r="D275" s="236" t="s">
        <v>159</v>
      </c>
      <c r="E275" s="237" t="s">
        <v>1</v>
      </c>
      <c r="F275" s="238" t="s">
        <v>371</v>
      </c>
      <c r="G275" s="235"/>
      <c r="H275" s="239">
        <v>0.01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159</v>
      </c>
      <c r="AU275" s="245" t="s">
        <v>89</v>
      </c>
      <c r="AV275" s="13" t="s">
        <v>89</v>
      </c>
      <c r="AW275" s="13" t="s">
        <v>35</v>
      </c>
      <c r="AX275" s="13" t="s">
        <v>79</v>
      </c>
      <c r="AY275" s="245" t="s">
        <v>151</v>
      </c>
    </row>
    <row r="276" s="14" customFormat="1">
      <c r="A276" s="14"/>
      <c r="B276" s="246"/>
      <c r="C276" s="247"/>
      <c r="D276" s="236" t="s">
        <v>159</v>
      </c>
      <c r="E276" s="248" t="s">
        <v>1</v>
      </c>
      <c r="F276" s="249" t="s">
        <v>190</v>
      </c>
      <c r="G276" s="247"/>
      <c r="H276" s="250">
        <v>0.42399999999999999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159</v>
      </c>
      <c r="AU276" s="256" t="s">
        <v>89</v>
      </c>
      <c r="AV276" s="14" t="s">
        <v>157</v>
      </c>
      <c r="AW276" s="14" t="s">
        <v>35</v>
      </c>
      <c r="AX276" s="14" t="s">
        <v>87</v>
      </c>
      <c r="AY276" s="256" t="s">
        <v>151</v>
      </c>
    </row>
    <row r="277" s="2" customFormat="1" ht="24.15" customHeight="1">
      <c r="A277" s="39"/>
      <c r="B277" s="40"/>
      <c r="C277" s="220" t="s">
        <v>372</v>
      </c>
      <c r="D277" s="220" t="s">
        <v>153</v>
      </c>
      <c r="E277" s="221" t="s">
        <v>373</v>
      </c>
      <c r="F277" s="222" t="s">
        <v>374</v>
      </c>
      <c r="G277" s="223" t="s">
        <v>287</v>
      </c>
      <c r="H277" s="224">
        <v>182.25</v>
      </c>
      <c r="I277" s="225"/>
      <c r="J277" s="226">
        <f>ROUND(I277*H277,2)</f>
        <v>0</v>
      </c>
      <c r="K277" s="227"/>
      <c r="L277" s="45"/>
      <c r="M277" s="228" t="s">
        <v>1</v>
      </c>
      <c r="N277" s="229" t="s">
        <v>44</v>
      </c>
      <c r="O277" s="92"/>
      <c r="P277" s="230">
        <f>O277*H277</f>
        <v>0</v>
      </c>
      <c r="Q277" s="230">
        <v>0.03465</v>
      </c>
      <c r="R277" s="230">
        <f>Q277*H277</f>
        <v>6.3149625</v>
      </c>
      <c r="S277" s="230">
        <v>0</v>
      </c>
      <c r="T277" s="23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2" t="s">
        <v>157</v>
      </c>
      <c r="AT277" s="232" t="s">
        <v>153</v>
      </c>
      <c r="AU277" s="232" t="s">
        <v>89</v>
      </c>
      <c r="AY277" s="18" t="s">
        <v>151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87</v>
      </c>
      <c r="BK277" s="233">
        <f>ROUND(I277*H277,2)</f>
        <v>0</v>
      </c>
      <c r="BL277" s="18" t="s">
        <v>157</v>
      </c>
      <c r="BM277" s="232" t="s">
        <v>375</v>
      </c>
    </row>
    <row r="278" s="13" customFormat="1">
      <c r="A278" s="13"/>
      <c r="B278" s="234"/>
      <c r="C278" s="235"/>
      <c r="D278" s="236" t="s">
        <v>159</v>
      </c>
      <c r="E278" s="237" t="s">
        <v>1</v>
      </c>
      <c r="F278" s="238" t="s">
        <v>376</v>
      </c>
      <c r="G278" s="235"/>
      <c r="H278" s="239">
        <v>81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159</v>
      </c>
      <c r="AU278" s="245" t="s">
        <v>89</v>
      </c>
      <c r="AV278" s="13" t="s">
        <v>89</v>
      </c>
      <c r="AW278" s="13" t="s">
        <v>35</v>
      </c>
      <c r="AX278" s="13" t="s">
        <v>79</v>
      </c>
      <c r="AY278" s="245" t="s">
        <v>151</v>
      </c>
    </row>
    <row r="279" s="13" customFormat="1">
      <c r="A279" s="13"/>
      <c r="B279" s="234"/>
      <c r="C279" s="235"/>
      <c r="D279" s="236" t="s">
        <v>159</v>
      </c>
      <c r="E279" s="237" t="s">
        <v>1</v>
      </c>
      <c r="F279" s="238" t="s">
        <v>377</v>
      </c>
      <c r="G279" s="235"/>
      <c r="H279" s="239">
        <v>26.550000000000001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159</v>
      </c>
      <c r="AU279" s="245" t="s">
        <v>89</v>
      </c>
      <c r="AV279" s="13" t="s">
        <v>89</v>
      </c>
      <c r="AW279" s="13" t="s">
        <v>35</v>
      </c>
      <c r="AX279" s="13" t="s">
        <v>79</v>
      </c>
      <c r="AY279" s="245" t="s">
        <v>151</v>
      </c>
    </row>
    <row r="280" s="13" customFormat="1">
      <c r="A280" s="13"/>
      <c r="B280" s="234"/>
      <c r="C280" s="235"/>
      <c r="D280" s="236" t="s">
        <v>159</v>
      </c>
      <c r="E280" s="237" t="s">
        <v>1</v>
      </c>
      <c r="F280" s="238" t="s">
        <v>378</v>
      </c>
      <c r="G280" s="235"/>
      <c r="H280" s="239">
        <v>21.600000000000001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159</v>
      </c>
      <c r="AU280" s="245" t="s">
        <v>89</v>
      </c>
      <c r="AV280" s="13" t="s">
        <v>89</v>
      </c>
      <c r="AW280" s="13" t="s">
        <v>35</v>
      </c>
      <c r="AX280" s="13" t="s">
        <v>79</v>
      </c>
      <c r="AY280" s="245" t="s">
        <v>151</v>
      </c>
    </row>
    <row r="281" s="13" customFormat="1">
      <c r="A281" s="13"/>
      <c r="B281" s="234"/>
      <c r="C281" s="235"/>
      <c r="D281" s="236" t="s">
        <v>159</v>
      </c>
      <c r="E281" s="237" t="s">
        <v>1</v>
      </c>
      <c r="F281" s="238" t="s">
        <v>379</v>
      </c>
      <c r="G281" s="235"/>
      <c r="H281" s="239">
        <v>35.100000000000001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159</v>
      </c>
      <c r="AU281" s="245" t="s">
        <v>89</v>
      </c>
      <c r="AV281" s="13" t="s">
        <v>89</v>
      </c>
      <c r="AW281" s="13" t="s">
        <v>35</v>
      </c>
      <c r="AX281" s="13" t="s">
        <v>79</v>
      </c>
      <c r="AY281" s="245" t="s">
        <v>151</v>
      </c>
    </row>
    <row r="282" s="13" customFormat="1">
      <c r="A282" s="13"/>
      <c r="B282" s="234"/>
      <c r="C282" s="235"/>
      <c r="D282" s="236" t="s">
        <v>159</v>
      </c>
      <c r="E282" s="237" t="s">
        <v>1</v>
      </c>
      <c r="F282" s="238" t="s">
        <v>380</v>
      </c>
      <c r="G282" s="235"/>
      <c r="H282" s="239">
        <v>18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159</v>
      </c>
      <c r="AU282" s="245" t="s">
        <v>89</v>
      </c>
      <c r="AV282" s="13" t="s">
        <v>89</v>
      </c>
      <c r="AW282" s="13" t="s">
        <v>35</v>
      </c>
      <c r="AX282" s="13" t="s">
        <v>79</v>
      </c>
      <c r="AY282" s="245" t="s">
        <v>151</v>
      </c>
    </row>
    <row r="283" s="14" customFormat="1">
      <c r="A283" s="14"/>
      <c r="B283" s="246"/>
      <c r="C283" s="247"/>
      <c r="D283" s="236" t="s">
        <v>159</v>
      </c>
      <c r="E283" s="248" t="s">
        <v>1</v>
      </c>
      <c r="F283" s="249" t="s">
        <v>190</v>
      </c>
      <c r="G283" s="247"/>
      <c r="H283" s="250">
        <v>182.25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159</v>
      </c>
      <c r="AU283" s="256" t="s">
        <v>89</v>
      </c>
      <c r="AV283" s="14" t="s">
        <v>157</v>
      </c>
      <c r="AW283" s="14" t="s">
        <v>35</v>
      </c>
      <c r="AX283" s="14" t="s">
        <v>87</v>
      </c>
      <c r="AY283" s="256" t="s">
        <v>151</v>
      </c>
    </row>
    <row r="284" s="2" customFormat="1" ht="37.8" customHeight="1">
      <c r="A284" s="39"/>
      <c r="B284" s="40"/>
      <c r="C284" s="257" t="s">
        <v>381</v>
      </c>
      <c r="D284" s="257" t="s">
        <v>353</v>
      </c>
      <c r="E284" s="258" t="s">
        <v>382</v>
      </c>
      <c r="F284" s="259" t="s">
        <v>383</v>
      </c>
      <c r="G284" s="260" t="s">
        <v>287</v>
      </c>
      <c r="H284" s="261">
        <v>191.363</v>
      </c>
      <c r="I284" s="262"/>
      <c r="J284" s="263">
        <f>ROUND(I284*H284,2)</f>
        <v>0</v>
      </c>
      <c r="K284" s="264"/>
      <c r="L284" s="265"/>
      <c r="M284" s="266" t="s">
        <v>1</v>
      </c>
      <c r="N284" s="267" t="s">
        <v>44</v>
      </c>
      <c r="O284" s="92"/>
      <c r="P284" s="230">
        <f>O284*H284</f>
        <v>0</v>
      </c>
      <c r="Q284" s="230">
        <v>0.112</v>
      </c>
      <c r="R284" s="230">
        <f>Q284*H284</f>
        <v>21.432656000000001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191</v>
      </c>
      <c r="AT284" s="232" t="s">
        <v>353</v>
      </c>
      <c r="AU284" s="232" t="s">
        <v>89</v>
      </c>
      <c r="AY284" s="18" t="s">
        <v>151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87</v>
      </c>
      <c r="BK284" s="233">
        <f>ROUND(I284*H284,2)</f>
        <v>0</v>
      </c>
      <c r="BL284" s="18" t="s">
        <v>157</v>
      </c>
      <c r="BM284" s="232" t="s">
        <v>384</v>
      </c>
    </row>
    <row r="285" s="13" customFormat="1">
      <c r="A285" s="13"/>
      <c r="B285" s="234"/>
      <c r="C285" s="235"/>
      <c r="D285" s="236" t="s">
        <v>159</v>
      </c>
      <c r="E285" s="235"/>
      <c r="F285" s="238" t="s">
        <v>385</v>
      </c>
      <c r="G285" s="235"/>
      <c r="H285" s="239">
        <v>191.363</v>
      </c>
      <c r="I285" s="240"/>
      <c r="J285" s="235"/>
      <c r="K285" s="235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159</v>
      </c>
      <c r="AU285" s="245" t="s">
        <v>89</v>
      </c>
      <c r="AV285" s="13" t="s">
        <v>89</v>
      </c>
      <c r="AW285" s="13" t="s">
        <v>4</v>
      </c>
      <c r="AX285" s="13" t="s">
        <v>87</v>
      </c>
      <c r="AY285" s="245" t="s">
        <v>151</v>
      </c>
    </row>
    <row r="286" s="12" customFormat="1" ht="22.8" customHeight="1">
      <c r="A286" s="12"/>
      <c r="B286" s="204"/>
      <c r="C286" s="205"/>
      <c r="D286" s="206" t="s">
        <v>78</v>
      </c>
      <c r="E286" s="218" t="s">
        <v>173</v>
      </c>
      <c r="F286" s="218" t="s">
        <v>386</v>
      </c>
      <c r="G286" s="205"/>
      <c r="H286" s="205"/>
      <c r="I286" s="208"/>
      <c r="J286" s="219">
        <f>BK286</f>
        <v>0</v>
      </c>
      <c r="K286" s="205"/>
      <c r="L286" s="210"/>
      <c r="M286" s="211"/>
      <c r="N286" s="212"/>
      <c r="O286" s="212"/>
      <c r="P286" s="213">
        <f>SUM(P287:P335)</f>
        <v>0</v>
      </c>
      <c r="Q286" s="212"/>
      <c r="R286" s="213">
        <f>SUM(R287:R335)</f>
        <v>431.68563649999999</v>
      </c>
      <c r="S286" s="212"/>
      <c r="T286" s="214">
        <f>SUM(T287:T335)</f>
        <v>64.103775000000013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5" t="s">
        <v>87</v>
      </c>
      <c r="AT286" s="216" t="s">
        <v>78</v>
      </c>
      <c r="AU286" s="216" t="s">
        <v>87</v>
      </c>
      <c r="AY286" s="215" t="s">
        <v>151</v>
      </c>
      <c r="BK286" s="217">
        <f>SUM(BK287:BK335)</f>
        <v>0</v>
      </c>
    </row>
    <row r="287" s="2" customFormat="1" ht="33" customHeight="1">
      <c r="A287" s="39"/>
      <c r="B287" s="40"/>
      <c r="C287" s="220" t="s">
        <v>387</v>
      </c>
      <c r="D287" s="220" t="s">
        <v>153</v>
      </c>
      <c r="E287" s="221" t="s">
        <v>388</v>
      </c>
      <c r="F287" s="222" t="s">
        <v>389</v>
      </c>
      <c r="G287" s="223" t="s">
        <v>156</v>
      </c>
      <c r="H287" s="224">
        <v>8.4149999999999991</v>
      </c>
      <c r="I287" s="225"/>
      <c r="J287" s="226">
        <f>ROUND(I287*H287,2)</f>
        <v>0</v>
      </c>
      <c r="K287" s="227"/>
      <c r="L287" s="45"/>
      <c r="M287" s="228" t="s">
        <v>1</v>
      </c>
      <c r="N287" s="229" t="s">
        <v>44</v>
      </c>
      <c r="O287" s="92"/>
      <c r="P287" s="230">
        <f>O287*H287</f>
        <v>0</v>
      </c>
      <c r="Q287" s="230">
        <v>0</v>
      </c>
      <c r="R287" s="230">
        <f>Q287*H287</f>
        <v>0</v>
      </c>
      <c r="S287" s="230">
        <v>0.22500000000000001</v>
      </c>
      <c r="T287" s="231">
        <f>S287*H287</f>
        <v>1.8933749999999998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157</v>
      </c>
      <c r="AT287" s="232" t="s">
        <v>153</v>
      </c>
      <c r="AU287" s="232" t="s">
        <v>89</v>
      </c>
      <c r="AY287" s="18" t="s">
        <v>151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87</v>
      </c>
      <c r="BK287" s="233">
        <f>ROUND(I287*H287,2)</f>
        <v>0</v>
      </c>
      <c r="BL287" s="18" t="s">
        <v>157</v>
      </c>
      <c r="BM287" s="232" t="s">
        <v>390</v>
      </c>
    </row>
    <row r="288" s="13" customFormat="1">
      <c r="A288" s="13"/>
      <c r="B288" s="234"/>
      <c r="C288" s="235"/>
      <c r="D288" s="236" t="s">
        <v>159</v>
      </c>
      <c r="E288" s="237" t="s">
        <v>1</v>
      </c>
      <c r="F288" s="238" t="s">
        <v>391</v>
      </c>
      <c r="G288" s="235"/>
      <c r="H288" s="239">
        <v>8.4149999999999991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159</v>
      </c>
      <c r="AU288" s="245" t="s">
        <v>89</v>
      </c>
      <c r="AV288" s="13" t="s">
        <v>89</v>
      </c>
      <c r="AW288" s="13" t="s">
        <v>35</v>
      </c>
      <c r="AX288" s="13" t="s">
        <v>87</v>
      </c>
      <c r="AY288" s="245" t="s">
        <v>151</v>
      </c>
    </row>
    <row r="289" s="2" customFormat="1" ht="24.15" customHeight="1">
      <c r="A289" s="39"/>
      <c r="B289" s="40"/>
      <c r="C289" s="220" t="s">
        <v>392</v>
      </c>
      <c r="D289" s="220" t="s">
        <v>153</v>
      </c>
      <c r="E289" s="221" t="s">
        <v>393</v>
      </c>
      <c r="F289" s="222" t="s">
        <v>394</v>
      </c>
      <c r="G289" s="223" t="s">
        <v>156</v>
      </c>
      <c r="H289" s="224">
        <v>170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44</v>
      </c>
      <c r="O289" s="92"/>
      <c r="P289" s="230">
        <f>O289*H289</f>
        <v>0</v>
      </c>
      <c r="Q289" s="230">
        <v>0</v>
      </c>
      <c r="R289" s="230">
        <f>Q289*H289</f>
        <v>0</v>
      </c>
      <c r="S289" s="230">
        <v>0.255</v>
      </c>
      <c r="T289" s="231">
        <f>S289*H289</f>
        <v>43.350000000000001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157</v>
      </c>
      <c r="AT289" s="232" t="s">
        <v>153</v>
      </c>
      <c r="AU289" s="232" t="s">
        <v>89</v>
      </c>
      <c r="AY289" s="18" t="s">
        <v>151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87</v>
      </c>
      <c r="BK289" s="233">
        <f>ROUND(I289*H289,2)</f>
        <v>0</v>
      </c>
      <c r="BL289" s="18" t="s">
        <v>157</v>
      </c>
      <c r="BM289" s="232" t="s">
        <v>395</v>
      </c>
    </row>
    <row r="290" s="2" customFormat="1" ht="24.15" customHeight="1">
      <c r="A290" s="39"/>
      <c r="B290" s="40"/>
      <c r="C290" s="220" t="s">
        <v>396</v>
      </c>
      <c r="D290" s="220" t="s">
        <v>153</v>
      </c>
      <c r="E290" s="221" t="s">
        <v>397</v>
      </c>
      <c r="F290" s="222" t="s">
        <v>398</v>
      </c>
      <c r="G290" s="223" t="s">
        <v>156</v>
      </c>
      <c r="H290" s="224">
        <v>72.540000000000006</v>
      </c>
      <c r="I290" s="225"/>
      <c r="J290" s="226">
        <f>ROUND(I290*H290,2)</f>
        <v>0</v>
      </c>
      <c r="K290" s="227"/>
      <c r="L290" s="45"/>
      <c r="M290" s="228" t="s">
        <v>1</v>
      </c>
      <c r="N290" s="229" t="s">
        <v>44</v>
      </c>
      <c r="O290" s="92"/>
      <c r="P290" s="230">
        <f>O290*H290</f>
        <v>0</v>
      </c>
      <c r="Q290" s="230">
        <v>0</v>
      </c>
      <c r="R290" s="230">
        <f>Q290*H290</f>
        <v>0</v>
      </c>
      <c r="S290" s="230">
        <v>0.26000000000000001</v>
      </c>
      <c r="T290" s="231">
        <f>S290*H290</f>
        <v>18.860400000000002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2" t="s">
        <v>157</v>
      </c>
      <c r="AT290" s="232" t="s">
        <v>153</v>
      </c>
      <c r="AU290" s="232" t="s">
        <v>89</v>
      </c>
      <c r="AY290" s="18" t="s">
        <v>151</v>
      </c>
      <c r="BE290" s="233">
        <f>IF(N290="základní",J290,0)</f>
        <v>0</v>
      </c>
      <c r="BF290" s="233">
        <f>IF(N290="snížená",J290,0)</f>
        <v>0</v>
      </c>
      <c r="BG290" s="233">
        <f>IF(N290="zákl. přenesená",J290,0)</f>
        <v>0</v>
      </c>
      <c r="BH290" s="233">
        <f>IF(N290="sníž. přenesená",J290,0)</f>
        <v>0</v>
      </c>
      <c r="BI290" s="233">
        <f>IF(N290="nulová",J290,0)</f>
        <v>0</v>
      </c>
      <c r="BJ290" s="18" t="s">
        <v>87</v>
      </c>
      <c r="BK290" s="233">
        <f>ROUND(I290*H290,2)</f>
        <v>0</v>
      </c>
      <c r="BL290" s="18" t="s">
        <v>157</v>
      </c>
      <c r="BM290" s="232" t="s">
        <v>399</v>
      </c>
    </row>
    <row r="291" s="13" customFormat="1">
      <c r="A291" s="13"/>
      <c r="B291" s="234"/>
      <c r="C291" s="235"/>
      <c r="D291" s="236" t="s">
        <v>159</v>
      </c>
      <c r="E291" s="237" t="s">
        <v>1</v>
      </c>
      <c r="F291" s="238" t="s">
        <v>400</v>
      </c>
      <c r="G291" s="235"/>
      <c r="H291" s="239">
        <v>72.540000000000006</v>
      </c>
      <c r="I291" s="240"/>
      <c r="J291" s="235"/>
      <c r="K291" s="235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159</v>
      </c>
      <c r="AU291" s="245" t="s">
        <v>89</v>
      </c>
      <c r="AV291" s="13" t="s">
        <v>89</v>
      </c>
      <c r="AW291" s="13" t="s">
        <v>35</v>
      </c>
      <c r="AX291" s="13" t="s">
        <v>87</v>
      </c>
      <c r="AY291" s="245" t="s">
        <v>151</v>
      </c>
    </row>
    <row r="292" s="2" customFormat="1" ht="24.15" customHeight="1">
      <c r="A292" s="39"/>
      <c r="B292" s="40"/>
      <c r="C292" s="220" t="s">
        <v>401</v>
      </c>
      <c r="D292" s="220" t="s">
        <v>153</v>
      </c>
      <c r="E292" s="221" t="s">
        <v>402</v>
      </c>
      <c r="F292" s="222" t="s">
        <v>403</v>
      </c>
      <c r="G292" s="223" t="s">
        <v>156</v>
      </c>
      <c r="H292" s="224">
        <v>365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44</v>
      </c>
      <c r="O292" s="92"/>
      <c r="P292" s="230">
        <f>O292*H292</f>
        <v>0</v>
      </c>
      <c r="Q292" s="230">
        <v>0.00013999999999999999</v>
      </c>
      <c r="R292" s="230">
        <f>Q292*H292</f>
        <v>0.051099999999999993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157</v>
      </c>
      <c r="AT292" s="232" t="s">
        <v>153</v>
      </c>
      <c r="AU292" s="232" t="s">
        <v>89</v>
      </c>
      <c r="AY292" s="18" t="s">
        <v>151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87</v>
      </c>
      <c r="BK292" s="233">
        <f>ROUND(I292*H292,2)</f>
        <v>0</v>
      </c>
      <c r="BL292" s="18" t="s">
        <v>157</v>
      </c>
      <c r="BM292" s="232" t="s">
        <v>404</v>
      </c>
    </row>
    <row r="293" s="13" customFormat="1">
      <c r="A293" s="13"/>
      <c r="B293" s="234"/>
      <c r="C293" s="235"/>
      <c r="D293" s="236" t="s">
        <v>159</v>
      </c>
      <c r="E293" s="237" t="s">
        <v>1</v>
      </c>
      <c r="F293" s="238" t="s">
        <v>405</v>
      </c>
      <c r="G293" s="235"/>
      <c r="H293" s="239">
        <v>365</v>
      </c>
      <c r="I293" s="240"/>
      <c r="J293" s="235"/>
      <c r="K293" s="235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159</v>
      </c>
      <c r="AU293" s="245" t="s">
        <v>89</v>
      </c>
      <c r="AV293" s="13" t="s">
        <v>89</v>
      </c>
      <c r="AW293" s="13" t="s">
        <v>35</v>
      </c>
      <c r="AX293" s="13" t="s">
        <v>87</v>
      </c>
      <c r="AY293" s="245" t="s">
        <v>151</v>
      </c>
    </row>
    <row r="294" s="2" customFormat="1" ht="24.15" customHeight="1">
      <c r="A294" s="39"/>
      <c r="B294" s="40"/>
      <c r="C294" s="257" t="s">
        <v>406</v>
      </c>
      <c r="D294" s="257" t="s">
        <v>353</v>
      </c>
      <c r="E294" s="258" t="s">
        <v>407</v>
      </c>
      <c r="F294" s="259" t="s">
        <v>408</v>
      </c>
      <c r="G294" s="260" t="s">
        <v>156</v>
      </c>
      <c r="H294" s="261">
        <v>432.34300000000002</v>
      </c>
      <c r="I294" s="262"/>
      <c r="J294" s="263">
        <f>ROUND(I294*H294,2)</f>
        <v>0</v>
      </c>
      <c r="K294" s="264"/>
      <c r="L294" s="265"/>
      <c r="M294" s="266" t="s">
        <v>1</v>
      </c>
      <c r="N294" s="267" t="s">
        <v>44</v>
      </c>
      <c r="O294" s="92"/>
      <c r="P294" s="230">
        <f>O294*H294</f>
        <v>0</v>
      </c>
      <c r="Q294" s="230">
        <v>0.00040000000000000002</v>
      </c>
      <c r="R294" s="230">
        <f>Q294*H294</f>
        <v>0.17293720000000001</v>
      </c>
      <c r="S294" s="230">
        <v>0</v>
      </c>
      <c r="T294" s="23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2" t="s">
        <v>191</v>
      </c>
      <c r="AT294" s="232" t="s">
        <v>353</v>
      </c>
      <c r="AU294" s="232" t="s">
        <v>89</v>
      </c>
      <c r="AY294" s="18" t="s">
        <v>151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8" t="s">
        <v>87</v>
      </c>
      <c r="BK294" s="233">
        <f>ROUND(I294*H294,2)</f>
        <v>0</v>
      </c>
      <c r="BL294" s="18" t="s">
        <v>157</v>
      </c>
      <c r="BM294" s="232" t="s">
        <v>409</v>
      </c>
    </row>
    <row r="295" s="13" customFormat="1">
      <c r="A295" s="13"/>
      <c r="B295" s="234"/>
      <c r="C295" s="235"/>
      <c r="D295" s="236" t="s">
        <v>159</v>
      </c>
      <c r="E295" s="237" t="s">
        <v>1</v>
      </c>
      <c r="F295" s="238" t="s">
        <v>405</v>
      </c>
      <c r="G295" s="235"/>
      <c r="H295" s="239">
        <v>365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159</v>
      </c>
      <c r="AU295" s="245" t="s">
        <v>89</v>
      </c>
      <c r="AV295" s="13" t="s">
        <v>89</v>
      </c>
      <c r="AW295" s="13" t="s">
        <v>35</v>
      </c>
      <c r="AX295" s="13" t="s">
        <v>87</v>
      </c>
      <c r="AY295" s="245" t="s">
        <v>151</v>
      </c>
    </row>
    <row r="296" s="13" customFormat="1">
      <c r="A296" s="13"/>
      <c r="B296" s="234"/>
      <c r="C296" s="235"/>
      <c r="D296" s="236" t="s">
        <v>159</v>
      </c>
      <c r="E296" s="235"/>
      <c r="F296" s="238" t="s">
        <v>410</v>
      </c>
      <c r="G296" s="235"/>
      <c r="H296" s="239">
        <v>432.34300000000002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159</v>
      </c>
      <c r="AU296" s="245" t="s">
        <v>89</v>
      </c>
      <c r="AV296" s="13" t="s">
        <v>89</v>
      </c>
      <c r="AW296" s="13" t="s">
        <v>4</v>
      </c>
      <c r="AX296" s="13" t="s">
        <v>87</v>
      </c>
      <c r="AY296" s="245" t="s">
        <v>151</v>
      </c>
    </row>
    <row r="297" s="2" customFormat="1" ht="21.75" customHeight="1">
      <c r="A297" s="39"/>
      <c r="B297" s="40"/>
      <c r="C297" s="220" t="s">
        <v>411</v>
      </c>
      <c r="D297" s="220" t="s">
        <v>153</v>
      </c>
      <c r="E297" s="221" t="s">
        <v>412</v>
      </c>
      <c r="F297" s="222" t="s">
        <v>413</v>
      </c>
      <c r="G297" s="223" t="s">
        <v>156</v>
      </c>
      <c r="H297" s="224">
        <v>365</v>
      </c>
      <c r="I297" s="225"/>
      <c r="J297" s="226">
        <f>ROUND(I297*H297,2)</f>
        <v>0</v>
      </c>
      <c r="K297" s="227"/>
      <c r="L297" s="45"/>
      <c r="M297" s="228" t="s">
        <v>1</v>
      </c>
      <c r="N297" s="229" t="s">
        <v>44</v>
      </c>
      <c r="O297" s="92"/>
      <c r="P297" s="230">
        <f>O297*H297</f>
        <v>0</v>
      </c>
      <c r="Q297" s="230">
        <v>0.34499999999999997</v>
      </c>
      <c r="R297" s="230">
        <f>Q297*H297</f>
        <v>125.925</v>
      </c>
      <c r="S297" s="230">
        <v>0</v>
      </c>
      <c r="T297" s="23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2" t="s">
        <v>157</v>
      </c>
      <c r="AT297" s="232" t="s">
        <v>153</v>
      </c>
      <c r="AU297" s="232" t="s">
        <v>89</v>
      </c>
      <c r="AY297" s="18" t="s">
        <v>151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8" t="s">
        <v>87</v>
      </c>
      <c r="BK297" s="233">
        <f>ROUND(I297*H297,2)</f>
        <v>0</v>
      </c>
      <c r="BL297" s="18" t="s">
        <v>157</v>
      </c>
      <c r="BM297" s="232" t="s">
        <v>414</v>
      </c>
    </row>
    <row r="298" s="13" customFormat="1">
      <c r="A298" s="13"/>
      <c r="B298" s="234"/>
      <c r="C298" s="235"/>
      <c r="D298" s="236" t="s">
        <v>159</v>
      </c>
      <c r="E298" s="237" t="s">
        <v>1</v>
      </c>
      <c r="F298" s="238" t="s">
        <v>405</v>
      </c>
      <c r="G298" s="235"/>
      <c r="H298" s="239">
        <v>365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159</v>
      </c>
      <c r="AU298" s="245" t="s">
        <v>89</v>
      </c>
      <c r="AV298" s="13" t="s">
        <v>89</v>
      </c>
      <c r="AW298" s="13" t="s">
        <v>35</v>
      </c>
      <c r="AX298" s="13" t="s">
        <v>87</v>
      </c>
      <c r="AY298" s="245" t="s">
        <v>151</v>
      </c>
    </row>
    <row r="299" s="2" customFormat="1" ht="24.15" customHeight="1">
      <c r="A299" s="39"/>
      <c r="B299" s="40"/>
      <c r="C299" s="220" t="s">
        <v>415</v>
      </c>
      <c r="D299" s="220" t="s">
        <v>153</v>
      </c>
      <c r="E299" s="221" t="s">
        <v>416</v>
      </c>
      <c r="F299" s="222" t="s">
        <v>417</v>
      </c>
      <c r="G299" s="223" t="s">
        <v>156</v>
      </c>
      <c r="H299" s="224">
        <v>365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44</v>
      </c>
      <c r="O299" s="92"/>
      <c r="P299" s="230">
        <f>O299*H299</f>
        <v>0</v>
      </c>
      <c r="Q299" s="230">
        <v>0.37190000000000001</v>
      </c>
      <c r="R299" s="230">
        <f>Q299*H299</f>
        <v>135.74350000000001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157</v>
      </c>
      <c r="AT299" s="232" t="s">
        <v>153</v>
      </c>
      <c r="AU299" s="232" t="s">
        <v>89</v>
      </c>
      <c r="AY299" s="18" t="s">
        <v>151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87</v>
      </c>
      <c r="BK299" s="233">
        <f>ROUND(I299*H299,2)</f>
        <v>0</v>
      </c>
      <c r="BL299" s="18" t="s">
        <v>157</v>
      </c>
      <c r="BM299" s="232" t="s">
        <v>418</v>
      </c>
    </row>
    <row r="300" s="13" customFormat="1">
      <c r="A300" s="13"/>
      <c r="B300" s="234"/>
      <c r="C300" s="235"/>
      <c r="D300" s="236" t="s">
        <v>159</v>
      </c>
      <c r="E300" s="237" t="s">
        <v>1</v>
      </c>
      <c r="F300" s="238" t="s">
        <v>405</v>
      </c>
      <c r="G300" s="235"/>
      <c r="H300" s="239">
        <v>365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159</v>
      </c>
      <c r="AU300" s="245" t="s">
        <v>89</v>
      </c>
      <c r="AV300" s="13" t="s">
        <v>89</v>
      </c>
      <c r="AW300" s="13" t="s">
        <v>35</v>
      </c>
      <c r="AX300" s="13" t="s">
        <v>87</v>
      </c>
      <c r="AY300" s="245" t="s">
        <v>151</v>
      </c>
    </row>
    <row r="301" s="2" customFormat="1" ht="21.75" customHeight="1">
      <c r="A301" s="39"/>
      <c r="B301" s="40"/>
      <c r="C301" s="220" t="s">
        <v>419</v>
      </c>
      <c r="D301" s="220" t="s">
        <v>153</v>
      </c>
      <c r="E301" s="221" t="s">
        <v>420</v>
      </c>
      <c r="F301" s="222" t="s">
        <v>421</v>
      </c>
      <c r="G301" s="223" t="s">
        <v>156</v>
      </c>
      <c r="H301" s="224">
        <v>55</v>
      </c>
      <c r="I301" s="225"/>
      <c r="J301" s="226">
        <f>ROUND(I301*H301,2)</f>
        <v>0</v>
      </c>
      <c r="K301" s="227"/>
      <c r="L301" s="45"/>
      <c r="M301" s="228" t="s">
        <v>1</v>
      </c>
      <c r="N301" s="229" t="s">
        <v>44</v>
      </c>
      <c r="O301" s="92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157</v>
      </c>
      <c r="AT301" s="232" t="s">
        <v>153</v>
      </c>
      <c r="AU301" s="232" t="s">
        <v>89</v>
      </c>
      <c r="AY301" s="18" t="s">
        <v>151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87</v>
      </c>
      <c r="BK301" s="233">
        <f>ROUND(I301*H301,2)</f>
        <v>0</v>
      </c>
      <c r="BL301" s="18" t="s">
        <v>157</v>
      </c>
      <c r="BM301" s="232" t="s">
        <v>422</v>
      </c>
    </row>
    <row r="302" s="13" customFormat="1">
      <c r="A302" s="13"/>
      <c r="B302" s="234"/>
      <c r="C302" s="235"/>
      <c r="D302" s="236" t="s">
        <v>159</v>
      </c>
      <c r="E302" s="237" t="s">
        <v>1</v>
      </c>
      <c r="F302" s="238" t="s">
        <v>160</v>
      </c>
      <c r="G302" s="235"/>
      <c r="H302" s="239">
        <v>55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159</v>
      </c>
      <c r="AU302" s="245" t="s">
        <v>89</v>
      </c>
      <c r="AV302" s="13" t="s">
        <v>89</v>
      </c>
      <c r="AW302" s="13" t="s">
        <v>35</v>
      </c>
      <c r="AX302" s="13" t="s">
        <v>87</v>
      </c>
      <c r="AY302" s="245" t="s">
        <v>151</v>
      </c>
    </row>
    <row r="303" s="2" customFormat="1" ht="24.15" customHeight="1">
      <c r="A303" s="39"/>
      <c r="B303" s="40"/>
      <c r="C303" s="220" t="s">
        <v>423</v>
      </c>
      <c r="D303" s="220" t="s">
        <v>153</v>
      </c>
      <c r="E303" s="221" t="s">
        <v>424</v>
      </c>
      <c r="F303" s="222" t="s">
        <v>425</v>
      </c>
      <c r="G303" s="223" t="s">
        <v>156</v>
      </c>
      <c r="H303" s="224">
        <v>55</v>
      </c>
      <c r="I303" s="225"/>
      <c r="J303" s="226">
        <f>ROUND(I303*H303,2)</f>
        <v>0</v>
      </c>
      <c r="K303" s="227"/>
      <c r="L303" s="45"/>
      <c r="M303" s="228" t="s">
        <v>1</v>
      </c>
      <c r="N303" s="229" t="s">
        <v>44</v>
      </c>
      <c r="O303" s="92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2" t="s">
        <v>157</v>
      </c>
      <c r="AT303" s="232" t="s">
        <v>153</v>
      </c>
      <c r="AU303" s="232" t="s">
        <v>89</v>
      </c>
      <c r="AY303" s="18" t="s">
        <v>151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8" t="s">
        <v>87</v>
      </c>
      <c r="BK303" s="233">
        <f>ROUND(I303*H303,2)</f>
        <v>0</v>
      </c>
      <c r="BL303" s="18" t="s">
        <v>157</v>
      </c>
      <c r="BM303" s="232" t="s">
        <v>426</v>
      </c>
    </row>
    <row r="304" s="13" customFormat="1">
      <c r="A304" s="13"/>
      <c r="B304" s="234"/>
      <c r="C304" s="235"/>
      <c r="D304" s="236" t="s">
        <v>159</v>
      </c>
      <c r="E304" s="237" t="s">
        <v>1</v>
      </c>
      <c r="F304" s="238" t="s">
        <v>160</v>
      </c>
      <c r="G304" s="235"/>
      <c r="H304" s="239">
        <v>55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159</v>
      </c>
      <c r="AU304" s="245" t="s">
        <v>89</v>
      </c>
      <c r="AV304" s="13" t="s">
        <v>89</v>
      </c>
      <c r="AW304" s="13" t="s">
        <v>35</v>
      </c>
      <c r="AX304" s="13" t="s">
        <v>87</v>
      </c>
      <c r="AY304" s="245" t="s">
        <v>151</v>
      </c>
    </row>
    <row r="305" s="2" customFormat="1" ht="33" customHeight="1">
      <c r="A305" s="39"/>
      <c r="B305" s="40"/>
      <c r="C305" s="220" t="s">
        <v>427</v>
      </c>
      <c r="D305" s="220" t="s">
        <v>153</v>
      </c>
      <c r="E305" s="221" t="s">
        <v>428</v>
      </c>
      <c r="F305" s="222" t="s">
        <v>429</v>
      </c>
      <c r="G305" s="223" t="s">
        <v>287</v>
      </c>
      <c r="H305" s="224">
        <v>6</v>
      </c>
      <c r="I305" s="225"/>
      <c r="J305" s="226">
        <f>ROUND(I305*H305,2)</f>
        <v>0</v>
      </c>
      <c r="K305" s="227"/>
      <c r="L305" s="45"/>
      <c r="M305" s="228" t="s">
        <v>1</v>
      </c>
      <c r="N305" s="229" t="s">
        <v>44</v>
      </c>
      <c r="O305" s="92"/>
      <c r="P305" s="230">
        <f>O305*H305</f>
        <v>0</v>
      </c>
      <c r="Q305" s="230">
        <v>1.0000000000000001E-05</v>
      </c>
      <c r="R305" s="230">
        <f>Q305*H305</f>
        <v>6.0000000000000008E-05</v>
      </c>
      <c r="S305" s="230">
        <v>0</v>
      </c>
      <c r="T305" s="23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2" t="s">
        <v>157</v>
      </c>
      <c r="AT305" s="232" t="s">
        <v>153</v>
      </c>
      <c r="AU305" s="232" t="s">
        <v>89</v>
      </c>
      <c r="AY305" s="18" t="s">
        <v>151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8" t="s">
        <v>87</v>
      </c>
      <c r="BK305" s="233">
        <f>ROUND(I305*H305,2)</f>
        <v>0</v>
      </c>
      <c r="BL305" s="18" t="s">
        <v>157</v>
      </c>
      <c r="BM305" s="232" t="s">
        <v>430</v>
      </c>
    </row>
    <row r="306" s="13" customFormat="1">
      <c r="A306" s="13"/>
      <c r="B306" s="234"/>
      <c r="C306" s="235"/>
      <c r="D306" s="236" t="s">
        <v>159</v>
      </c>
      <c r="E306" s="237" t="s">
        <v>1</v>
      </c>
      <c r="F306" s="238" t="s">
        <v>431</v>
      </c>
      <c r="G306" s="235"/>
      <c r="H306" s="239">
        <v>6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159</v>
      </c>
      <c r="AU306" s="245" t="s">
        <v>89</v>
      </c>
      <c r="AV306" s="13" t="s">
        <v>89</v>
      </c>
      <c r="AW306" s="13" t="s">
        <v>35</v>
      </c>
      <c r="AX306" s="13" t="s">
        <v>87</v>
      </c>
      <c r="AY306" s="245" t="s">
        <v>151</v>
      </c>
    </row>
    <row r="307" s="2" customFormat="1" ht="24.15" customHeight="1">
      <c r="A307" s="39"/>
      <c r="B307" s="40"/>
      <c r="C307" s="220" t="s">
        <v>432</v>
      </c>
      <c r="D307" s="220" t="s">
        <v>153</v>
      </c>
      <c r="E307" s="221" t="s">
        <v>433</v>
      </c>
      <c r="F307" s="222" t="s">
        <v>434</v>
      </c>
      <c r="G307" s="223" t="s">
        <v>287</v>
      </c>
      <c r="H307" s="224">
        <v>6</v>
      </c>
      <c r="I307" s="225"/>
      <c r="J307" s="226">
        <f>ROUND(I307*H307,2)</f>
        <v>0</v>
      </c>
      <c r="K307" s="227"/>
      <c r="L307" s="45"/>
      <c r="M307" s="228" t="s">
        <v>1</v>
      </c>
      <c r="N307" s="229" t="s">
        <v>44</v>
      </c>
      <c r="O307" s="92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2" t="s">
        <v>157</v>
      </c>
      <c r="AT307" s="232" t="s">
        <v>153</v>
      </c>
      <c r="AU307" s="232" t="s">
        <v>89</v>
      </c>
      <c r="AY307" s="18" t="s">
        <v>151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8" t="s">
        <v>87</v>
      </c>
      <c r="BK307" s="233">
        <f>ROUND(I307*H307,2)</f>
        <v>0</v>
      </c>
      <c r="BL307" s="18" t="s">
        <v>157</v>
      </c>
      <c r="BM307" s="232" t="s">
        <v>435</v>
      </c>
    </row>
    <row r="308" s="13" customFormat="1">
      <c r="A308" s="13"/>
      <c r="B308" s="234"/>
      <c r="C308" s="235"/>
      <c r="D308" s="236" t="s">
        <v>159</v>
      </c>
      <c r="E308" s="237" t="s">
        <v>1</v>
      </c>
      <c r="F308" s="238" t="s">
        <v>431</v>
      </c>
      <c r="G308" s="235"/>
      <c r="H308" s="239">
        <v>6</v>
      </c>
      <c r="I308" s="240"/>
      <c r="J308" s="235"/>
      <c r="K308" s="235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159</v>
      </c>
      <c r="AU308" s="245" t="s">
        <v>89</v>
      </c>
      <c r="AV308" s="13" t="s">
        <v>89</v>
      </c>
      <c r="AW308" s="13" t="s">
        <v>35</v>
      </c>
      <c r="AX308" s="13" t="s">
        <v>87</v>
      </c>
      <c r="AY308" s="245" t="s">
        <v>151</v>
      </c>
    </row>
    <row r="309" s="2" customFormat="1" ht="24.15" customHeight="1">
      <c r="A309" s="39"/>
      <c r="B309" s="40"/>
      <c r="C309" s="220" t="s">
        <v>436</v>
      </c>
      <c r="D309" s="220" t="s">
        <v>153</v>
      </c>
      <c r="E309" s="221" t="s">
        <v>437</v>
      </c>
      <c r="F309" s="222" t="s">
        <v>438</v>
      </c>
      <c r="G309" s="223" t="s">
        <v>287</v>
      </c>
      <c r="H309" s="224">
        <v>6</v>
      </c>
      <c r="I309" s="225"/>
      <c r="J309" s="226">
        <f>ROUND(I309*H309,2)</f>
        <v>0</v>
      </c>
      <c r="K309" s="227"/>
      <c r="L309" s="45"/>
      <c r="M309" s="228" t="s">
        <v>1</v>
      </c>
      <c r="N309" s="229" t="s">
        <v>44</v>
      </c>
      <c r="O309" s="92"/>
      <c r="P309" s="230">
        <f>O309*H309</f>
        <v>0</v>
      </c>
      <c r="Q309" s="230">
        <v>0.00027999999999999998</v>
      </c>
      <c r="R309" s="230">
        <f>Q309*H309</f>
        <v>0.0016799999999999999</v>
      </c>
      <c r="S309" s="230">
        <v>0</v>
      </c>
      <c r="T309" s="23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157</v>
      </c>
      <c r="AT309" s="232" t="s">
        <v>153</v>
      </c>
      <c r="AU309" s="232" t="s">
        <v>89</v>
      </c>
      <c r="AY309" s="18" t="s">
        <v>151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87</v>
      </c>
      <c r="BK309" s="233">
        <f>ROUND(I309*H309,2)</f>
        <v>0</v>
      </c>
      <c r="BL309" s="18" t="s">
        <v>157</v>
      </c>
      <c r="BM309" s="232" t="s">
        <v>439</v>
      </c>
    </row>
    <row r="310" s="13" customFormat="1">
      <c r="A310" s="13"/>
      <c r="B310" s="234"/>
      <c r="C310" s="235"/>
      <c r="D310" s="236" t="s">
        <v>159</v>
      </c>
      <c r="E310" s="237" t="s">
        <v>1</v>
      </c>
      <c r="F310" s="238" t="s">
        <v>431</v>
      </c>
      <c r="G310" s="235"/>
      <c r="H310" s="239">
        <v>6</v>
      </c>
      <c r="I310" s="240"/>
      <c r="J310" s="235"/>
      <c r="K310" s="235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159</v>
      </c>
      <c r="AU310" s="245" t="s">
        <v>89</v>
      </c>
      <c r="AV310" s="13" t="s">
        <v>89</v>
      </c>
      <c r="AW310" s="13" t="s">
        <v>35</v>
      </c>
      <c r="AX310" s="13" t="s">
        <v>87</v>
      </c>
      <c r="AY310" s="245" t="s">
        <v>151</v>
      </c>
    </row>
    <row r="311" s="2" customFormat="1" ht="33" customHeight="1">
      <c r="A311" s="39"/>
      <c r="B311" s="40"/>
      <c r="C311" s="220" t="s">
        <v>440</v>
      </c>
      <c r="D311" s="220" t="s">
        <v>153</v>
      </c>
      <c r="E311" s="221" t="s">
        <v>441</v>
      </c>
      <c r="F311" s="222" t="s">
        <v>442</v>
      </c>
      <c r="G311" s="223" t="s">
        <v>287</v>
      </c>
      <c r="H311" s="224">
        <v>128.19999999999999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44</v>
      </c>
      <c r="O311" s="92"/>
      <c r="P311" s="230">
        <f>O311*H311</f>
        <v>0</v>
      </c>
      <c r="Q311" s="230">
        <v>0.095990000000000006</v>
      </c>
      <c r="R311" s="230">
        <f>Q311*H311</f>
        <v>12.305918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157</v>
      </c>
      <c r="AT311" s="232" t="s">
        <v>153</v>
      </c>
      <c r="AU311" s="232" t="s">
        <v>89</v>
      </c>
      <c r="AY311" s="18" t="s">
        <v>151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87</v>
      </c>
      <c r="BK311" s="233">
        <f>ROUND(I311*H311,2)</f>
        <v>0</v>
      </c>
      <c r="BL311" s="18" t="s">
        <v>157</v>
      </c>
      <c r="BM311" s="232" t="s">
        <v>443</v>
      </c>
    </row>
    <row r="312" s="13" customFormat="1">
      <c r="A312" s="13"/>
      <c r="B312" s="234"/>
      <c r="C312" s="235"/>
      <c r="D312" s="236" t="s">
        <v>159</v>
      </c>
      <c r="E312" s="237" t="s">
        <v>1</v>
      </c>
      <c r="F312" s="238" t="s">
        <v>444</v>
      </c>
      <c r="G312" s="235"/>
      <c r="H312" s="239">
        <v>128.19999999999999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159</v>
      </c>
      <c r="AU312" s="245" t="s">
        <v>89</v>
      </c>
      <c r="AV312" s="13" t="s">
        <v>89</v>
      </c>
      <c r="AW312" s="13" t="s">
        <v>35</v>
      </c>
      <c r="AX312" s="13" t="s">
        <v>87</v>
      </c>
      <c r="AY312" s="245" t="s">
        <v>151</v>
      </c>
    </row>
    <row r="313" s="2" customFormat="1" ht="16.5" customHeight="1">
      <c r="A313" s="39"/>
      <c r="B313" s="40"/>
      <c r="C313" s="257" t="s">
        <v>445</v>
      </c>
      <c r="D313" s="257" t="s">
        <v>353</v>
      </c>
      <c r="E313" s="258" t="s">
        <v>446</v>
      </c>
      <c r="F313" s="259" t="s">
        <v>447</v>
      </c>
      <c r="G313" s="260" t="s">
        <v>287</v>
      </c>
      <c r="H313" s="261">
        <v>130.76400000000001</v>
      </c>
      <c r="I313" s="262"/>
      <c r="J313" s="263">
        <f>ROUND(I313*H313,2)</f>
        <v>0</v>
      </c>
      <c r="K313" s="264"/>
      <c r="L313" s="265"/>
      <c r="M313" s="266" t="s">
        <v>1</v>
      </c>
      <c r="N313" s="267" t="s">
        <v>44</v>
      </c>
      <c r="O313" s="92"/>
      <c r="P313" s="230">
        <f>O313*H313</f>
        <v>0</v>
      </c>
      <c r="Q313" s="230">
        <v>0.035999999999999997</v>
      </c>
      <c r="R313" s="230">
        <f>Q313*H313</f>
        <v>4.7075040000000001</v>
      </c>
      <c r="S313" s="230">
        <v>0</v>
      </c>
      <c r="T313" s="23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2" t="s">
        <v>191</v>
      </c>
      <c r="AT313" s="232" t="s">
        <v>353</v>
      </c>
      <c r="AU313" s="232" t="s">
        <v>89</v>
      </c>
      <c r="AY313" s="18" t="s">
        <v>151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8" t="s">
        <v>87</v>
      </c>
      <c r="BK313" s="233">
        <f>ROUND(I313*H313,2)</f>
        <v>0</v>
      </c>
      <c r="BL313" s="18" t="s">
        <v>157</v>
      </c>
      <c r="BM313" s="232" t="s">
        <v>448</v>
      </c>
    </row>
    <row r="314" s="13" customFormat="1">
      <c r="A314" s="13"/>
      <c r="B314" s="234"/>
      <c r="C314" s="235"/>
      <c r="D314" s="236" t="s">
        <v>159</v>
      </c>
      <c r="E314" s="235"/>
      <c r="F314" s="238" t="s">
        <v>449</v>
      </c>
      <c r="G314" s="235"/>
      <c r="H314" s="239">
        <v>130.76400000000001</v>
      </c>
      <c r="I314" s="240"/>
      <c r="J314" s="235"/>
      <c r="K314" s="235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159</v>
      </c>
      <c r="AU314" s="245" t="s">
        <v>89</v>
      </c>
      <c r="AV314" s="13" t="s">
        <v>89</v>
      </c>
      <c r="AW314" s="13" t="s">
        <v>4</v>
      </c>
      <c r="AX314" s="13" t="s">
        <v>87</v>
      </c>
      <c r="AY314" s="245" t="s">
        <v>151</v>
      </c>
    </row>
    <row r="315" s="2" customFormat="1" ht="24.15" customHeight="1">
      <c r="A315" s="39"/>
      <c r="B315" s="40"/>
      <c r="C315" s="220" t="s">
        <v>450</v>
      </c>
      <c r="D315" s="220" t="s">
        <v>153</v>
      </c>
      <c r="E315" s="221" t="s">
        <v>451</v>
      </c>
      <c r="F315" s="222" t="s">
        <v>452</v>
      </c>
      <c r="G315" s="223" t="s">
        <v>156</v>
      </c>
      <c r="H315" s="224">
        <v>269.41500000000002</v>
      </c>
      <c r="I315" s="225"/>
      <c r="J315" s="226">
        <f>ROUND(I315*H315,2)</f>
        <v>0</v>
      </c>
      <c r="K315" s="227"/>
      <c r="L315" s="45"/>
      <c r="M315" s="228" t="s">
        <v>1</v>
      </c>
      <c r="N315" s="229" t="s">
        <v>44</v>
      </c>
      <c r="O315" s="92"/>
      <c r="P315" s="230">
        <f>O315*H315</f>
        <v>0</v>
      </c>
      <c r="Q315" s="230">
        <v>0.090620000000000006</v>
      </c>
      <c r="R315" s="230">
        <f>Q315*H315</f>
        <v>24.414387300000005</v>
      </c>
      <c r="S315" s="230">
        <v>0</v>
      </c>
      <c r="T315" s="23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2" t="s">
        <v>157</v>
      </c>
      <c r="AT315" s="232" t="s">
        <v>153</v>
      </c>
      <c r="AU315" s="232" t="s">
        <v>89</v>
      </c>
      <c r="AY315" s="18" t="s">
        <v>151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8" t="s">
        <v>87</v>
      </c>
      <c r="BK315" s="233">
        <f>ROUND(I315*H315,2)</f>
        <v>0</v>
      </c>
      <c r="BL315" s="18" t="s">
        <v>157</v>
      </c>
      <c r="BM315" s="232" t="s">
        <v>453</v>
      </c>
    </row>
    <row r="316" s="13" customFormat="1">
      <c r="A316" s="13"/>
      <c r="B316" s="234"/>
      <c r="C316" s="235"/>
      <c r="D316" s="236" t="s">
        <v>159</v>
      </c>
      <c r="E316" s="237" t="s">
        <v>1</v>
      </c>
      <c r="F316" s="238" t="s">
        <v>454</v>
      </c>
      <c r="G316" s="235"/>
      <c r="H316" s="239">
        <v>250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159</v>
      </c>
      <c r="AU316" s="245" t="s">
        <v>89</v>
      </c>
      <c r="AV316" s="13" t="s">
        <v>89</v>
      </c>
      <c r="AW316" s="13" t="s">
        <v>35</v>
      </c>
      <c r="AX316" s="13" t="s">
        <v>79</v>
      </c>
      <c r="AY316" s="245" t="s">
        <v>151</v>
      </c>
    </row>
    <row r="317" s="13" customFormat="1">
      <c r="A317" s="13"/>
      <c r="B317" s="234"/>
      <c r="C317" s="235"/>
      <c r="D317" s="236" t="s">
        <v>159</v>
      </c>
      <c r="E317" s="237" t="s">
        <v>1</v>
      </c>
      <c r="F317" s="238" t="s">
        <v>455</v>
      </c>
      <c r="G317" s="235"/>
      <c r="H317" s="239">
        <v>19.414999999999999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159</v>
      </c>
      <c r="AU317" s="245" t="s">
        <v>89</v>
      </c>
      <c r="AV317" s="13" t="s">
        <v>89</v>
      </c>
      <c r="AW317" s="13" t="s">
        <v>35</v>
      </c>
      <c r="AX317" s="13" t="s">
        <v>79</v>
      </c>
      <c r="AY317" s="245" t="s">
        <v>151</v>
      </c>
    </row>
    <row r="318" s="14" customFormat="1">
      <c r="A318" s="14"/>
      <c r="B318" s="246"/>
      <c r="C318" s="247"/>
      <c r="D318" s="236" t="s">
        <v>159</v>
      </c>
      <c r="E318" s="248" t="s">
        <v>1</v>
      </c>
      <c r="F318" s="249" t="s">
        <v>190</v>
      </c>
      <c r="G318" s="247"/>
      <c r="H318" s="250">
        <v>269.41500000000002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159</v>
      </c>
      <c r="AU318" s="256" t="s">
        <v>89</v>
      </c>
      <c r="AV318" s="14" t="s">
        <v>157</v>
      </c>
      <c r="AW318" s="14" t="s">
        <v>35</v>
      </c>
      <c r="AX318" s="14" t="s">
        <v>87</v>
      </c>
      <c r="AY318" s="256" t="s">
        <v>151</v>
      </c>
    </row>
    <row r="319" s="2" customFormat="1" ht="37.8" customHeight="1">
      <c r="A319" s="39"/>
      <c r="B319" s="40"/>
      <c r="C319" s="220" t="s">
        <v>456</v>
      </c>
      <c r="D319" s="220" t="s">
        <v>153</v>
      </c>
      <c r="E319" s="221" t="s">
        <v>457</v>
      </c>
      <c r="F319" s="222" t="s">
        <v>458</v>
      </c>
      <c r="G319" s="223" t="s">
        <v>156</v>
      </c>
      <c r="H319" s="224">
        <v>115</v>
      </c>
      <c r="I319" s="225"/>
      <c r="J319" s="226">
        <f>ROUND(I319*H319,2)</f>
        <v>0</v>
      </c>
      <c r="K319" s="227"/>
      <c r="L319" s="45"/>
      <c r="M319" s="228" t="s">
        <v>1</v>
      </c>
      <c r="N319" s="229" t="s">
        <v>44</v>
      </c>
      <c r="O319" s="92"/>
      <c r="P319" s="230">
        <f>O319*H319</f>
        <v>0</v>
      </c>
      <c r="Q319" s="230">
        <v>0.14610000000000001</v>
      </c>
      <c r="R319" s="230">
        <f>Q319*H319</f>
        <v>16.801500000000001</v>
      </c>
      <c r="S319" s="230">
        <v>0</v>
      </c>
      <c r="T319" s="23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2" t="s">
        <v>157</v>
      </c>
      <c r="AT319" s="232" t="s">
        <v>153</v>
      </c>
      <c r="AU319" s="232" t="s">
        <v>89</v>
      </c>
      <c r="AY319" s="18" t="s">
        <v>151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8" t="s">
        <v>87</v>
      </c>
      <c r="BK319" s="233">
        <f>ROUND(I319*H319,2)</f>
        <v>0</v>
      </c>
      <c r="BL319" s="18" t="s">
        <v>157</v>
      </c>
      <c r="BM319" s="232" t="s">
        <v>459</v>
      </c>
    </row>
    <row r="320" s="13" customFormat="1">
      <c r="A320" s="13"/>
      <c r="B320" s="234"/>
      <c r="C320" s="235"/>
      <c r="D320" s="236" t="s">
        <v>159</v>
      </c>
      <c r="E320" s="237" t="s">
        <v>1</v>
      </c>
      <c r="F320" s="238" t="s">
        <v>460</v>
      </c>
      <c r="G320" s="235"/>
      <c r="H320" s="239">
        <v>115</v>
      </c>
      <c r="I320" s="240"/>
      <c r="J320" s="235"/>
      <c r="K320" s="235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159</v>
      </c>
      <c r="AU320" s="245" t="s">
        <v>89</v>
      </c>
      <c r="AV320" s="13" t="s">
        <v>89</v>
      </c>
      <c r="AW320" s="13" t="s">
        <v>35</v>
      </c>
      <c r="AX320" s="13" t="s">
        <v>87</v>
      </c>
      <c r="AY320" s="245" t="s">
        <v>151</v>
      </c>
    </row>
    <row r="321" s="2" customFormat="1" ht="24.15" customHeight="1">
      <c r="A321" s="39"/>
      <c r="B321" s="40"/>
      <c r="C321" s="257" t="s">
        <v>461</v>
      </c>
      <c r="D321" s="257" t="s">
        <v>353</v>
      </c>
      <c r="E321" s="258" t="s">
        <v>462</v>
      </c>
      <c r="F321" s="259" t="s">
        <v>463</v>
      </c>
      <c r="G321" s="260" t="s">
        <v>156</v>
      </c>
      <c r="H321" s="261">
        <v>395.947</v>
      </c>
      <c r="I321" s="262"/>
      <c r="J321" s="263">
        <f>ROUND(I321*H321,2)</f>
        <v>0</v>
      </c>
      <c r="K321" s="264"/>
      <c r="L321" s="265"/>
      <c r="M321" s="266" t="s">
        <v>1</v>
      </c>
      <c r="N321" s="267" t="s">
        <v>44</v>
      </c>
      <c r="O321" s="92"/>
      <c r="P321" s="230">
        <f>O321*H321</f>
        <v>0</v>
      </c>
      <c r="Q321" s="230">
        <v>0.17999999999999999</v>
      </c>
      <c r="R321" s="230">
        <f>Q321*H321</f>
        <v>71.27046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191</v>
      </c>
      <c r="AT321" s="232" t="s">
        <v>353</v>
      </c>
      <c r="AU321" s="232" t="s">
        <v>89</v>
      </c>
      <c r="AY321" s="18" t="s">
        <v>151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87</v>
      </c>
      <c r="BK321" s="233">
        <f>ROUND(I321*H321,2)</f>
        <v>0</v>
      </c>
      <c r="BL321" s="18" t="s">
        <v>157</v>
      </c>
      <c r="BM321" s="232" t="s">
        <v>464</v>
      </c>
    </row>
    <row r="322" s="13" customFormat="1">
      <c r="A322" s="13"/>
      <c r="B322" s="234"/>
      <c r="C322" s="235"/>
      <c r="D322" s="236" t="s">
        <v>159</v>
      </c>
      <c r="E322" s="237" t="s">
        <v>1</v>
      </c>
      <c r="F322" s="238" t="s">
        <v>454</v>
      </c>
      <c r="G322" s="235"/>
      <c r="H322" s="239">
        <v>250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159</v>
      </c>
      <c r="AU322" s="245" t="s">
        <v>89</v>
      </c>
      <c r="AV322" s="13" t="s">
        <v>89</v>
      </c>
      <c r="AW322" s="13" t="s">
        <v>35</v>
      </c>
      <c r="AX322" s="13" t="s">
        <v>79</v>
      </c>
      <c r="AY322" s="245" t="s">
        <v>151</v>
      </c>
    </row>
    <row r="323" s="13" customFormat="1">
      <c r="A323" s="13"/>
      <c r="B323" s="234"/>
      <c r="C323" s="235"/>
      <c r="D323" s="236" t="s">
        <v>159</v>
      </c>
      <c r="E323" s="237" t="s">
        <v>1</v>
      </c>
      <c r="F323" s="238" t="s">
        <v>460</v>
      </c>
      <c r="G323" s="235"/>
      <c r="H323" s="239">
        <v>115</v>
      </c>
      <c r="I323" s="240"/>
      <c r="J323" s="235"/>
      <c r="K323" s="235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159</v>
      </c>
      <c r="AU323" s="245" t="s">
        <v>89</v>
      </c>
      <c r="AV323" s="13" t="s">
        <v>89</v>
      </c>
      <c r="AW323" s="13" t="s">
        <v>35</v>
      </c>
      <c r="AX323" s="13" t="s">
        <v>79</v>
      </c>
      <c r="AY323" s="245" t="s">
        <v>151</v>
      </c>
    </row>
    <row r="324" s="13" customFormat="1">
      <c r="A324" s="13"/>
      <c r="B324" s="234"/>
      <c r="C324" s="235"/>
      <c r="D324" s="236" t="s">
        <v>159</v>
      </c>
      <c r="E324" s="237" t="s">
        <v>1</v>
      </c>
      <c r="F324" s="238" t="s">
        <v>455</v>
      </c>
      <c r="G324" s="235"/>
      <c r="H324" s="239">
        <v>19.414999999999999</v>
      </c>
      <c r="I324" s="240"/>
      <c r="J324" s="235"/>
      <c r="K324" s="235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159</v>
      </c>
      <c r="AU324" s="245" t="s">
        <v>89</v>
      </c>
      <c r="AV324" s="13" t="s">
        <v>89</v>
      </c>
      <c r="AW324" s="13" t="s">
        <v>35</v>
      </c>
      <c r="AX324" s="13" t="s">
        <v>79</v>
      </c>
      <c r="AY324" s="245" t="s">
        <v>151</v>
      </c>
    </row>
    <row r="325" s="14" customFormat="1">
      <c r="A325" s="14"/>
      <c r="B325" s="246"/>
      <c r="C325" s="247"/>
      <c r="D325" s="236" t="s">
        <v>159</v>
      </c>
      <c r="E325" s="248" t="s">
        <v>1</v>
      </c>
      <c r="F325" s="249" t="s">
        <v>190</v>
      </c>
      <c r="G325" s="247"/>
      <c r="H325" s="250">
        <v>384.41500000000002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159</v>
      </c>
      <c r="AU325" s="256" t="s">
        <v>89</v>
      </c>
      <c r="AV325" s="14" t="s">
        <v>157</v>
      </c>
      <c r="AW325" s="14" t="s">
        <v>35</v>
      </c>
      <c r="AX325" s="14" t="s">
        <v>87</v>
      </c>
      <c r="AY325" s="256" t="s">
        <v>151</v>
      </c>
    </row>
    <row r="326" s="13" customFormat="1">
      <c r="A326" s="13"/>
      <c r="B326" s="234"/>
      <c r="C326" s="235"/>
      <c r="D326" s="236" t="s">
        <v>159</v>
      </c>
      <c r="E326" s="235"/>
      <c r="F326" s="238" t="s">
        <v>465</v>
      </c>
      <c r="G326" s="235"/>
      <c r="H326" s="239">
        <v>395.947</v>
      </c>
      <c r="I326" s="240"/>
      <c r="J326" s="235"/>
      <c r="K326" s="235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159</v>
      </c>
      <c r="AU326" s="245" t="s">
        <v>89</v>
      </c>
      <c r="AV326" s="13" t="s">
        <v>89</v>
      </c>
      <c r="AW326" s="13" t="s">
        <v>4</v>
      </c>
      <c r="AX326" s="13" t="s">
        <v>87</v>
      </c>
      <c r="AY326" s="245" t="s">
        <v>151</v>
      </c>
    </row>
    <row r="327" s="2" customFormat="1" ht="33" customHeight="1">
      <c r="A327" s="39"/>
      <c r="B327" s="40"/>
      <c r="C327" s="220" t="s">
        <v>466</v>
      </c>
      <c r="D327" s="220" t="s">
        <v>153</v>
      </c>
      <c r="E327" s="221" t="s">
        <v>467</v>
      </c>
      <c r="F327" s="222" t="s">
        <v>468</v>
      </c>
      <c r="G327" s="223" t="s">
        <v>287</v>
      </c>
      <c r="H327" s="224">
        <v>3</v>
      </c>
      <c r="I327" s="225"/>
      <c r="J327" s="226">
        <f>ROUND(I327*H327,2)</f>
        <v>0</v>
      </c>
      <c r="K327" s="227"/>
      <c r="L327" s="45"/>
      <c r="M327" s="228" t="s">
        <v>1</v>
      </c>
      <c r="N327" s="229" t="s">
        <v>44</v>
      </c>
      <c r="O327" s="92"/>
      <c r="P327" s="230">
        <f>O327*H327</f>
        <v>0</v>
      </c>
      <c r="Q327" s="230">
        <v>0.51653000000000004</v>
      </c>
      <c r="R327" s="230">
        <f>Q327*H327</f>
        <v>1.5495900000000002</v>
      </c>
      <c r="S327" s="230">
        <v>0</v>
      </c>
      <c r="T327" s="23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2" t="s">
        <v>157</v>
      </c>
      <c r="AT327" s="232" t="s">
        <v>153</v>
      </c>
      <c r="AU327" s="232" t="s">
        <v>89</v>
      </c>
      <c r="AY327" s="18" t="s">
        <v>151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8" t="s">
        <v>87</v>
      </c>
      <c r="BK327" s="233">
        <f>ROUND(I327*H327,2)</f>
        <v>0</v>
      </c>
      <c r="BL327" s="18" t="s">
        <v>157</v>
      </c>
      <c r="BM327" s="232" t="s">
        <v>469</v>
      </c>
    </row>
    <row r="328" s="2" customFormat="1" ht="21.75" customHeight="1">
      <c r="A328" s="39"/>
      <c r="B328" s="40"/>
      <c r="C328" s="220" t="s">
        <v>470</v>
      </c>
      <c r="D328" s="220" t="s">
        <v>153</v>
      </c>
      <c r="E328" s="221" t="s">
        <v>471</v>
      </c>
      <c r="F328" s="222" t="s">
        <v>472</v>
      </c>
      <c r="G328" s="223" t="s">
        <v>156</v>
      </c>
      <c r="H328" s="224">
        <v>75</v>
      </c>
      <c r="I328" s="225"/>
      <c r="J328" s="226">
        <f>ROUND(I328*H328,2)</f>
        <v>0</v>
      </c>
      <c r="K328" s="227"/>
      <c r="L328" s="45"/>
      <c r="M328" s="228" t="s">
        <v>1</v>
      </c>
      <c r="N328" s="229" t="s">
        <v>44</v>
      </c>
      <c r="O328" s="92"/>
      <c r="P328" s="230">
        <f>O328*H328</f>
        <v>0</v>
      </c>
      <c r="Q328" s="230">
        <v>0.27560000000000001</v>
      </c>
      <c r="R328" s="230">
        <f>Q328*H328</f>
        <v>20.670000000000002</v>
      </c>
      <c r="S328" s="230">
        <v>0</v>
      </c>
      <c r="T328" s="23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2" t="s">
        <v>157</v>
      </c>
      <c r="AT328" s="232" t="s">
        <v>153</v>
      </c>
      <c r="AU328" s="232" t="s">
        <v>89</v>
      </c>
      <c r="AY328" s="18" t="s">
        <v>151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8" t="s">
        <v>87</v>
      </c>
      <c r="BK328" s="233">
        <f>ROUND(I328*H328,2)</f>
        <v>0</v>
      </c>
      <c r="BL328" s="18" t="s">
        <v>157</v>
      </c>
      <c r="BM328" s="232" t="s">
        <v>473</v>
      </c>
    </row>
    <row r="329" s="13" customFormat="1">
      <c r="A329" s="13"/>
      <c r="B329" s="234"/>
      <c r="C329" s="235"/>
      <c r="D329" s="236" t="s">
        <v>159</v>
      </c>
      <c r="E329" s="237" t="s">
        <v>1</v>
      </c>
      <c r="F329" s="238" t="s">
        <v>226</v>
      </c>
      <c r="G329" s="235"/>
      <c r="H329" s="239">
        <v>25</v>
      </c>
      <c r="I329" s="240"/>
      <c r="J329" s="235"/>
      <c r="K329" s="235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159</v>
      </c>
      <c r="AU329" s="245" t="s">
        <v>89</v>
      </c>
      <c r="AV329" s="13" t="s">
        <v>89</v>
      </c>
      <c r="AW329" s="13" t="s">
        <v>35</v>
      </c>
      <c r="AX329" s="13" t="s">
        <v>79</v>
      </c>
      <c r="AY329" s="245" t="s">
        <v>151</v>
      </c>
    </row>
    <row r="330" s="13" customFormat="1">
      <c r="A330" s="13"/>
      <c r="B330" s="234"/>
      <c r="C330" s="235"/>
      <c r="D330" s="236" t="s">
        <v>159</v>
      </c>
      <c r="E330" s="237" t="s">
        <v>1</v>
      </c>
      <c r="F330" s="238" t="s">
        <v>227</v>
      </c>
      <c r="G330" s="235"/>
      <c r="H330" s="239">
        <v>50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159</v>
      </c>
      <c r="AU330" s="245" t="s">
        <v>89</v>
      </c>
      <c r="AV330" s="13" t="s">
        <v>89</v>
      </c>
      <c r="AW330" s="13" t="s">
        <v>35</v>
      </c>
      <c r="AX330" s="13" t="s">
        <v>79</v>
      </c>
      <c r="AY330" s="245" t="s">
        <v>151</v>
      </c>
    </row>
    <row r="331" s="14" customFormat="1">
      <c r="A331" s="14"/>
      <c r="B331" s="246"/>
      <c r="C331" s="247"/>
      <c r="D331" s="236" t="s">
        <v>159</v>
      </c>
      <c r="E331" s="248" t="s">
        <v>1</v>
      </c>
      <c r="F331" s="249" t="s">
        <v>190</v>
      </c>
      <c r="G331" s="247"/>
      <c r="H331" s="250">
        <v>75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159</v>
      </c>
      <c r="AU331" s="256" t="s">
        <v>89</v>
      </c>
      <c r="AV331" s="14" t="s">
        <v>157</v>
      </c>
      <c r="AW331" s="14" t="s">
        <v>35</v>
      </c>
      <c r="AX331" s="14" t="s">
        <v>87</v>
      </c>
      <c r="AY331" s="256" t="s">
        <v>151</v>
      </c>
    </row>
    <row r="332" s="2" customFormat="1" ht="24.15" customHeight="1">
      <c r="A332" s="39"/>
      <c r="B332" s="40"/>
      <c r="C332" s="220" t="s">
        <v>474</v>
      </c>
      <c r="D332" s="220" t="s">
        <v>153</v>
      </c>
      <c r="E332" s="221" t="s">
        <v>475</v>
      </c>
      <c r="F332" s="222" t="s">
        <v>476</v>
      </c>
      <c r="G332" s="223" t="s">
        <v>156</v>
      </c>
      <c r="H332" s="224">
        <v>75</v>
      </c>
      <c r="I332" s="225"/>
      <c r="J332" s="226">
        <f>ROUND(I332*H332,2)</f>
        <v>0</v>
      </c>
      <c r="K332" s="227"/>
      <c r="L332" s="45"/>
      <c r="M332" s="228" t="s">
        <v>1</v>
      </c>
      <c r="N332" s="229" t="s">
        <v>44</v>
      </c>
      <c r="O332" s="92"/>
      <c r="P332" s="230">
        <f>O332*H332</f>
        <v>0</v>
      </c>
      <c r="Q332" s="230">
        <v>0.24096000000000001</v>
      </c>
      <c r="R332" s="230">
        <f>Q332*H332</f>
        <v>18.071999999999999</v>
      </c>
      <c r="S332" s="230">
        <v>0</v>
      </c>
      <c r="T332" s="23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2" t="s">
        <v>157</v>
      </c>
      <c r="AT332" s="232" t="s">
        <v>153</v>
      </c>
      <c r="AU332" s="232" t="s">
        <v>89</v>
      </c>
      <c r="AY332" s="18" t="s">
        <v>151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8" t="s">
        <v>87</v>
      </c>
      <c r="BK332" s="233">
        <f>ROUND(I332*H332,2)</f>
        <v>0</v>
      </c>
      <c r="BL332" s="18" t="s">
        <v>157</v>
      </c>
      <c r="BM332" s="232" t="s">
        <v>477</v>
      </c>
    </row>
    <row r="333" s="13" customFormat="1">
      <c r="A333" s="13"/>
      <c r="B333" s="234"/>
      <c r="C333" s="235"/>
      <c r="D333" s="236" t="s">
        <v>159</v>
      </c>
      <c r="E333" s="237" t="s">
        <v>1</v>
      </c>
      <c r="F333" s="238" t="s">
        <v>226</v>
      </c>
      <c r="G333" s="235"/>
      <c r="H333" s="239">
        <v>25</v>
      </c>
      <c r="I333" s="240"/>
      <c r="J333" s="235"/>
      <c r="K333" s="235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159</v>
      </c>
      <c r="AU333" s="245" t="s">
        <v>89</v>
      </c>
      <c r="AV333" s="13" t="s">
        <v>89</v>
      </c>
      <c r="AW333" s="13" t="s">
        <v>35</v>
      </c>
      <c r="AX333" s="13" t="s">
        <v>79</v>
      </c>
      <c r="AY333" s="245" t="s">
        <v>151</v>
      </c>
    </row>
    <row r="334" s="13" customFormat="1">
      <c r="A334" s="13"/>
      <c r="B334" s="234"/>
      <c r="C334" s="235"/>
      <c r="D334" s="236" t="s">
        <v>159</v>
      </c>
      <c r="E334" s="237" t="s">
        <v>1</v>
      </c>
      <c r="F334" s="238" t="s">
        <v>227</v>
      </c>
      <c r="G334" s="235"/>
      <c r="H334" s="239">
        <v>50</v>
      </c>
      <c r="I334" s="240"/>
      <c r="J334" s="235"/>
      <c r="K334" s="235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159</v>
      </c>
      <c r="AU334" s="245" t="s">
        <v>89</v>
      </c>
      <c r="AV334" s="13" t="s">
        <v>89</v>
      </c>
      <c r="AW334" s="13" t="s">
        <v>35</v>
      </c>
      <c r="AX334" s="13" t="s">
        <v>79</v>
      </c>
      <c r="AY334" s="245" t="s">
        <v>151</v>
      </c>
    </row>
    <row r="335" s="14" customFormat="1">
      <c r="A335" s="14"/>
      <c r="B335" s="246"/>
      <c r="C335" s="247"/>
      <c r="D335" s="236" t="s">
        <v>159</v>
      </c>
      <c r="E335" s="248" t="s">
        <v>1</v>
      </c>
      <c r="F335" s="249" t="s">
        <v>190</v>
      </c>
      <c r="G335" s="247"/>
      <c r="H335" s="250">
        <v>75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159</v>
      </c>
      <c r="AU335" s="256" t="s">
        <v>89</v>
      </c>
      <c r="AV335" s="14" t="s">
        <v>157</v>
      </c>
      <c r="AW335" s="14" t="s">
        <v>35</v>
      </c>
      <c r="AX335" s="14" t="s">
        <v>87</v>
      </c>
      <c r="AY335" s="256" t="s">
        <v>151</v>
      </c>
    </row>
    <row r="336" s="12" customFormat="1" ht="22.8" customHeight="1">
      <c r="A336" s="12"/>
      <c r="B336" s="204"/>
      <c r="C336" s="205"/>
      <c r="D336" s="206" t="s">
        <v>78</v>
      </c>
      <c r="E336" s="218" t="s">
        <v>478</v>
      </c>
      <c r="F336" s="218" t="s">
        <v>479</v>
      </c>
      <c r="G336" s="205"/>
      <c r="H336" s="205"/>
      <c r="I336" s="208"/>
      <c r="J336" s="219">
        <f>BK336</f>
        <v>0</v>
      </c>
      <c r="K336" s="205"/>
      <c r="L336" s="210"/>
      <c r="M336" s="211"/>
      <c r="N336" s="212"/>
      <c r="O336" s="212"/>
      <c r="P336" s="213">
        <f>SUM(P337:P519)</f>
        <v>0</v>
      </c>
      <c r="Q336" s="212"/>
      <c r="R336" s="213">
        <f>SUM(R337:R519)</f>
        <v>51.176265920000006</v>
      </c>
      <c r="S336" s="212"/>
      <c r="T336" s="214">
        <f>SUM(T337:T519)</f>
        <v>0.0030044799999999999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5" t="s">
        <v>87</v>
      </c>
      <c r="AT336" s="216" t="s">
        <v>78</v>
      </c>
      <c r="AU336" s="216" t="s">
        <v>87</v>
      </c>
      <c r="AY336" s="215" t="s">
        <v>151</v>
      </c>
      <c r="BK336" s="217">
        <f>SUM(BK337:BK519)</f>
        <v>0</v>
      </c>
    </row>
    <row r="337" s="2" customFormat="1" ht="24.15" customHeight="1">
      <c r="A337" s="39"/>
      <c r="B337" s="40"/>
      <c r="C337" s="220" t="s">
        <v>480</v>
      </c>
      <c r="D337" s="220" t="s">
        <v>153</v>
      </c>
      <c r="E337" s="221" t="s">
        <v>481</v>
      </c>
      <c r="F337" s="222" t="s">
        <v>482</v>
      </c>
      <c r="G337" s="223" t="s">
        <v>287</v>
      </c>
      <c r="H337" s="224">
        <v>560.62</v>
      </c>
      <c r="I337" s="225"/>
      <c r="J337" s="226">
        <f>ROUND(I337*H337,2)</f>
        <v>0</v>
      </c>
      <c r="K337" s="227"/>
      <c r="L337" s="45"/>
      <c r="M337" s="228" t="s">
        <v>1</v>
      </c>
      <c r="N337" s="229" t="s">
        <v>44</v>
      </c>
      <c r="O337" s="92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157</v>
      </c>
      <c r="AT337" s="232" t="s">
        <v>153</v>
      </c>
      <c r="AU337" s="232" t="s">
        <v>89</v>
      </c>
      <c r="AY337" s="18" t="s">
        <v>151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87</v>
      </c>
      <c r="BK337" s="233">
        <f>ROUND(I337*H337,2)</f>
        <v>0</v>
      </c>
      <c r="BL337" s="18" t="s">
        <v>157</v>
      </c>
      <c r="BM337" s="232" t="s">
        <v>483</v>
      </c>
    </row>
    <row r="338" s="13" customFormat="1">
      <c r="A338" s="13"/>
      <c r="B338" s="234"/>
      <c r="C338" s="235"/>
      <c r="D338" s="236" t="s">
        <v>159</v>
      </c>
      <c r="E338" s="237" t="s">
        <v>1</v>
      </c>
      <c r="F338" s="238" t="s">
        <v>484</v>
      </c>
      <c r="G338" s="235"/>
      <c r="H338" s="239">
        <v>55.75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159</v>
      </c>
      <c r="AU338" s="245" t="s">
        <v>89</v>
      </c>
      <c r="AV338" s="13" t="s">
        <v>89</v>
      </c>
      <c r="AW338" s="13" t="s">
        <v>35</v>
      </c>
      <c r="AX338" s="13" t="s">
        <v>79</v>
      </c>
      <c r="AY338" s="245" t="s">
        <v>151</v>
      </c>
    </row>
    <row r="339" s="13" customFormat="1">
      <c r="A339" s="13"/>
      <c r="B339" s="234"/>
      <c r="C339" s="235"/>
      <c r="D339" s="236" t="s">
        <v>159</v>
      </c>
      <c r="E339" s="237" t="s">
        <v>1</v>
      </c>
      <c r="F339" s="238" t="s">
        <v>485</v>
      </c>
      <c r="G339" s="235"/>
      <c r="H339" s="239">
        <v>57.850000000000001</v>
      </c>
      <c r="I339" s="240"/>
      <c r="J339" s="235"/>
      <c r="K339" s="235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159</v>
      </c>
      <c r="AU339" s="245" t="s">
        <v>89</v>
      </c>
      <c r="AV339" s="13" t="s">
        <v>89</v>
      </c>
      <c r="AW339" s="13" t="s">
        <v>35</v>
      </c>
      <c r="AX339" s="13" t="s">
        <v>79</v>
      </c>
      <c r="AY339" s="245" t="s">
        <v>151</v>
      </c>
    </row>
    <row r="340" s="13" customFormat="1">
      <c r="A340" s="13"/>
      <c r="B340" s="234"/>
      <c r="C340" s="235"/>
      <c r="D340" s="236" t="s">
        <v>159</v>
      </c>
      <c r="E340" s="237" t="s">
        <v>1</v>
      </c>
      <c r="F340" s="238" t="s">
        <v>486</v>
      </c>
      <c r="G340" s="235"/>
      <c r="H340" s="239">
        <v>177.5</v>
      </c>
      <c r="I340" s="240"/>
      <c r="J340" s="235"/>
      <c r="K340" s="235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159</v>
      </c>
      <c r="AU340" s="245" t="s">
        <v>89</v>
      </c>
      <c r="AV340" s="13" t="s">
        <v>89</v>
      </c>
      <c r="AW340" s="13" t="s">
        <v>35</v>
      </c>
      <c r="AX340" s="13" t="s">
        <v>79</v>
      </c>
      <c r="AY340" s="245" t="s">
        <v>151</v>
      </c>
    </row>
    <row r="341" s="13" customFormat="1">
      <c r="A341" s="13"/>
      <c r="B341" s="234"/>
      <c r="C341" s="235"/>
      <c r="D341" s="236" t="s">
        <v>159</v>
      </c>
      <c r="E341" s="237" t="s">
        <v>1</v>
      </c>
      <c r="F341" s="238" t="s">
        <v>487</v>
      </c>
      <c r="G341" s="235"/>
      <c r="H341" s="239">
        <v>59.159999999999997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159</v>
      </c>
      <c r="AU341" s="245" t="s">
        <v>89</v>
      </c>
      <c r="AV341" s="13" t="s">
        <v>89</v>
      </c>
      <c r="AW341" s="13" t="s">
        <v>35</v>
      </c>
      <c r="AX341" s="13" t="s">
        <v>79</v>
      </c>
      <c r="AY341" s="245" t="s">
        <v>151</v>
      </c>
    </row>
    <row r="342" s="13" customFormat="1">
      <c r="A342" s="13"/>
      <c r="B342" s="234"/>
      <c r="C342" s="235"/>
      <c r="D342" s="236" t="s">
        <v>159</v>
      </c>
      <c r="E342" s="237" t="s">
        <v>1</v>
      </c>
      <c r="F342" s="238" t="s">
        <v>488</v>
      </c>
      <c r="G342" s="235"/>
      <c r="H342" s="239">
        <v>121.95999999999999</v>
      </c>
      <c r="I342" s="240"/>
      <c r="J342" s="235"/>
      <c r="K342" s="235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159</v>
      </c>
      <c r="AU342" s="245" t="s">
        <v>89</v>
      </c>
      <c r="AV342" s="13" t="s">
        <v>89</v>
      </c>
      <c r="AW342" s="13" t="s">
        <v>35</v>
      </c>
      <c r="AX342" s="13" t="s">
        <v>79</v>
      </c>
      <c r="AY342" s="245" t="s">
        <v>151</v>
      </c>
    </row>
    <row r="343" s="13" customFormat="1">
      <c r="A343" s="13"/>
      <c r="B343" s="234"/>
      <c r="C343" s="235"/>
      <c r="D343" s="236" t="s">
        <v>159</v>
      </c>
      <c r="E343" s="237" t="s">
        <v>1</v>
      </c>
      <c r="F343" s="238" t="s">
        <v>489</v>
      </c>
      <c r="G343" s="235"/>
      <c r="H343" s="239">
        <v>88.400000000000006</v>
      </c>
      <c r="I343" s="240"/>
      <c r="J343" s="235"/>
      <c r="K343" s="235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159</v>
      </c>
      <c r="AU343" s="245" t="s">
        <v>89</v>
      </c>
      <c r="AV343" s="13" t="s">
        <v>89</v>
      </c>
      <c r="AW343" s="13" t="s">
        <v>35</v>
      </c>
      <c r="AX343" s="13" t="s">
        <v>79</v>
      </c>
      <c r="AY343" s="245" t="s">
        <v>151</v>
      </c>
    </row>
    <row r="344" s="14" customFormat="1">
      <c r="A344" s="14"/>
      <c r="B344" s="246"/>
      <c r="C344" s="247"/>
      <c r="D344" s="236" t="s">
        <v>159</v>
      </c>
      <c r="E344" s="248" t="s">
        <v>1</v>
      </c>
      <c r="F344" s="249" t="s">
        <v>190</v>
      </c>
      <c r="G344" s="247"/>
      <c r="H344" s="250">
        <v>560.62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6" t="s">
        <v>159</v>
      </c>
      <c r="AU344" s="256" t="s">
        <v>89</v>
      </c>
      <c r="AV344" s="14" t="s">
        <v>157</v>
      </c>
      <c r="AW344" s="14" t="s">
        <v>35</v>
      </c>
      <c r="AX344" s="14" t="s">
        <v>87</v>
      </c>
      <c r="AY344" s="256" t="s">
        <v>151</v>
      </c>
    </row>
    <row r="345" s="2" customFormat="1" ht="24.15" customHeight="1">
      <c r="A345" s="39"/>
      <c r="B345" s="40"/>
      <c r="C345" s="257" t="s">
        <v>478</v>
      </c>
      <c r="D345" s="257" t="s">
        <v>353</v>
      </c>
      <c r="E345" s="258" t="s">
        <v>490</v>
      </c>
      <c r="F345" s="259" t="s">
        <v>491</v>
      </c>
      <c r="G345" s="260" t="s">
        <v>287</v>
      </c>
      <c r="H345" s="261">
        <v>588.65099999999995</v>
      </c>
      <c r="I345" s="262"/>
      <c r="J345" s="263">
        <f>ROUND(I345*H345,2)</f>
        <v>0</v>
      </c>
      <c r="K345" s="264"/>
      <c r="L345" s="265"/>
      <c r="M345" s="266" t="s">
        <v>1</v>
      </c>
      <c r="N345" s="267" t="s">
        <v>44</v>
      </c>
      <c r="O345" s="92"/>
      <c r="P345" s="230">
        <f>O345*H345</f>
        <v>0</v>
      </c>
      <c r="Q345" s="230">
        <v>4.0000000000000003E-05</v>
      </c>
      <c r="R345" s="230">
        <f>Q345*H345</f>
        <v>0.023546040000000001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191</v>
      </c>
      <c r="AT345" s="232" t="s">
        <v>353</v>
      </c>
      <c r="AU345" s="232" t="s">
        <v>89</v>
      </c>
      <c r="AY345" s="18" t="s">
        <v>151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87</v>
      </c>
      <c r="BK345" s="233">
        <f>ROUND(I345*H345,2)</f>
        <v>0</v>
      </c>
      <c r="BL345" s="18" t="s">
        <v>157</v>
      </c>
      <c r="BM345" s="232" t="s">
        <v>492</v>
      </c>
    </row>
    <row r="346" s="13" customFormat="1">
      <c r="A346" s="13"/>
      <c r="B346" s="234"/>
      <c r="C346" s="235"/>
      <c r="D346" s="236" t="s">
        <v>159</v>
      </c>
      <c r="E346" s="235"/>
      <c r="F346" s="238" t="s">
        <v>493</v>
      </c>
      <c r="G346" s="235"/>
      <c r="H346" s="239">
        <v>588.65099999999995</v>
      </c>
      <c r="I346" s="240"/>
      <c r="J346" s="235"/>
      <c r="K346" s="235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159</v>
      </c>
      <c r="AU346" s="245" t="s">
        <v>89</v>
      </c>
      <c r="AV346" s="13" t="s">
        <v>89</v>
      </c>
      <c r="AW346" s="13" t="s">
        <v>4</v>
      </c>
      <c r="AX346" s="13" t="s">
        <v>87</v>
      </c>
      <c r="AY346" s="245" t="s">
        <v>151</v>
      </c>
    </row>
    <row r="347" s="2" customFormat="1" ht="21.75" customHeight="1">
      <c r="A347" s="39"/>
      <c r="B347" s="40"/>
      <c r="C347" s="220" t="s">
        <v>494</v>
      </c>
      <c r="D347" s="220" t="s">
        <v>153</v>
      </c>
      <c r="E347" s="221" t="s">
        <v>495</v>
      </c>
      <c r="F347" s="222" t="s">
        <v>496</v>
      </c>
      <c r="G347" s="223" t="s">
        <v>156</v>
      </c>
      <c r="H347" s="224">
        <v>300.44799999999998</v>
      </c>
      <c r="I347" s="225"/>
      <c r="J347" s="226">
        <f>ROUND(I347*H347,2)</f>
        <v>0</v>
      </c>
      <c r="K347" s="227"/>
      <c r="L347" s="45"/>
      <c r="M347" s="228" t="s">
        <v>1</v>
      </c>
      <c r="N347" s="229" t="s">
        <v>44</v>
      </c>
      <c r="O347" s="92"/>
      <c r="P347" s="230">
        <f>O347*H347</f>
        <v>0</v>
      </c>
      <c r="Q347" s="230">
        <v>0.00038999999999999999</v>
      </c>
      <c r="R347" s="230">
        <f>Q347*H347</f>
        <v>0.11717472</v>
      </c>
      <c r="S347" s="230">
        <v>1.0000000000000001E-05</v>
      </c>
      <c r="T347" s="231">
        <f>S347*H347</f>
        <v>0.0030044799999999999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157</v>
      </c>
      <c r="AT347" s="232" t="s">
        <v>153</v>
      </c>
      <c r="AU347" s="232" t="s">
        <v>89</v>
      </c>
      <c r="AY347" s="18" t="s">
        <v>151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87</v>
      </c>
      <c r="BK347" s="233">
        <f>ROUND(I347*H347,2)</f>
        <v>0</v>
      </c>
      <c r="BL347" s="18" t="s">
        <v>157</v>
      </c>
      <c r="BM347" s="232" t="s">
        <v>497</v>
      </c>
    </row>
    <row r="348" s="13" customFormat="1">
      <c r="A348" s="13"/>
      <c r="B348" s="234"/>
      <c r="C348" s="235"/>
      <c r="D348" s="236" t="s">
        <v>159</v>
      </c>
      <c r="E348" s="237" t="s">
        <v>1</v>
      </c>
      <c r="F348" s="238" t="s">
        <v>498</v>
      </c>
      <c r="G348" s="235"/>
      <c r="H348" s="239">
        <v>23.300000000000001</v>
      </c>
      <c r="I348" s="240"/>
      <c r="J348" s="235"/>
      <c r="K348" s="235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159</v>
      </c>
      <c r="AU348" s="245" t="s">
        <v>89</v>
      </c>
      <c r="AV348" s="13" t="s">
        <v>89</v>
      </c>
      <c r="AW348" s="13" t="s">
        <v>35</v>
      </c>
      <c r="AX348" s="13" t="s">
        <v>79</v>
      </c>
      <c r="AY348" s="245" t="s">
        <v>151</v>
      </c>
    </row>
    <row r="349" s="13" customFormat="1">
      <c r="A349" s="13"/>
      <c r="B349" s="234"/>
      <c r="C349" s="235"/>
      <c r="D349" s="236" t="s">
        <v>159</v>
      </c>
      <c r="E349" s="237" t="s">
        <v>1</v>
      </c>
      <c r="F349" s="238" t="s">
        <v>499</v>
      </c>
      <c r="G349" s="235"/>
      <c r="H349" s="239">
        <v>111.413</v>
      </c>
      <c r="I349" s="240"/>
      <c r="J349" s="235"/>
      <c r="K349" s="235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159</v>
      </c>
      <c r="AU349" s="245" t="s">
        <v>89</v>
      </c>
      <c r="AV349" s="13" t="s">
        <v>89</v>
      </c>
      <c r="AW349" s="13" t="s">
        <v>35</v>
      </c>
      <c r="AX349" s="13" t="s">
        <v>79</v>
      </c>
      <c r="AY349" s="245" t="s">
        <v>151</v>
      </c>
    </row>
    <row r="350" s="13" customFormat="1">
      <c r="A350" s="13"/>
      <c r="B350" s="234"/>
      <c r="C350" s="235"/>
      <c r="D350" s="236" t="s">
        <v>159</v>
      </c>
      <c r="E350" s="237" t="s">
        <v>1</v>
      </c>
      <c r="F350" s="238" t="s">
        <v>500</v>
      </c>
      <c r="G350" s="235"/>
      <c r="H350" s="239">
        <v>42.265000000000001</v>
      </c>
      <c r="I350" s="240"/>
      <c r="J350" s="235"/>
      <c r="K350" s="235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159</v>
      </c>
      <c r="AU350" s="245" t="s">
        <v>89</v>
      </c>
      <c r="AV350" s="13" t="s">
        <v>89</v>
      </c>
      <c r="AW350" s="13" t="s">
        <v>35</v>
      </c>
      <c r="AX350" s="13" t="s">
        <v>79</v>
      </c>
      <c r="AY350" s="245" t="s">
        <v>151</v>
      </c>
    </row>
    <row r="351" s="13" customFormat="1">
      <c r="A351" s="13"/>
      <c r="B351" s="234"/>
      <c r="C351" s="235"/>
      <c r="D351" s="236" t="s">
        <v>159</v>
      </c>
      <c r="E351" s="237" t="s">
        <v>1</v>
      </c>
      <c r="F351" s="238" t="s">
        <v>501</v>
      </c>
      <c r="G351" s="235"/>
      <c r="H351" s="239">
        <v>123.47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159</v>
      </c>
      <c r="AU351" s="245" t="s">
        <v>89</v>
      </c>
      <c r="AV351" s="13" t="s">
        <v>89</v>
      </c>
      <c r="AW351" s="13" t="s">
        <v>35</v>
      </c>
      <c r="AX351" s="13" t="s">
        <v>79</v>
      </c>
      <c r="AY351" s="245" t="s">
        <v>151</v>
      </c>
    </row>
    <row r="352" s="14" customFormat="1">
      <c r="A352" s="14"/>
      <c r="B352" s="246"/>
      <c r="C352" s="247"/>
      <c r="D352" s="236" t="s">
        <v>159</v>
      </c>
      <c r="E352" s="248" t="s">
        <v>1</v>
      </c>
      <c r="F352" s="249" t="s">
        <v>190</v>
      </c>
      <c r="G352" s="247"/>
      <c r="H352" s="250">
        <v>300.44799999999998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159</v>
      </c>
      <c r="AU352" s="256" t="s">
        <v>89</v>
      </c>
      <c r="AV352" s="14" t="s">
        <v>157</v>
      </c>
      <c r="AW352" s="14" t="s">
        <v>35</v>
      </c>
      <c r="AX352" s="14" t="s">
        <v>87</v>
      </c>
      <c r="AY352" s="256" t="s">
        <v>151</v>
      </c>
    </row>
    <row r="353" s="2" customFormat="1" ht="16.5" customHeight="1">
      <c r="A353" s="39"/>
      <c r="B353" s="40"/>
      <c r="C353" s="220" t="s">
        <v>502</v>
      </c>
      <c r="D353" s="220" t="s">
        <v>153</v>
      </c>
      <c r="E353" s="221" t="s">
        <v>503</v>
      </c>
      <c r="F353" s="222" t="s">
        <v>504</v>
      </c>
      <c r="G353" s="223" t="s">
        <v>156</v>
      </c>
      <c r="H353" s="224">
        <v>3027.1900000000001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44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157</v>
      </c>
      <c r="AT353" s="232" t="s">
        <v>153</v>
      </c>
      <c r="AU353" s="232" t="s">
        <v>89</v>
      </c>
      <c r="AY353" s="18" t="s">
        <v>151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87</v>
      </c>
      <c r="BK353" s="233">
        <f>ROUND(I353*H353,2)</f>
        <v>0</v>
      </c>
      <c r="BL353" s="18" t="s">
        <v>157</v>
      </c>
      <c r="BM353" s="232" t="s">
        <v>505</v>
      </c>
    </row>
    <row r="354" s="13" customFormat="1">
      <c r="A354" s="13"/>
      <c r="B354" s="234"/>
      <c r="C354" s="235"/>
      <c r="D354" s="236" t="s">
        <v>159</v>
      </c>
      <c r="E354" s="237" t="s">
        <v>1</v>
      </c>
      <c r="F354" s="238" t="s">
        <v>506</v>
      </c>
      <c r="G354" s="235"/>
      <c r="H354" s="239">
        <v>256.54500000000002</v>
      </c>
      <c r="I354" s="240"/>
      <c r="J354" s="235"/>
      <c r="K354" s="235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159</v>
      </c>
      <c r="AU354" s="245" t="s">
        <v>89</v>
      </c>
      <c r="AV354" s="13" t="s">
        <v>89</v>
      </c>
      <c r="AW354" s="13" t="s">
        <v>35</v>
      </c>
      <c r="AX354" s="13" t="s">
        <v>79</v>
      </c>
      <c r="AY354" s="245" t="s">
        <v>151</v>
      </c>
    </row>
    <row r="355" s="13" customFormat="1">
      <c r="A355" s="13"/>
      <c r="B355" s="234"/>
      <c r="C355" s="235"/>
      <c r="D355" s="236" t="s">
        <v>159</v>
      </c>
      <c r="E355" s="237" t="s">
        <v>1</v>
      </c>
      <c r="F355" s="238" t="s">
        <v>507</v>
      </c>
      <c r="G355" s="235"/>
      <c r="H355" s="239">
        <v>6.3700000000000001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159</v>
      </c>
      <c r="AU355" s="245" t="s">
        <v>89</v>
      </c>
      <c r="AV355" s="13" t="s">
        <v>89</v>
      </c>
      <c r="AW355" s="13" t="s">
        <v>35</v>
      </c>
      <c r="AX355" s="13" t="s">
        <v>79</v>
      </c>
      <c r="AY355" s="245" t="s">
        <v>151</v>
      </c>
    </row>
    <row r="356" s="13" customFormat="1">
      <c r="A356" s="13"/>
      <c r="B356" s="234"/>
      <c r="C356" s="235"/>
      <c r="D356" s="236" t="s">
        <v>159</v>
      </c>
      <c r="E356" s="237" t="s">
        <v>1</v>
      </c>
      <c r="F356" s="238" t="s">
        <v>508</v>
      </c>
      <c r="G356" s="235"/>
      <c r="H356" s="239">
        <v>27.800000000000001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159</v>
      </c>
      <c r="AU356" s="245" t="s">
        <v>89</v>
      </c>
      <c r="AV356" s="13" t="s">
        <v>89</v>
      </c>
      <c r="AW356" s="13" t="s">
        <v>35</v>
      </c>
      <c r="AX356" s="13" t="s">
        <v>79</v>
      </c>
      <c r="AY356" s="245" t="s">
        <v>151</v>
      </c>
    </row>
    <row r="357" s="13" customFormat="1">
      <c r="A357" s="13"/>
      <c r="B357" s="234"/>
      <c r="C357" s="235"/>
      <c r="D357" s="236" t="s">
        <v>159</v>
      </c>
      <c r="E357" s="237" t="s">
        <v>1</v>
      </c>
      <c r="F357" s="238" t="s">
        <v>509</v>
      </c>
      <c r="G357" s="235"/>
      <c r="H357" s="239">
        <v>23.268000000000001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159</v>
      </c>
      <c r="AU357" s="245" t="s">
        <v>89</v>
      </c>
      <c r="AV357" s="13" t="s">
        <v>89</v>
      </c>
      <c r="AW357" s="13" t="s">
        <v>35</v>
      </c>
      <c r="AX357" s="13" t="s">
        <v>79</v>
      </c>
      <c r="AY357" s="245" t="s">
        <v>151</v>
      </c>
    </row>
    <row r="358" s="13" customFormat="1">
      <c r="A358" s="13"/>
      <c r="B358" s="234"/>
      <c r="C358" s="235"/>
      <c r="D358" s="236" t="s">
        <v>159</v>
      </c>
      <c r="E358" s="237" t="s">
        <v>1</v>
      </c>
      <c r="F358" s="238" t="s">
        <v>510</v>
      </c>
      <c r="G358" s="235"/>
      <c r="H358" s="239">
        <v>67.245000000000005</v>
      </c>
      <c r="I358" s="240"/>
      <c r="J358" s="235"/>
      <c r="K358" s="235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159</v>
      </c>
      <c r="AU358" s="245" t="s">
        <v>89</v>
      </c>
      <c r="AV358" s="13" t="s">
        <v>89</v>
      </c>
      <c r="AW358" s="13" t="s">
        <v>35</v>
      </c>
      <c r="AX358" s="13" t="s">
        <v>79</v>
      </c>
      <c r="AY358" s="245" t="s">
        <v>151</v>
      </c>
    </row>
    <row r="359" s="13" customFormat="1">
      <c r="A359" s="13"/>
      <c r="B359" s="234"/>
      <c r="C359" s="235"/>
      <c r="D359" s="236" t="s">
        <v>159</v>
      </c>
      <c r="E359" s="237" t="s">
        <v>1</v>
      </c>
      <c r="F359" s="238" t="s">
        <v>511</v>
      </c>
      <c r="G359" s="235"/>
      <c r="H359" s="239">
        <v>704.654</v>
      </c>
      <c r="I359" s="240"/>
      <c r="J359" s="235"/>
      <c r="K359" s="235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159</v>
      </c>
      <c r="AU359" s="245" t="s">
        <v>89</v>
      </c>
      <c r="AV359" s="13" t="s">
        <v>89</v>
      </c>
      <c r="AW359" s="13" t="s">
        <v>35</v>
      </c>
      <c r="AX359" s="13" t="s">
        <v>79</v>
      </c>
      <c r="AY359" s="245" t="s">
        <v>151</v>
      </c>
    </row>
    <row r="360" s="13" customFormat="1">
      <c r="A360" s="13"/>
      <c r="B360" s="234"/>
      <c r="C360" s="235"/>
      <c r="D360" s="236" t="s">
        <v>159</v>
      </c>
      <c r="E360" s="237" t="s">
        <v>1</v>
      </c>
      <c r="F360" s="238" t="s">
        <v>512</v>
      </c>
      <c r="G360" s="235"/>
      <c r="H360" s="239">
        <v>642.02599999999995</v>
      </c>
      <c r="I360" s="240"/>
      <c r="J360" s="235"/>
      <c r="K360" s="235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159</v>
      </c>
      <c r="AU360" s="245" t="s">
        <v>89</v>
      </c>
      <c r="AV360" s="13" t="s">
        <v>89</v>
      </c>
      <c r="AW360" s="13" t="s">
        <v>35</v>
      </c>
      <c r="AX360" s="13" t="s">
        <v>79</v>
      </c>
      <c r="AY360" s="245" t="s">
        <v>151</v>
      </c>
    </row>
    <row r="361" s="13" customFormat="1">
      <c r="A361" s="13"/>
      <c r="B361" s="234"/>
      <c r="C361" s="235"/>
      <c r="D361" s="236" t="s">
        <v>159</v>
      </c>
      <c r="E361" s="237" t="s">
        <v>1</v>
      </c>
      <c r="F361" s="238" t="s">
        <v>513</v>
      </c>
      <c r="G361" s="235"/>
      <c r="H361" s="239">
        <v>220.237</v>
      </c>
      <c r="I361" s="240"/>
      <c r="J361" s="235"/>
      <c r="K361" s="235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159</v>
      </c>
      <c r="AU361" s="245" t="s">
        <v>89</v>
      </c>
      <c r="AV361" s="13" t="s">
        <v>89</v>
      </c>
      <c r="AW361" s="13" t="s">
        <v>35</v>
      </c>
      <c r="AX361" s="13" t="s">
        <v>79</v>
      </c>
      <c r="AY361" s="245" t="s">
        <v>151</v>
      </c>
    </row>
    <row r="362" s="13" customFormat="1">
      <c r="A362" s="13"/>
      <c r="B362" s="234"/>
      <c r="C362" s="235"/>
      <c r="D362" s="236" t="s">
        <v>159</v>
      </c>
      <c r="E362" s="237" t="s">
        <v>1</v>
      </c>
      <c r="F362" s="238" t="s">
        <v>514</v>
      </c>
      <c r="G362" s="235"/>
      <c r="H362" s="239">
        <v>80.099999999999994</v>
      </c>
      <c r="I362" s="240"/>
      <c r="J362" s="235"/>
      <c r="K362" s="235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159</v>
      </c>
      <c r="AU362" s="245" t="s">
        <v>89</v>
      </c>
      <c r="AV362" s="13" t="s">
        <v>89</v>
      </c>
      <c r="AW362" s="13" t="s">
        <v>35</v>
      </c>
      <c r="AX362" s="13" t="s">
        <v>79</v>
      </c>
      <c r="AY362" s="245" t="s">
        <v>151</v>
      </c>
    </row>
    <row r="363" s="13" customFormat="1">
      <c r="A363" s="13"/>
      <c r="B363" s="234"/>
      <c r="C363" s="235"/>
      <c r="D363" s="236" t="s">
        <v>159</v>
      </c>
      <c r="E363" s="237" t="s">
        <v>1</v>
      </c>
      <c r="F363" s="238" t="s">
        <v>515</v>
      </c>
      <c r="G363" s="235"/>
      <c r="H363" s="239">
        <v>343.88900000000001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159</v>
      </c>
      <c r="AU363" s="245" t="s">
        <v>89</v>
      </c>
      <c r="AV363" s="13" t="s">
        <v>89</v>
      </c>
      <c r="AW363" s="13" t="s">
        <v>35</v>
      </c>
      <c r="AX363" s="13" t="s">
        <v>79</v>
      </c>
      <c r="AY363" s="245" t="s">
        <v>151</v>
      </c>
    </row>
    <row r="364" s="13" customFormat="1">
      <c r="A364" s="13"/>
      <c r="B364" s="234"/>
      <c r="C364" s="235"/>
      <c r="D364" s="236" t="s">
        <v>159</v>
      </c>
      <c r="E364" s="237" t="s">
        <v>1</v>
      </c>
      <c r="F364" s="238" t="s">
        <v>516</v>
      </c>
      <c r="G364" s="235"/>
      <c r="H364" s="239">
        <v>560.62</v>
      </c>
      <c r="I364" s="240"/>
      <c r="J364" s="235"/>
      <c r="K364" s="235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159</v>
      </c>
      <c r="AU364" s="245" t="s">
        <v>89</v>
      </c>
      <c r="AV364" s="13" t="s">
        <v>89</v>
      </c>
      <c r="AW364" s="13" t="s">
        <v>35</v>
      </c>
      <c r="AX364" s="13" t="s">
        <v>79</v>
      </c>
      <c r="AY364" s="245" t="s">
        <v>151</v>
      </c>
    </row>
    <row r="365" s="13" customFormat="1">
      <c r="A365" s="13"/>
      <c r="B365" s="234"/>
      <c r="C365" s="235"/>
      <c r="D365" s="236" t="s">
        <v>159</v>
      </c>
      <c r="E365" s="237" t="s">
        <v>1</v>
      </c>
      <c r="F365" s="238" t="s">
        <v>517</v>
      </c>
      <c r="G365" s="235"/>
      <c r="H365" s="239">
        <v>94.436000000000007</v>
      </c>
      <c r="I365" s="240"/>
      <c r="J365" s="235"/>
      <c r="K365" s="235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159</v>
      </c>
      <c r="AU365" s="245" t="s">
        <v>89</v>
      </c>
      <c r="AV365" s="13" t="s">
        <v>89</v>
      </c>
      <c r="AW365" s="13" t="s">
        <v>35</v>
      </c>
      <c r="AX365" s="13" t="s">
        <v>79</v>
      </c>
      <c r="AY365" s="245" t="s">
        <v>151</v>
      </c>
    </row>
    <row r="366" s="14" customFormat="1">
      <c r="A366" s="14"/>
      <c r="B366" s="246"/>
      <c r="C366" s="247"/>
      <c r="D366" s="236" t="s">
        <v>159</v>
      </c>
      <c r="E366" s="248" t="s">
        <v>1</v>
      </c>
      <c r="F366" s="249" t="s">
        <v>190</v>
      </c>
      <c r="G366" s="247"/>
      <c r="H366" s="250">
        <v>3027.1900000000001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159</v>
      </c>
      <c r="AU366" s="256" t="s">
        <v>89</v>
      </c>
      <c r="AV366" s="14" t="s">
        <v>157</v>
      </c>
      <c r="AW366" s="14" t="s">
        <v>35</v>
      </c>
      <c r="AX366" s="14" t="s">
        <v>87</v>
      </c>
      <c r="AY366" s="256" t="s">
        <v>151</v>
      </c>
    </row>
    <row r="367" s="2" customFormat="1" ht="24.15" customHeight="1">
      <c r="A367" s="39"/>
      <c r="B367" s="40"/>
      <c r="C367" s="220" t="s">
        <v>518</v>
      </c>
      <c r="D367" s="220" t="s">
        <v>153</v>
      </c>
      <c r="E367" s="221" t="s">
        <v>519</v>
      </c>
      <c r="F367" s="222" t="s">
        <v>520</v>
      </c>
      <c r="G367" s="223" t="s">
        <v>156</v>
      </c>
      <c r="H367" s="224">
        <v>2689.2669999999998</v>
      </c>
      <c r="I367" s="225"/>
      <c r="J367" s="226">
        <f>ROUND(I367*H367,2)</f>
        <v>0</v>
      </c>
      <c r="K367" s="227"/>
      <c r="L367" s="45"/>
      <c r="M367" s="228" t="s">
        <v>1</v>
      </c>
      <c r="N367" s="229" t="s">
        <v>44</v>
      </c>
      <c r="O367" s="92"/>
      <c r="P367" s="230">
        <f>O367*H367</f>
        <v>0</v>
      </c>
      <c r="Q367" s="230">
        <v>0.00382</v>
      </c>
      <c r="R367" s="230">
        <f>Q367*H367</f>
        <v>10.27299994</v>
      </c>
      <c r="S367" s="230">
        <v>0</v>
      </c>
      <c r="T367" s="23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2" t="s">
        <v>157</v>
      </c>
      <c r="AT367" s="232" t="s">
        <v>153</v>
      </c>
      <c r="AU367" s="232" t="s">
        <v>89</v>
      </c>
      <c r="AY367" s="18" t="s">
        <v>151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18" t="s">
        <v>87</v>
      </c>
      <c r="BK367" s="233">
        <f>ROUND(I367*H367,2)</f>
        <v>0</v>
      </c>
      <c r="BL367" s="18" t="s">
        <v>157</v>
      </c>
      <c r="BM367" s="232" t="s">
        <v>521</v>
      </c>
    </row>
    <row r="368" s="13" customFormat="1">
      <c r="A368" s="13"/>
      <c r="B368" s="234"/>
      <c r="C368" s="235"/>
      <c r="D368" s="236" t="s">
        <v>159</v>
      </c>
      <c r="E368" s="237" t="s">
        <v>1</v>
      </c>
      <c r="F368" s="238" t="s">
        <v>522</v>
      </c>
      <c r="G368" s="235"/>
      <c r="H368" s="239">
        <v>43.305</v>
      </c>
      <c r="I368" s="240"/>
      <c r="J368" s="235"/>
      <c r="K368" s="235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159</v>
      </c>
      <c r="AU368" s="245" t="s">
        <v>89</v>
      </c>
      <c r="AV368" s="13" t="s">
        <v>89</v>
      </c>
      <c r="AW368" s="13" t="s">
        <v>35</v>
      </c>
      <c r="AX368" s="13" t="s">
        <v>79</v>
      </c>
      <c r="AY368" s="245" t="s">
        <v>151</v>
      </c>
    </row>
    <row r="369" s="13" customFormat="1">
      <c r="A369" s="13"/>
      <c r="B369" s="234"/>
      <c r="C369" s="235"/>
      <c r="D369" s="236" t="s">
        <v>159</v>
      </c>
      <c r="E369" s="237" t="s">
        <v>1</v>
      </c>
      <c r="F369" s="238" t="s">
        <v>511</v>
      </c>
      <c r="G369" s="235"/>
      <c r="H369" s="239">
        <v>704.654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159</v>
      </c>
      <c r="AU369" s="245" t="s">
        <v>89</v>
      </c>
      <c r="AV369" s="13" t="s">
        <v>89</v>
      </c>
      <c r="AW369" s="13" t="s">
        <v>35</v>
      </c>
      <c r="AX369" s="13" t="s">
        <v>79</v>
      </c>
      <c r="AY369" s="245" t="s">
        <v>151</v>
      </c>
    </row>
    <row r="370" s="13" customFormat="1">
      <c r="A370" s="13"/>
      <c r="B370" s="234"/>
      <c r="C370" s="235"/>
      <c r="D370" s="236" t="s">
        <v>159</v>
      </c>
      <c r="E370" s="237" t="s">
        <v>1</v>
      </c>
      <c r="F370" s="238" t="s">
        <v>512</v>
      </c>
      <c r="G370" s="235"/>
      <c r="H370" s="239">
        <v>642.02599999999995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159</v>
      </c>
      <c r="AU370" s="245" t="s">
        <v>89</v>
      </c>
      <c r="AV370" s="13" t="s">
        <v>89</v>
      </c>
      <c r="AW370" s="13" t="s">
        <v>35</v>
      </c>
      <c r="AX370" s="13" t="s">
        <v>79</v>
      </c>
      <c r="AY370" s="245" t="s">
        <v>151</v>
      </c>
    </row>
    <row r="371" s="13" customFormat="1">
      <c r="A371" s="13"/>
      <c r="B371" s="234"/>
      <c r="C371" s="235"/>
      <c r="D371" s="236" t="s">
        <v>159</v>
      </c>
      <c r="E371" s="237" t="s">
        <v>1</v>
      </c>
      <c r="F371" s="238" t="s">
        <v>513</v>
      </c>
      <c r="G371" s="235"/>
      <c r="H371" s="239">
        <v>220.237</v>
      </c>
      <c r="I371" s="240"/>
      <c r="J371" s="235"/>
      <c r="K371" s="235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159</v>
      </c>
      <c r="AU371" s="245" t="s">
        <v>89</v>
      </c>
      <c r="AV371" s="13" t="s">
        <v>89</v>
      </c>
      <c r="AW371" s="13" t="s">
        <v>35</v>
      </c>
      <c r="AX371" s="13" t="s">
        <v>79</v>
      </c>
      <c r="AY371" s="245" t="s">
        <v>151</v>
      </c>
    </row>
    <row r="372" s="13" customFormat="1">
      <c r="A372" s="13"/>
      <c r="B372" s="234"/>
      <c r="C372" s="235"/>
      <c r="D372" s="236" t="s">
        <v>159</v>
      </c>
      <c r="E372" s="237" t="s">
        <v>1</v>
      </c>
      <c r="F372" s="238" t="s">
        <v>514</v>
      </c>
      <c r="G372" s="235"/>
      <c r="H372" s="239">
        <v>80.099999999999994</v>
      </c>
      <c r="I372" s="240"/>
      <c r="J372" s="235"/>
      <c r="K372" s="235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159</v>
      </c>
      <c r="AU372" s="245" t="s">
        <v>89</v>
      </c>
      <c r="AV372" s="13" t="s">
        <v>89</v>
      </c>
      <c r="AW372" s="13" t="s">
        <v>35</v>
      </c>
      <c r="AX372" s="13" t="s">
        <v>79</v>
      </c>
      <c r="AY372" s="245" t="s">
        <v>151</v>
      </c>
    </row>
    <row r="373" s="13" customFormat="1">
      <c r="A373" s="13"/>
      <c r="B373" s="234"/>
      <c r="C373" s="235"/>
      <c r="D373" s="236" t="s">
        <v>159</v>
      </c>
      <c r="E373" s="237" t="s">
        <v>1</v>
      </c>
      <c r="F373" s="238" t="s">
        <v>515</v>
      </c>
      <c r="G373" s="235"/>
      <c r="H373" s="239">
        <v>343.88900000000001</v>
      </c>
      <c r="I373" s="240"/>
      <c r="J373" s="235"/>
      <c r="K373" s="235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159</v>
      </c>
      <c r="AU373" s="245" t="s">
        <v>89</v>
      </c>
      <c r="AV373" s="13" t="s">
        <v>89</v>
      </c>
      <c r="AW373" s="13" t="s">
        <v>35</v>
      </c>
      <c r="AX373" s="13" t="s">
        <v>79</v>
      </c>
      <c r="AY373" s="245" t="s">
        <v>151</v>
      </c>
    </row>
    <row r="374" s="13" customFormat="1">
      <c r="A374" s="13"/>
      <c r="B374" s="234"/>
      <c r="C374" s="235"/>
      <c r="D374" s="236" t="s">
        <v>159</v>
      </c>
      <c r="E374" s="237" t="s">
        <v>1</v>
      </c>
      <c r="F374" s="238" t="s">
        <v>516</v>
      </c>
      <c r="G374" s="235"/>
      <c r="H374" s="239">
        <v>560.62</v>
      </c>
      <c r="I374" s="240"/>
      <c r="J374" s="235"/>
      <c r="K374" s="235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159</v>
      </c>
      <c r="AU374" s="245" t="s">
        <v>89</v>
      </c>
      <c r="AV374" s="13" t="s">
        <v>89</v>
      </c>
      <c r="AW374" s="13" t="s">
        <v>35</v>
      </c>
      <c r="AX374" s="13" t="s">
        <v>79</v>
      </c>
      <c r="AY374" s="245" t="s">
        <v>151</v>
      </c>
    </row>
    <row r="375" s="13" customFormat="1">
      <c r="A375" s="13"/>
      <c r="B375" s="234"/>
      <c r="C375" s="235"/>
      <c r="D375" s="236" t="s">
        <v>159</v>
      </c>
      <c r="E375" s="237" t="s">
        <v>1</v>
      </c>
      <c r="F375" s="238" t="s">
        <v>517</v>
      </c>
      <c r="G375" s="235"/>
      <c r="H375" s="239">
        <v>94.436000000000007</v>
      </c>
      <c r="I375" s="240"/>
      <c r="J375" s="235"/>
      <c r="K375" s="235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159</v>
      </c>
      <c r="AU375" s="245" t="s">
        <v>89</v>
      </c>
      <c r="AV375" s="13" t="s">
        <v>89</v>
      </c>
      <c r="AW375" s="13" t="s">
        <v>35</v>
      </c>
      <c r="AX375" s="13" t="s">
        <v>79</v>
      </c>
      <c r="AY375" s="245" t="s">
        <v>151</v>
      </c>
    </row>
    <row r="376" s="14" customFormat="1">
      <c r="A376" s="14"/>
      <c r="B376" s="246"/>
      <c r="C376" s="247"/>
      <c r="D376" s="236" t="s">
        <v>159</v>
      </c>
      <c r="E376" s="248" t="s">
        <v>1</v>
      </c>
      <c r="F376" s="249" t="s">
        <v>190</v>
      </c>
      <c r="G376" s="247"/>
      <c r="H376" s="250">
        <v>2689.2669999999998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159</v>
      </c>
      <c r="AU376" s="256" t="s">
        <v>89</v>
      </c>
      <c r="AV376" s="14" t="s">
        <v>157</v>
      </c>
      <c r="AW376" s="14" t="s">
        <v>35</v>
      </c>
      <c r="AX376" s="14" t="s">
        <v>87</v>
      </c>
      <c r="AY376" s="256" t="s">
        <v>151</v>
      </c>
    </row>
    <row r="377" s="2" customFormat="1" ht="24.15" customHeight="1">
      <c r="A377" s="39"/>
      <c r="B377" s="40"/>
      <c r="C377" s="220" t="s">
        <v>523</v>
      </c>
      <c r="D377" s="220" t="s">
        <v>153</v>
      </c>
      <c r="E377" s="221" t="s">
        <v>524</v>
      </c>
      <c r="F377" s="222" t="s">
        <v>525</v>
      </c>
      <c r="G377" s="223" t="s">
        <v>156</v>
      </c>
      <c r="H377" s="224">
        <v>2689.2669999999998</v>
      </c>
      <c r="I377" s="225"/>
      <c r="J377" s="226">
        <f>ROUND(I377*H377,2)</f>
        <v>0</v>
      </c>
      <c r="K377" s="227"/>
      <c r="L377" s="45"/>
      <c r="M377" s="228" t="s">
        <v>1</v>
      </c>
      <c r="N377" s="229" t="s">
        <v>44</v>
      </c>
      <c r="O377" s="92"/>
      <c r="P377" s="230">
        <f>O377*H377</f>
        <v>0</v>
      </c>
      <c r="Q377" s="230">
        <v>0.00025999999999999998</v>
      </c>
      <c r="R377" s="230">
        <f>Q377*H377</f>
        <v>0.69920941999999986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157</v>
      </c>
      <c r="AT377" s="232" t="s">
        <v>153</v>
      </c>
      <c r="AU377" s="232" t="s">
        <v>89</v>
      </c>
      <c r="AY377" s="18" t="s">
        <v>151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87</v>
      </c>
      <c r="BK377" s="233">
        <f>ROUND(I377*H377,2)</f>
        <v>0</v>
      </c>
      <c r="BL377" s="18" t="s">
        <v>157</v>
      </c>
      <c r="BM377" s="232" t="s">
        <v>526</v>
      </c>
    </row>
    <row r="378" s="13" customFormat="1">
      <c r="A378" s="13"/>
      <c r="B378" s="234"/>
      <c r="C378" s="235"/>
      <c r="D378" s="236" t="s">
        <v>159</v>
      </c>
      <c r="E378" s="237" t="s">
        <v>1</v>
      </c>
      <c r="F378" s="238" t="s">
        <v>522</v>
      </c>
      <c r="G378" s="235"/>
      <c r="H378" s="239">
        <v>43.305</v>
      </c>
      <c r="I378" s="240"/>
      <c r="J378" s="235"/>
      <c r="K378" s="235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159</v>
      </c>
      <c r="AU378" s="245" t="s">
        <v>89</v>
      </c>
      <c r="AV378" s="13" t="s">
        <v>89</v>
      </c>
      <c r="AW378" s="13" t="s">
        <v>35</v>
      </c>
      <c r="AX378" s="13" t="s">
        <v>79</v>
      </c>
      <c r="AY378" s="245" t="s">
        <v>151</v>
      </c>
    </row>
    <row r="379" s="13" customFormat="1">
      <c r="A379" s="13"/>
      <c r="B379" s="234"/>
      <c r="C379" s="235"/>
      <c r="D379" s="236" t="s">
        <v>159</v>
      </c>
      <c r="E379" s="237" t="s">
        <v>1</v>
      </c>
      <c r="F379" s="238" t="s">
        <v>511</v>
      </c>
      <c r="G379" s="235"/>
      <c r="H379" s="239">
        <v>704.654</v>
      </c>
      <c r="I379" s="240"/>
      <c r="J379" s="235"/>
      <c r="K379" s="235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159</v>
      </c>
      <c r="AU379" s="245" t="s">
        <v>89</v>
      </c>
      <c r="AV379" s="13" t="s">
        <v>89</v>
      </c>
      <c r="AW379" s="13" t="s">
        <v>35</v>
      </c>
      <c r="AX379" s="13" t="s">
        <v>79</v>
      </c>
      <c r="AY379" s="245" t="s">
        <v>151</v>
      </c>
    </row>
    <row r="380" s="13" customFormat="1">
      <c r="A380" s="13"/>
      <c r="B380" s="234"/>
      <c r="C380" s="235"/>
      <c r="D380" s="236" t="s">
        <v>159</v>
      </c>
      <c r="E380" s="237" t="s">
        <v>1</v>
      </c>
      <c r="F380" s="238" t="s">
        <v>512</v>
      </c>
      <c r="G380" s="235"/>
      <c r="H380" s="239">
        <v>642.02599999999995</v>
      </c>
      <c r="I380" s="240"/>
      <c r="J380" s="235"/>
      <c r="K380" s="235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159</v>
      </c>
      <c r="AU380" s="245" t="s">
        <v>89</v>
      </c>
      <c r="AV380" s="13" t="s">
        <v>89</v>
      </c>
      <c r="AW380" s="13" t="s">
        <v>35</v>
      </c>
      <c r="AX380" s="13" t="s">
        <v>79</v>
      </c>
      <c r="AY380" s="245" t="s">
        <v>151</v>
      </c>
    </row>
    <row r="381" s="13" customFormat="1">
      <c r="A381" s="13"/>
      <c r="B381" s="234"/>
      <c r="C381" s="235"/>
      <c r="D381" s="236" t="s">
        <v>159</v>
      </c>
      <c r="E381" s="237" t="s">
        <v>1</v>
      </c>
      <c r="F381" s="238" t="s">
        <v>513</v>
      </c>
      <c r="G381" s="235"/>
      <c r="H381" s="239">
        <v>220.237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159</v>
      </c>
      <c r="AU381" s="245" t="s">
        <v>89</v>
      </c>
      <c r="AV381" s="13" t="s">
        <v>89</v>
      </c>
      <c r="AW381" s="13" t="s">
        <v>35</v>
      </c>
      <c r="AX381" s="13" t="s">
        <v>79</v>
      </c>
      <c r="AY381" s="245" t="s">
        <v>151</v>
      </c>
    </row>
    <row r="382" s="13" customFormat="1">
      <c r="A382" s="13"/>
      <c r="B382" s="234"/>
      <c r="C382" s="235"/>
      <c r="D382" s="236" t="s">
        <v>159</v>
      </c>
      <c r="E382" s="237" t="s">
        <v>1</v>
      </c>
      <c r="F382" s="238" t="s">
        <v>514</v>
      </c>
      <c r="G382" s="235"/>
      <c r="H382" s="239">
        <v>80.099999999999994</v>
      </c>
      <c r="I382" s="240"/>
      <c r="J382" s="235"/>
      <c r="K382" s="235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159</v>
      </c>
      <c r="AU382" s="245" t="s">
        <v>89</v>
      </c>
      <c r="AV382" s="13" t="s">
        <v>89</v>
      </c>
      <c r="AW382" s="13" t="s">
        <v>35</v>
      </c>
      <c r="AX382" s="13" t="s">
        <v>79</v>
      </c>
      <c r="AY382" s="245" t="s">
        <v>151</v>
      </c>
    </row>
    <row r="383" s="13" customFormat="1">
      <c r="A383" s="13"/>
      <c r="B383" s="234"/>
      <c r="C383" s="235"/>
      <c r="D383" s="236" t="s">
        <v>159</v>
      </c>
      <c r="E383" s="237" t="s">
        <v>1</v>
      </c>
      <c r="F383" s="238" t="s">
        <v>515</v>
      </c>
      <c r="G383" s="235"/>
      <c r="H383" s="239">
        <v>343.88900000000001</v>
      </c>
      <c r="I383" s="240"/>
      <c r="J383" s="235"/>
      <c r="K383" s="235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159</v>
      </c>
      <c r="AU383" s="245" t="s">
        <v>89</v>
      </c>
      <c r="AV383" s="13" t="s">
        <v>89</v>
      </c>
      <c r="AW383" s="13" t="s">
        <v>35</v>
      </c>
      <c r="AX383" s="13" t="s">
        <v>79</v>
      </c>
      <c r="AY383" s="245" t="s">
        <v>151</v>
      </c>
    </row>
    <row r="384" s="13" customFormat="1">
      <c r="A384" s="13"/>
      <c r="B384" s="234"/>
      <c r="C384" s="235"/>
      <c r="D384" s="236" t="s">
        <v>159</v>
      </c>
      <c r="E384" s="237" t="s">
        <v>1</v>
      </c>
      <c r="F384" s="238" t="s">
        <v>516</v>
      </c>
      <c r="G384" s="235"/>
      <c r="H384" s="239">
        <v>560.62</v>
      </c>
      <c r="I384" s="240"/>
      <c r="J384" s="235"/>
      <c r="K384" s="235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159</v>
      </c>
      <c r="AU384" s="245" t="s">
        <v>89</v>
      </c>
      <c r="AV384" s="13" t="s">
        <v>89</v>
      </c>
      <c r="AW384" s="13" t="s">
        <v>35</v>
      </c>
      <c r="AX384" s="13" t="s">
        <v>79</v>
      </c>
      <c r="AY384" s="245" t="s">
        <v>151</v>
      </c>
    </row>
    <row r="385" s="13" customFormat="1">
      <c r="A385" s="13"/>
      <c r="B385" s="234"/>
      <c r="C385" s="235"/>
      <c r="D385" s="236" t="s">
        <v>159</v>
      </c>
      <c r="E385" s="237" t="s">
        <v>1</v>
      </c>
      <c r="F385" s="238" t="s">
        <v>517</v>
      </c>
      <c r="G385" s="235"/>
      <c r="H385" s="239">
        <v>94.436000000000007</v>
      </c>
      <c r="I385" s="240"/>
      <c r="J385" s="235"/>
      <c r="K385" s="235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159</v>
      </c>
      <c r="AU385" s="245" t="s">
        <v>89</v>
      </c>
      <c r="AV385" s="13" t="s">
        <v>89</v>
      </c>
      <c r="AW385" s="13" t="s">
        <v>35</v>
      </c>
      <c r="AX385" s="13" t="s">
        <v>79</v>
      </c>
      <c r="AY385" s="245" t="s">
        <v>151</v>
      </c>
    </row>
    <row r="386" s="14" customFormat="1">
      <c r="A386" s="14"/>
      <c r="B386" s="246"/>
      <c r="C386" s="247"/>
      <c r="D386" s="236" t="s">
        <v>159</v>
      </c>
      <c r="E386" s="248" t="s">
        <v>1</v>
      </c>
      <c r="F386" s="249" t="s">
        <v>190</v>
      </c>
      <c r="G386" s="247"/>
      <c r="H386" s="250">
        <v>2689.2669999999998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159</v>
      </c>
      <c r="AU386" s="256" t="s">
        <v>89</v>
      </c>
      <c r="AV386" s="14" t="s">
        <v>157</v>
      </c>
      <c r="AW386" s="14" t="s">
        <v>35</v>
      </c>
      <c r="AX386" s="14" t="s">
        <v>87</v>
      </c>
      <c r="AY386" s="256" t="s">
        <v>151</v>
      </c>
    </row>
    <row r="387" s="2" customFormat="1" ht="21.75" customHeight="1">
      <c r="A387" s="39"/>
      <c r="B387" s="40"/>
      <c r="C387" s="220" t="s">
        <v>527</v>
      </c>
      <c r="D387" s="220" t="s">
        <v>153</v>
      </c>
      <c r="E387" s="221" t="s">
        <v>528</v>
      </c>
      <c r="F387" s="222" t="s">
        <v>529</v>
      </c>
      <c r="G387" s="223" t="s">
        <v>156</v>
      </c>
      <c r="H387" s="224">
        <v>343.88900000000001</v>
      </c>
      <c r="I387" s="225"/>
      <c r="J387" s="226">
        <f>ROUND(I387*H387,2)</f>
        <v>0</v>
      </c>
      <c r="K387" s="227"/>
      <c r="L387" s="45"/>
      <c r="M387" s="228" t="s">
        <v>1</v>
      </c>
      <c r="N387" s="229" t="s">
        <v>44</v>
      </c>
      <c r="O387" s="92"/>
      <c r="P387" s="230">
        <f>O387*H387</f>
        <v>0</v>
      </c>
      <c r="Q387" s="230">
        <v>0.0043800000000000002</v>
      </c>
      <c r="R387" s="230">
        <f>Q387*H387</f>
        <v>1.5062338200000001</v>
      </c>
      <c r="S387" s="230">
        <v>0</v>
      </c>
      <c r="T387" s="23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2" t="s">
        <v>157</v>
      </c>
      <c r="AT387" s="232" t="s">
        <v>153</v>
      </c>
      <c r="AU387" s="232" t="s">
        <v>89</v>
      </c>
      <c r="AY387" s="18" t="s">
        <v>151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8" t="s">
        <v>87</v>
      </c>
      <c r="BK387" s="233">
        <f>ROUND(I387*H387,2)</f>
        <v>0</v>
      </c>
      <c r="BL387" s="18" t="s">
        <v>157</v>
      </c>
      <c r="BM387" s="232" t="s">
        <v>530</v>
      </c>
    </row>
    <row r="388" s="13" customFormat="1">
      <c r="A388" s="13"/>
      <c r="B388" s="234"/>
      <c r="C388" s="235"/>
      <c r="D388" s="236" t="s">
        <v>159</v>
      </c>
      <c r="E388" s="237" t="s">
        <v>1</v>
      </c>
      <c r="F388" s="238" t="s">
        <v>531</v>
      </c>
      <c r="G388" s="235"/>
      <c r="H388" s="239">
        <v>217.54900000000001</v>
      </c>
      <c r="I388" s="240"/>
      <c r="J388" s="235"/>
      <c r="K388" s="235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159</v>
      </c>
      <c r="AU388" s="245" t="s">
        <v>89</v>
      </c>
      <c r="AV388" s="13" t="s">
        <v>89</v>
      </c>
      <c r="AW388" s="13" t="s">
        <v>35</v>
      </c>
      <c r="AX388" s="13" t="s">
        <v>79</v>
      </c>
      <c r="AY388" s="245" t="s">
        <v>151</v>
      </c>
    </row>
    <row r="389" s="13" customFormat="1">
      <c r="A389" s="13"/>
      <c r="B389" s="234"/>
      <c r="C389" s="235"/>
      <c r="D389" s="236" t="s">
        <v>159</v>
      </c>
      <c r="E389" s="237" t="s">
        <v>1</v>
      </c>
      <c r="F389" s="238" t="s">
        <v>532</v>
      </c>
      <c r="G389" s="235"/>
      <c r="H389" s="239">
        <v>126.34</v>
      </c>
      <c r="I389" s="240"/>
      <c r="J389" s="235"/>
      <c r="K389" s="235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159</v>
      </c>
      <c r="AU389" s="245" t="s">
        <v>89</v>
      </c>
      <c r="AV389" s="13" t="s">
        <v>89</v>
      </c>
      <c r="AW389" s="13" t="s">
        <v>35</v>
      </c>
      <c r="AX389" s="13" t="s">
        <v>79</v>
      </c>
      <c r="AY389" s="245" t="s">
        <v>151</v>
      </c>
    </row>
    <row r="390" s="14" customFormat="1">
      <c r="A390" s="14"/>
      <c r="B390" s="246"/>
      <c r="C390" s="247"/>
      <c r="D390" s="236" t="s">
        <v>159</v>
      </c>
      <c r="E390" s="248" t="s">
        <v>1</v>
      </c>
      <c r="F390" s="249" t="s">
        <v>190</v>
      </c>
      <c r="G390" s="247"/>
      <c r="H390" s="250">
        <v>343.88900000000001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159</v>
      </c>
      <c r="AU390" s="256" t="s">
        <v>89</v>
      </c>
      <c r="AV390" s="14" t="s">
        <v>157</v>
      </c>
      <c r="AW390" s="14" t="s">
        <v>35</v>
      </c>
      <c r="AX390" s="14" t="s">
        <v>87</v>
      </c>
      <c r="AY390" s="256" t="s">
        <v>151</v>
      </c>
    </row>
    <row r="391" s="2" customFormat="1" ht="37.8" customHeight="1">
      <c r="A391" s="39"/>
      <c r="B391" s="40"/>
      <c r="C391" s="220" t="s">
        <v>533</v>
      </c>
      <c r="D391" s="220" t="s">
        <v>153</v>
      </c>
      <c r="E391" s="221" t="s">
        <v>534</v>
      </c>
      <c r="F391" s="222" t="s">
        <v>535</v>
      </c>
      <c r="G391" s="223" t="s">
        <v>287</v>
      </c>
      <c r="H391" s="224">
        <v>560.62</v>
      </c>
      <c r="I391" s="225"/>
      <c r="J391" s="226">
        <f>ROUND(I391*H391,2)</f>
        <v>0</v>
      </c>
      <c r="K391" s="227"/>
      <c r="L391" s="45"/>
      <c r="M391" s="228" t="s">
        <v>1</v>
      </c>
      <c r="N391" s="229" t="s">
        <v>44</v>
      </c>
      <c r="O391" s="92"/>
      <c r="P391" s="230">
        <f>O391*H391</f>
        <v>0</v>
      </c>
      <c r="Q391" s="230">
        <v>0.0017600000000000001</v>
      </c>
      <c r="R391" s="230">
        <f>Q391*H391</f>
        <v>0.98669119999999999</v>
      </c>
      <c r="S391" s="230">
        <v>0</v>
      </c>
      <c r="T391" s="23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2" t="s">
        <v>157</v>
      </c>
      <c r="AT391" s="232" t="s">
        <v>153</v>
      </c>
      <c r="AU391" s="232" t="s">
        <v>89</v>
      </c>
      <c r="AY391" s="18" t="s">
        <v>151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8" t="s">
        <v>87</v>
      </c>
      <c r="BK391" s="233">
        <f>ROUND(I391*H391,2)</f>
        <v>0</v>
      </c>
      <c r="BL391" s="18" t="s">
        <v>157</v>
      </c>
      <c r="BM391" s="232" t="s">
        <v>536</v>
      </c>
    </row>
    <row r="392" s="13" customFormat="1">
      <c r="A392" s="13"/>
      <c r="B392" s="234"/>
      <c r="C392" s="235"/>
      <c r="D392" s="236" t="s">
        <v>159</v>
      </c>
      <c r="E392" s="237" t="s">
        <v>1</v>
      </c>
      <c r="F392" s="238" t="s">
        <v>484</v>
      </c>
      <c r="G392" s="235"/>
      <c r="H392" s="239">
        <v>55.75</v>
      </c>
      <c r="I392" s="240"/>
      <c r="J392" s="235"/>
      <c r="K392" s="235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159</v>
      </c>
      <c r="AU392" s="245" t="s">
        <v>89</v>
      </c>
      <c r="AV392" s="13" t="s">
        <v>89</v>
      </c>
      <c r="AW392" s="13" t="s">
        <v>35</v>
      </c>
      <c r="AX392" s="13" t="s">
        <v>79</v>
      </c>
      <c r="AY392" s="245" t="s">
        <v>151</v>
      </c>
    </row>
    <row r="393" s="13" customFormat="1">
      <c r="A393" s="13"/>
      <c r="B393" s="234"/>
      <c r="C393" s="235"/>
      <c r="D393" s="236" t="s">
        <v>159</v>
      </c>
      <c r="E393" s="237" t="s">
        <v>1</v>
      </c>
      <c r="F393" s="238" t="s">
        <v>485</v>
      </c>
      <c r="G393" s="235"/>
      <c r="H393" s="239">
        <v>57.850000000000001</v>
      </c>
      <c r="I393" s="240"/>
      <c r="J393" s="235"/>
      <c r="K393" s="235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159</v>
      </c>
      <c r="AU393" s="245" t="s">
        <v>89</v>
      </c>
      <c r="AV393" s="13" t="s">
        <v>89</v>
      </c>
      <c r="AW393" s="13" t="s">
        <v>35</v>
      </c>
      <c r="AX393" s="13" t="s">
        <v>79</v>
      </c>
      <c r="AY393" s="245" t="s">
        <v>151</v>
      </c>
    </row>
    <row r="394" s="13" customFormat="1">
      <c r="A394" s="13"/>
      <c r="B394" s="234"/>
      <c r="C394" s="235"/>
      <c r="D394" s="236" t="s">
        <v>159</v>
      </c>
      <c r="E394" s="237" t="s">
        <v>1</v>
      </c>
      <c r="F394" s="238" t="s">
        <v>486</v>
      </c>
      <c r="G394" s="235"/>
      <c r="H394" s="239">
        <v>177.5</v>
      </c>
      <c r="I394" s="240"/>
      <c r="J394" s="235"/>
      <c r="K394" s="235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159</v>
      </c>
      <c r="AU394" s="245" t="s">
        <v>89</v>
      </c>
      <c r="AV394" s="13" t="s">
        <v>89</v>
      </c>
      <c r="AW394" s="13" t="s">
        <v>35</v>
      </c>
      <c r="AX394" s="13" t="s">
        <v>79</v>
      </c>
      <c r="AY394" s="245" t="s">
        <v>151</v>
      </c>
    </row>
    <row r="395" s="13" customFormat="1">
      <c r="A395" s="13"/>
      <c r="B395" s="234"/>
      <c r="C395" s="235"/>
      <c r="D395" s="236" t="s">
        <v>159</v>
      </c>
      <c r="E395" s="237" t="s">
        <v>1</v>
      </c>
      <c r="F395" s="238" t="s">
        <v>487</v>
      </c>
      <c r="G395" s="235"/>
      <c r="H395" s="239">
        <v>59.159999999999997</v>
      </c>
      <c r="I395" s="240"/>
      <c r="J395" s="235"/>
      <c r="K395" s="235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159</v>
      </c>
      <c r="AU395" s="245" t="s">
        <v>89</v>
      </c>
      <c r="AV395" s="13" t="s">
        <v>89</v>
      </c>
      <c r="AW395" s="13" t="s">
        <v>35</v>
      </c>
      <c r="AX395" s="13" t="s">
        <v>79</v>
      </c>
      <c r="AY395" s="245" t="s">
        <v>151</v>
      </c>
    </row>
    <row r="396" s="13" customFormat="1">
      <c r="A396" s="13"/>
      <c r="B396" s="234"/>
      <c r="C396" s="235"/>
      <c r="D396" s="236" t="s">
        <v>159</v>
      </c>
      <c r="E396" s="237" t="s">
        <v>1</v>
      </c>
      <c r="F396" s="238" t="s">
        <v>488</v>
      </c>
      <c r="G396" s="235"/>
      <c r="H396" s="239">
        <v>121.95999999999999</v>
      </c>
      <c r="I396" s="240"/>
      <c r="J396" s="235"/>
      <c r="K396" s="235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159</v>
      </c>
      <c r="AU396" s="245" t="s">
        <v>89</v>
      </c>
      <c r="AV396" s="13" t="s">
        <v>89</v>
      </c>
      <c r="AW396" s="13" t="s">
        <v>35</v>
      </c>
      <c r="AX396" s="13" t="s">
        <v>79</v>
      </c>
      <c r="AY396" s="245" t="s">
        <v>151</v>
      </c>
    </row>
    <row r="397" s="13" customFormat="1">
      <c r="A397" s="13"/>
      <c r="B397" s="234"/>
      <c r="C397" s="235"/>
      <c r="D397" s="236" t="s">
        <v>159</v>
      </c>
      <c r="E397" s="237" t="s">
        <v>1</v>
      </c>
      <c r="F397" s="238" t="s">
        <v>489</v>
      </c>
      <c r="G397" s="235"/>
      <c r="H397" s="239">
        <v>88.400000000000006</v>
      </c>
      <c r="I397" s="240"/>
      <c r="J397" s="235"/>
      <c r="K397" s="235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159</v>
      </c>
      <c r="AU397" s="245" t="s">
        <v>89</v>
      </c>
      <c r="AV397" s="13" t="s">
        <v>89</v>
      </c>
      <c r="AW397" s="13" t="s">
        <v>35</v>
      </c>
      <c r="AX397" s="13" t="s">
        <v>79</v>
      </c>
      <c r="AY397" s="245" t="s">
        <v>151</v>
      </c>
    </row>
    <row r="398" s="14" customFormat="1">
      <c r="A398" s="14"/>
      <c r="B398" s="246"/>
      <c r="C398" s="247"/>
      <c r="D398" s="236" t="s">
        <v>159</v>
      </c>
      <c r="E398" s="248" t="s">
        <v>1</v>
      </c>
      <c r="F398" s="249" t="s">
        <v>190</v>
      </c>
      <c r="G398" s="247"/>
      <c r="H398" s="250">
        <v>560.62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159</v>
      </c>
      <c r="AU398" s="256" t="s">
        <v>89</v>
      </c>
      <c r="AV398" s="14" t="s">
        <v>157</v>
      </c>
      <c r="AW398" s="14" t="s">
        <v>35</v>
      </c>
      <c r="AX398" s="14" t="s">
        <v>87</v>
      </c>
      <c r="AY398" s="256" t="s">
        <v>151</v>
      </c>
    </row>
    <row r="399" s="2" customFormat="1" ht="24.15" customHeight="1">
      <c r="A399" s="39"/>
      <c r="B399" s="40"/>
      <c r="C399" s="257" t="s">
        <v>537</v>
      </c>
      <c r="D399" s="257" t="s">
        <v>353</v>
      </c>
      <c r="E399" s="258" t="s">
        <v>538</v>
      </c>
      <c r="F399" s="259" t="s">
        <v>539</v>
      </c>
      <c r="G399" s="260" t="s">
        <v>156</v>
      </c>
      <c r="H399" s="261">
        <v>117.73</v>
      </c>
      <c r="I399" s="262"/>
      <c r="J399" s="263">
        <f>ROUND(I399*H399,2)</f>
        <v>0</v>
      </c>
      <c r="K399" s="264"/>
      <c r="L399" s="265"/>
      <c r="M399" s="266" t="s">
        <v>1</v>
      </c>
      <c r="N399" s="267" t="s">
        <v>44</v>
      </c>
      <c r="O399" s="92"/>
      <c r="P399" s="230">
        <f>O399*H399</f>
        <v>0</v>
      </c>
      <c r="Q399" s="230">
        <v>0.00059999999999999995</v>
      </c>
      <c r="R399" s="230">
        <f>Q399*H399</f>
        <v>0.070637999999999992</v>
      </c>
      <c r="S399" s="230">
        <v>0</v>
      </c>
      <c r="T399" s="23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2" t="s">
        <v>191</v>
      </c>
      <c r="AT399" s="232" t="s">
        <v>353</v>
      </c>
      <c r="AU399" s="232" t="s">
        <v>89</v>
      </c>
      <c r="AY399" s="18" t="s">
        <v>151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8" t="s">
        <v>87</v>
      </c>
      <c r="BK399" s="233">
        <f>ROUND(I399*H399,2)</f>
        <v>0</v>
      </c>
      <c r="BL399" s="18" t="s">
        <v>157</v>
      </c>
      <c r="BM399" s="232" t="s">
        <v>540</v>
      </c>
    </row>
    <row r="400" s="13" customFormat="1">
      <c r="A400" s="13"/>
      <c r="B400" s="234"/>
      <c r="C400" s="235"/>
      <c r="D400" s="236" t="s">
        <v>159</v>
      </c>
      <c r="E400" s="237" t="s">
        <v>1</v>
      </c>
      <c r="F400" s="238" t="s">
        <v>541</v>
      </c>
      <c r="G400" s="235"/>
      <c r="H400" s="239">
        <v>11.15</v>
      </c>
      <c r="I400" s="240"/>
      <c r="J400" s="235"/>
      <c r="K400" s="235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159</v>
      </c>
      <c r="AU400" s="245" t="s">
        <v>89</v>
      </c>
      <c r="AV400" s="13" t="s">
        <v>89</v>
      </c>
      <c r="AW400" s="13" t="s">
        <v>35</v>
      </c>
      <c r="AX400" s="13" t="s">
        <v>79</v>
      </c>
      <c r="AY400" s="245" t="s">
        <v>151</v>
      </c>
    </row>
    <row r="401" s="13" customFormat="1">
      <c r="A401" s="13"/>
      <c r="B401" s="234"/>
      <c r="C401" s="235"/>
      <c r="D401" s="236" t="s">
        <v>159</v>
      </c>
      <c r="E401" s="237" t="s">
        <v>1</v>
      </c>
      <c r="F401" s="238" t="s">
        <v>542</v>
      </c>
      <c r="G401" s="235"/>
      <c r="H401" s="239">
        <v>11.57</v>
      </c>
      <c r="I401" s="240"/>
      <c r="J401" s="235"/>
      <c r="K401" s="235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159</v>
      </c>
      <c r="AU401" s="245" t="s">
        <v>89</v>
      </c>
      <c r="AV401" s="13" t="s">
        <v>89</v>
      </c>
      <c r="AW401" s="13" t="s">
        <v>35</v>
      </c>
      <c r="AX401" s="13" t="s">
        <v>79</v>
      </c>
      <c r="AY401" s="245" t="s">
        <v>151</v>
      </c>
    </row>
    <row r="402" s="13" customFormat="1">
      <c r="A402" s="13"/>
      <c r="B402" s="234"/>
      <c r="C402" s="235"/>
      <c r="D402" s="236" t="s">
        <v>159</v>
      </c>
      <c r="E402" s="237" t="s">
        <v>1</v>
      </c>
      <c r="F402" s="238" t="s">
        <v>543</v>
      </c>
      <c r="G402" s="235"/>
      <c r="H402" s="239">
        <v>35.5</v>
      </c>
      <c r="I402" s="240"/>
      <c r="J402" s="235"/>
      <c r="K402" s="235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159</v>
      </c>
      <c r="AU402" s="245" t="s">
        <v>89</v>
      </c>
      <c r="AV402" s="13" t="s">
        <v>89</v>
      </c>
      <c r="AW402" s="13" t="s">
        <v>35</v>
      </c>
      <c r="AX402" s="13" t="s">
        <v>79</v>
      </c>
      <c r="AY402" s="245" t="s">
        <v>151</v>
      </c>
    </row>
    <row r="403" s="13" customFormat="1">
      <c r="A403" s="13"/>
      <c r="B403" s="234"/>
      <c r="C403" s="235"/>
      <c r="D403" s="236" t="s">
        <v>159</v>
      </c>
      <c r="E403" s="237" t="s">
        <v>1</v>
      </c>
      <c r="F403" s="238" t="s">
        <v>544</v>
      </c>
      <c r="G403" s="235"/>
      <c r="H403" s="239">
        <v>11.832000000000001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159</v>
      </c>
      <c r="AU403" s="245" t="s">
        <v>89</v>
      </c>
      <c r="AV403" s="13" t="s">
        <v>89</v>
      </c>
      <c r="AW403" s="13" t="s">
        <v>35</v>
      </c>
      <c r="AX403" s="13" t="s">
        <v>79</v>
      </c>
      <c r="AY403" s="245" t="s">
        <v>151</v>
      </c>
    </row>
    <row r="404" s="13" customFormat="1">
      <c r="A404" s="13"/>
      <c r="B404" s="234"/>
      <c r="C404" s="235"/>
      <c r="D404" s="236" t="s">
        <v>159</v>
      </c>
      <c r="E404" s="237" t="s">
        <v>1</v>
      </c>
      <c r="F404" s="238" t="s">
        <v>545</v>
      </c>
      <c r="G404" s="235"/>
      <c r="H404" s="239">
        <v>24.391999999999999</v>
      </c>
      <c r="I404" s="240"/>
      <c r="J404" s="235"/>
      <c r="K404" s="235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159</v>
      </c>
      <c r="AU404" s="245" t="s">
        <v>89</v>
      </c>
      <c r="AV404" s="13" t="s">
        <v>89</v>
      </c>
      <c r="AW404" s="13" t="s">
        <v>35</v>
      </c>
      <c r="AX404" s="13" t="s">
        <v>79</v>
      </c>
      <c r="AY404" s="245" t="s">
        <v>151</v>
      </c>
    </row>
    <row r="405" s="13" customFormat="1">
      <c r="A405" s="13"/>
      <c r="B405" s="234"/>
      <c r="C405" s="235"/>
      <c r="D405" s="236" t="s">
        <v>159</v>
      </c>
      <c r="E405" s="237" t="s">
        <v>1</v>
      </c>
      <c r="F405" s="238" t="s">
        <v>546</v>
      </c>
      <c r="G405" s="235"/>
      <c r="H405" s="239">
        <v>17.68</v>
      </c>
      <c r="I405" s="240"/>
      <c r="J405" s="235"/>
      <c r="K405" s="235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159</v>
      </c>
      <c r="AU405" s="245" t="s">
        <v>89</v>
      </c>
      <c r="AV405" s="13" t="s">
        <v>89</v>
      </c>
      <c r="AW405" s="13" t="s">
        <v>35</v>
      </c>
      <c r="AX405" s="13" t="s">
        <v>79</v>
      </c>
      <c r="AY405" s="245" t="s">
        <v>151</v>
      </c>
    </row>
    <row r="406" s="14" customFormat="1">
      <c r="A406" s="14"/>
      <c r="B406" s="246"/>
      <c r="C406" s="247"/>
      <c r="D406" s="236" t="s">
        <v>159</v>
      </c>
      <c r="E406" s="248" t="s">
        <v>1</v>
      </c>
      <c r="F406" s="249" t="s">
        <v>190</v>
      </c>
      <c r="G406" s="247"/>
      <c r="H406" s="250">
        <v>112.124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159</v>
      </c>
      <c r="AU406" s="256" t="s">
        <v>89</v>
      </c>
      <c r="AV406" s="14" t="s">
        <v>157</v>
      </c>
      <c r="AW406" s="14" t="s">
        <v>35</v>
      </c>
      <c r="AX406" s="14" t="s">
        <v>87</v>
      </c>
      <c r="AY406" s="256" t="s">
        <v>151</v>
      </c>
    </row>
    <row r="407" s="13" customFormat="1">
      <c r="A407" s="13"/>
      <c r="B407" s="234"/>
      <c r="C407" s="235"/>
      <c r="D407" s="236" t="s">
        <v>159</v>
      </c>
      <c r="E407" s="235"/>
      <c r="F407" s="238" t="s">
        <v>547</v>
      </c>
      <c r="G407" s="235"/>
      <c r="H407" s="239">
        <v>117.73</v>
      </c>
      <c r="I407" s="240"/>
      <c r="J407" s="235"/>
      <c r="K407" s="235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159</v>
      </c>
      <c r="AU407" s="245" t="s">
        <v>89</v>
      </c>
      <c r="AV407" s="13" t="s">
        <v>89</v>
      </c>
      <c r="AW407" s="13" t="s">
        <v>4</v>
      </c>
      <c r="AX407" s="13" t="s">
        <v>87</v>
      </c>
      <c r="AY407" s="245" t="s">
        <v>151</v>
      </c>
    </row>
    <row r="408" s="2" customFormat="1" ht="37.8" customHeight="1">
      <c r="A408" s="39"/>
      <c r="B408" s="40"/>
      <c r="C408" s="220" t="s">
        <v>548</v>
      </c>
      <c r="D408" s="220" t="s">
        <v>153</v>
      </c>
      <c r="E408" s="221" t="s">
        <v>549</v>
      </c>
      <c r="F408" s="222" t="s">
        <v>550</v>
      </c>
      <c r="G408" s="223" t="s">
        <v>156</v>
      </c>
      <c r="H408" s="224">
        <v>94.436000000000007</v>
      </c>
      <c r="I408" s="225"/>
      <c r="J408" s="226">
        <f>ROUND(I408*H408,2)</f>
        <v>0</v>
      </c>
      <c r="K408" s="227"/>
      <c r="L408" s="45"/>
      <c r="M408" s="228" t="s">
        <v>1</v>
      </c>
      <c r="N408" s="229" t="s">
        <v>44</v>
      </c>
      <c r="O408" s="92"/>
      <c r="P408" s="230">
        <f>O408*H408</f>
        <v>0</v>
      </c>
      <c r="Q408" s="230">
        <v>0.0083899999999999999</v>
      </c>
      <c r="R408" s="230">
        <f>Q408*H408</f>
        <v>0.79231804000000006</v>
      </c>
      <c r="S408" s="230">
        <v>0</v>
      </c>
      <c r="T408" s="23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2" t="s">
        <v>157</v>
      </c>
      <c r="AT408" s="232" t="s">
        <v>153</v>
      </c>
      <c r="AU408" s="232" t="s">
        <v>89</v>
      </c>
      <c r="AY408" s="18" t="s">
        <v>151</v>
      </c>
      <c r="BE408" s="233">
        <f>IF(N408="základní",J408,0)</f>
        <v>0</v>
      </c>
      <c r="BF408" s="233">
        <f>IF(N408="snížená",J408,0)</f>
        <v>0</v>
      </c>
      <c r="BG408" s="233">
        <f>IF(N408="zákl. přenesená",J408,0)</f>
        <v>0</v>
      </c>
      <c r="BH408" s="233">
        <f>IF(N408="sníž. přenesená",J408,0)</f>
        <v>0</v>
      </c>
      <c r="BI408" s="233">
        <f>IF(N408="nulová",J408,0)</f>
        <v>0</v>
      </c>
      <c r="BJ408" s="18" t="s">
        <v>87</v>
      </c>
      <c r="BK408" s="233">
        <f>ROUND(I408*H408,2)</f>
        <v>0</v>
      </c>
      <c r="BL408" s="18" t="s">
        <v>157</v>
      </c>
      <c r="BM408" s="232" t="s">
        <v>551</v>
      </c>
    </row>
    <row r="409" s="13" customFormat="1">
      <c r="A409" s="13"/>
      <c r="B409" s="234"/>
      <c r="C409" s="235"/>
      <c r="D409" s="236" t="s">
        <v>159</v>
      </c>
      <c r="E409" s="237" t="s">
        <v>1</v>
      </c>
      <c r="F409" s="238" t="s">
        <v>552</v>
      </c>
      <c r="G409" s="235"/>
      <c r="H409" s="239">
        <v>94.436000000000007</v>
      </c>
      <c r="I409" s="240"/>
      <c r="J409" s="235"/>
      <c r="K409" s="235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159</v>
      </c>
      <c r="AU409" s="245" t="s">
        <v>89</v>
      </c>
      <c r="AV409" s="13" t="s">
        <v>89</v>
      </c>
      <c r="AW409" s="13" t="s">
        <v>35</v>
      </c>
      <c r="AX409" s="13" t="s">
        <v>87</v>
      </c>
      <c r="AY409" s="245" t="s">
        <v>151</v>
      </c>
    </row>
    <row r="410" s="2" customFormat="1" ht="16.5" customHeight="1">
      <c r="A410" s="39"/>
      <c r="B410" s="40"/>
      <c r="C410" s="257" t="s">
        <v>553</v>
      </c>
      <c r="D410" s="257" t="s">
        <v>353</v>
      </c>
      <c r="E410" s="258" t="s">
        <v>554</v>
      </c>
      <c r="F410" s="259" t="s">
        <v>555</v>
      </c>
      <c r="G410" s="260" t="s">
        <v>156</v>
      </c>
      <c r="H410" s="261">
        <v>99.158000000000001</v>
      </c>
      <c r="I410" s="262"/>
      <c r="J410" s="263">
        <f>ROUND(I410*H410,2)</f>
        <v>0</v>
      </c>
      <c r="K410" s="264"/>
      <c r="L410" s="265"/>
      <c r="M410" s="266" t="s">
        <v>1</v>
      </c>
      <c r="N410" s="267" t="s">
        <v>44</v>
      </c>
      <c r="O410" s="92"/>
      <c r="P410" s="230">
        <f>O410*H410</f>
        <v>0</v>
      </c>
      <c r="Q410" s="230">
        <v>0.00027999999999999998</v>
      </c>
      <c r="R410" s="230">
        <f>Q410*H410</f>
        <v>0.027764239999999999</v>
      </c>
      <c r="S410" s="230">
        <v>0</v>
      </c>
      <c r="T410" s="23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2" t="s">
        <v>191</v>
      </c>
      <c r="AT410" s="232" t="s">
        <v>353</v>
      </c>
      <c r="AU410" s="232" t="s">
        <v>89</v>
      </c>
      <c r="AY410" s="18" t="s">
        <v>151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8" t="s">
        <v>87</v>
      </c>
      <c r="BK410" s="233">
        <f>ROUND(I410*H410,2)</f>
        <v>0</v>
      </c>
      <c r="BL410" s="18" t="s">
        <v>157</v>
      </c>
      <c r="BM410" s="232" t="s">
        <v>556</v>
      </c>
    </row>
    <row r="411" s="13" customFormat="1">
      <c r="A411" s="13"/>
      <c r="B411" s="234"/>
      <c r="C411" s="235"/>
      <c r="D411" s="236" t="s">
        <v>159</v>
      </c>
      <c r="E411" s="235"/>
      <c r="F411" s="238" t="s">
        <v>557</v>
      </c>
      <c r="G411" s="235"/>
      <c r="H411" s="239">
        <v>99.158000000000001</v>
      </c>
      <c r="I411" s="240"/>
      <c r="J411" s="235"/>
      <c r="K411" s="235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159</v>
      </c>
      <c r="AU411" s="245" t="s">
        <v>89</v>
      </c>
      <c r="AV411" s="13" t="s">
        <v>89</v>
      </c>
      <c r="AW411" s="13" t="s">
        <v>4</v>
      </c>
      <c r="AX411" s="13" t="s">
        <v>87</v>
      </c>
      <c r="AY411" s="245" t="s">
        <v>151</v>
      </c>
    </row>
    <row r="412" s="2" customFormat="1" ht="37.8" customHeight="1">
      <c r="A412" s="39"/>
      <c r="B412" s="40"/>
      <c r="C412" s="220" t="s">
        <v>558</v>
      </c>
      <c r="D412" s="220" t="s">
        <v>153</v>
      </c>
      <c r="E412" s="221" t="s">
        <v>559</v>
      </c>
      <c r="F412" s="222" t="s">
        <v>560</v>
      </c>
      <c r="G412" s="223" t="s">
        <v>156</v>
      </c>
      <c r="H412" s="224">
        <v>967.56899999999996</v>
      </c>
      <c r="I412" s="225"/>
      <c r="J412" s="226">
        <f>ROUND(I412*H412,2)</f>
        <v>0</v>
      </c>
      <c r="K412" s="227"/>
      <c r="L412" s="45"/>
      <c r="M412" s="228" t="s">
        <v>1</v>
      </c>
      <c r="N412" s="229" t="s">
        <v>44</v>
      </c>
      <c r="O412" s="92"/>
      <c r="P412" s="230">
        <f>O412*H412</f>
        <v>0</v>
      </c>
      <c r="Q412" s="230">
        <v>0.013350000000000001</v>
      </c>
      <c r="R412" s="230">
        <f>Q412*H412</f>
        <v>12.917046150000001</v>
      </c>
      <c r="S412" s="230">
        <v>0</v>
      </c>
      <c r="T412" s="23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2" t="s">
        <v>157</v>
      </c>
      <c r="AT412" s="232" t="s">
        <v>153</v>
      </c>
      <c r="AU412" s="232" t="s">
        <v>89</v>
      </c>
      <c r="AY412" s="18" t="s">
        <v>151</v>
      </c>
      <c r="BE412" s="233">
        <f>IF(N412="základní",J412,0)</f>
        <v>0</v>
      </c>
      <c r="BF412" s="233">
        <f>IF(N412="snížená",J412,0)</f>
        <v>0</v>
      </c>
      <c r="BG412" s="233">
        <f>IF(N412="zákl. přenesená",J412,0)</f>
        <v>0</v>
      </c>
      <c r="BH412" s="233">
        <f>IF(N412="sníž. přenesená",J412,0)</f>
        <v>0</v>
      </c>
      <c r="BI412" s="233">
        <f>IF(N412="nulová",J412,0)</f>
        <v>0</v>
      </c>
      <c r="BJ412" s="18" t="s">
        <v>87</v>
      </c>
      <c r="BK412" s="233">
        <f>ROUND(I412*H412,2)</f>
        <v>0</v>
      </c>
      <c r="BL412" s="18" t="s">
        <v>157</v>
      </c>
      <c r="BM412" s="232" t="s">
        <v>561</v>
      </c>
    </row>
    <row r="413" s="15" customFormat="1">
      <c r="A413" s="15"/>
      <c r="B413" s="268"/>
      <c r="C413" s="269"/>
      <c r="D413" s="236" t="s">
        <v>159</v>
      </c>
      <c r="E413" s="270" t="s">
        <v>1</v>
      </c>
      <c r="F413" s="271" t="s">
        <v>562</v>
      </c>
      <c r="G413" s="269"/>
      <c r="H413" s="270" t="s">
        <v>1</v>
      </c>
      <c r="I413" s="272"/>
      <c r="J413" s="269"/>
      <c r="K413" s="269"/>
      <c r="L413" s="273"/>
      <c r="M413" s="274"/>
      <c r="N413" s="275"/>
      <c r="O413" s="275"/>
      <c r="P413" s="275"/>
      <c r="Q413" s="275"/>
      <c r="R413" s="275"/>
      <c r="S413" s="275"/>
      <c r="T413" s="27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7" t="s">
        <v>159</v>
      </c>
      <c r="AU413" s="277" t="s">
        <v>89</v>
      </c>
      <c r="AV413" s="15" t="s">
        <v>87</v>
      </c>
      <c r="AW413" s="15" t="s">
        <v>35</v>
      </c>
      <c r="AX413" s="15" t="s">
        <v>79</v>
      </c>
      <c r="AY413" s="277" t="s">
        <v>151</v>
      </c>
    </row>
    <row r="414" s="13" customFormat="1">
      <c r="A414" s="13"/>
      <c r="B414" s="234"/>
      <c r="C414" s="235"/>
      <c r="D414" s="236" t="s">
        <v>159</v>
      </c>
      <c r="E414" s="237" t="s">
        <v>1</v>
      </c>
      <c r="F414" s="238" t="s">
        <v>563</v>
      </c>
      <c r="G414" s="235"/>
      <c r="H414" s="239">
        <v>155.61000000000001</v>
      </c>
      <c r="I414" s="240"/>
      <c r="J414" s="235"/>
      <c r="K414" s="235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159</v>
      </c>
      <c r="AU414" s="245" t="s">
        <v>89</v>
      </c>
      <c r="AV414" s="13" t="s">
        <v>89</v>
      </c>
      <c r="AW414" s="13" t="s">
        <v>35</v>
      </c>
      <c r="AX414" s="13" t="s">
        <v>79</v>
      </c>
      <c r="AY414" s="245" t="s">
        <v>151</v>
      </c>
    </row>
    <row r="415" s="13" customFormat="1">
      <c r="A415" s="13"/>
      <c r="B415" s="234"/>
      <c r="C415" s="235"/>
      <c r="D415" s="236" t="s">
        <v>159</v>
      </c>
      <c r="E415" s="237" t="s">
        <v>1</v>
      </c>
      <c r="F415" s="238" t="s">
        <v>564</v>
      </c>
      <c r="G415" s="235"/>
      <c r="H415" s="239">
        <v>100.935</v>
      </c>
      <c r="I415" s="240"/>
      <c r="J415" s="235"/>
      <c r="K415" s="235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159</v>
      </c>
      <c r="AU415" s="245" t="s">
        <v>89</v>
      </c>
      <c r="AV415" s="13" t="s">
        <v>89</v>
      </c>
      <c r="AW415" s="13" t="s">
        <v>35</v>
      </c>
      <c r="AX415" s="13" t="s">
        <v>79</v>
      </c>
      <c r="AY415" s="245" t="s">
        <v>151</v>
      </c>
    </row>
    <row r="416" s="16" customFormat="1">
      <c r="A416" s="16"/>
      <c r="B416" s="278"/>
      <c r="C416" s="279"/>
      <c r="D416" s="236" t="s">
        <v>159</v>
      </c>
      <c r="E416" s="280" t="s">
        <v>1</v>
      </c>
      <c r="F416" s="281" t="s">
        <v>565</v>
      </c>
      <c r="G416" s="279"/>
      <c r="H416" s="282">
        <v>256.54500000000002</v>
      </c>
      <c r="I416" s="283"/>
      <c r="J416" s="279"/>
      <c r="K416" s="279"/>
      <c r="L416" s="284"/>
      <c r="M416" s="285"/>
      <c r="N416" s="286"/>
      <c r="O416" s="286"/>
      <c r="P416" s="286"/>
      <c r="Q416" s="286"/>
      <c r="R416" s="286"/>
      <c r="S416" s="286"/>
      <c r="T416" s="287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88" t="s">
        <v>159</v>
      </c>
      <c r="AU416" s="288" t="s">
        <v>89</v>
      </c>
      <c r="AV416" s="16" t="s">
        <v>165</v>
      </c>
      <c r="AW416" s="16" t="s">
        <v>35</v>
      </c>
      <c r="AX416" s="16" t="s">
        <v>79</v>
      </c>
      <c r="AY416" s="288" t="s">
        <v>151</v>
      </c>
    </row>
    <row r="417" s="13" customFormat="1">
      <c r="A417" s="13"/>
      <c r="B417" s="234"/>
      <c r="C417" s="235"/>
      <c r="D417" s="236" t="s">
        <v>159</v>
      </c>
      <c r="E417" s="237" t="s">
        <v>1</v>
      </c>
      <c r="F417" s="238" t="s">
        <v>566</v>
      </c>
      <c r="G417" s="235"/>
      <c r="H417" s="239">
        <v>6.3700000000000001</v>
      </c>
      <c r="I417" s="240"/>
      <c r="J417" s="235"/>
      <c r="K417" s="235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159</v>
      </c>
      <c r="AU417" s="245" t="s">
        <v>89</v>
      </c>
      <c r="AV417" s="13" t="s">
        <v>89</v>
      </c>
      <c r="AW417" s="13" t="s">
        <v>35</v>
      </c>
      <c r="AX417" s="13" t="s">
        <v>79</v>
      </c>
      <c r="AY417" s="245" t="s">
        <v>151</v>
      </c>
    </row>
    <row r="418" s="16" customFormat="1">
      <c r="A418" s="16"/>
      <c r="B418" s="278"/>
      <c r="C418" s="279"/>
      <c r="D418" s="236" t="s">
        <v>159</v>
      </c>
      <c r="E418" s="280" t="s">
        <v>1</v>
      </c>
      <c r="F418" s="281" t="s">
        <v>565</v>
      </c>
      <c r="G418" s="279"/>
      <c r="H418" s="282">
        <v>6.3700000000000001</v>
      </c>
      <c r="I418" s="283"/>
      <c r="J418" s="279"/>
      <c r="K418" s="279"/>
      <c r="L418" s="284"/>
      <c r="M418" s="285"/>
      <c r="N418" s="286"/>
      <c r="O418" s="286"/>
      <c r="P418" s="286"/>
      <c r="Q418" s="286"/>
      <c r="R418" s="286"/>
      <c r="S418" s="286"/>
      <c r="T418" s="287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8" t="s">
        <v>159</v>
      </c>
      <c r="AU418" s="288" t="s">
        <v>89</v>
      </c>
      <c r="AV418" s="16" t="s">
        <v>165</v>
      </c>
      <c r="AW418" s="16" t="s">
        <v>35</v>
      </c>
      <c r="AX418" s="16" t="s">
        <v>79</v>
      </c>
      <c r="AY418" s="288" t="s">
        <v>151</v>
      </c>
    </row>
    <row r="419" s="13" customFormat="1">
      <c r="A419" s="13"/>
      <c r="B419" s="234"/>
      <c r="C419" s="235"/>
      <c r="D419" s="236" t="s">
        <v>159</v>
      </c>
      <c r="E419" s="237" t="s">
        <v>1</v>
      </c>
      <c r="F419" s="238" t="s">
        <v>567</v>
      </c>
      <c r="G419" s="235"/>
      <c r="H419" s="239">
        <v>90.587999999999994</v>
      </c>
      <c r="I419" s="240"/>
      <c r="J419" s="235"/>
      <c r="K419" s="235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159</v>
      </c>
      <c r="AU419" s="245" t="s">
        <v>89</v>
      </c>
      <c r="AV419" s="13" t="s">
        <v>89</v>
      </c>
      <c r="AW419" s="13" t="s">
        <v>35</v>
      </c>
      <c r="AX419" s="13" t="s">
        <v>79</v>
      </c>
      <c r="AY419" s="245" t="s">
        <v>151</v>
      </c>
    </row>
    <row r="420" s="13" customFormat="1">
      <c r="A420" s="13"/>
      <c r="B420" s="234"/>
      <c r="C420" s="235"/>
      <c r="D420" s="236" t="s">
        <v>159</v>
      </c>
      <c r="E420" s="237" t="s">
        <v>1</v>
      </c>
      <c r="F420" s="238" t="s">
        <v>568</v>
      </c>
      <c r="G420" s="235"/>
      <c r="H420" s="239">
        <v>574.19600000000003</v>
      </c>
      <c r="I420" s="240"/>
      <c r="J420" s="235"/>
      <c r="K420" s="235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159</v>
      </c>
      <c r="AU420" s="245" t="s">
        <v>89</v>
      </c>
      <c r="AV420" s="13" t="s">
        <v>89</v>
      </c>
      <c r="AW420" s="13" t="s">
        <v>35</v>
      </c>
      <c r="AX420" s="13" t="s">
        <v>79</v>
      </c>
      <c r="AY420" s="245" t="s">
        <v>151</v>
      </c>
    </row>
    <row r="421" s="13" customFormat="1">
      <c r="A421" s="13"/>
      <c r="B421" s="234"/>
      <c r="C421" s="235"/>
      <c r="D421" s="236" t="s">
        <v>159</v>
      </c>
      <c r="E421" s="237" t="s">
        <v>1</v>
      </c>
      <c r="F421" s="238" t="s">
        <v>569</v>
      </c>
      <c r="G421" s="235"/>
      <c r="H421" s="239">
        <v>39.869999999999997</v>
      </c>
      <c r="I421" s="240"/>
      <c r="J421" s="235"/>
      <c r="K421" s="235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159</v>
      </c>
      <c r="AU421" s="245" t="s">
        <v>89</v>
      </c>
      <c r="AV421" s="13" t="s">
        <v>89</v>
      </c>
      <c r="AW421" s="13" t="s">
        <v>35</v>
      </c>
      <c r="AX421" s="13" t="s">
        <v>79</v>
      </c>
      <c r="AY421" s="245" t="s">
        <v>151</v>
      </c>
    </row>
    <row r="422" s="16" customFormat="1">
      <c r="A422" s="16"/>
      <c r="B422" s="278"/>
      <c r="C422" s="279"/>
      <c r="D422" s="236" t="s">
        <v>159</v>
      </c>
      <c r="E422" s="280" t="s">
        <v>1</v>
      </c>
      <c r="F422" s="281" t="s">
        <v>565</v>
      </c>
      <c r="G422" s="279"/>
      <c r="H422" s="282">
        <v>704.654</v>
      </c>
      <c r="I422" s="283"/>
      <c r="J422" s="279"/>
      <c r="K422" s="279"/>
      <c r="L422" s="284"/>
      <c r="M422" s="285"/>
      <c r="N422" s="286"/>
      <c r="O422" s="286"/>
      <c r="P422" s="286"/>
      <c r="Q422" s="286"/>
      <c r="R422" s="286"/>
      <c r="S422" s="286"/>
      <c r="T422" s="287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88" t="s">
        <v>159</v>
      </c>
      <c r="AU422" s="288" t="s">
        <v>89</v>
      </c>
      <c r="AV422" s="16" t="s">
        <v>165</v>
      </c>
      <c r="AW422" s="16" t="s">
        <v>35</v>
      </c>
      <c r="AX422" s="16" t="s">
        <v>79</v>
      </c>
      <c r="AY422" s="288" t="s">
        <v>151</v>
      </c>
    </row>
    <row r="423" s="14" customFormat="1">
      <c r="A423" s="14"/>
      <c r="B423" s="246"/>
      <c r="C423" s="247"/>
      <c r="D423" s="236" t="s">
        <v>159</v>
      </c>
      <c r="E423" s="248" t="s">
        <v>1</v>
      </c>
      <c r="F423" s="249" t="s">
        <v>190</v>
      </c>
      <c r="G423" s="247"/>
      <c r="H423" s="250">
        <v>967.56899999999996</v>
      </c>
      <c r="I423" s="251"/>
      <c r="J423" s="247"/>
      <c r="K423" s="247"/>
      <c r="L423" s="252"/>
      <c r="M423" s="253"/>
      <c r="N423" s="254"/>
      <c r="O423" s="254"/>
      <c r="P423" s="254"/>
      <c r="Q423" s="254"/>
      <c r="R423" s="254"/>
      <c r="S423" s="254"/>
      <c r="T423" s="25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6" t="s">
        <v>159</v>
      </c>
      <c r="AU423" s="256" t="s">
        <v>89</v>
      </c>
      <c r="AV423" s="14" t="s">
        <v>157</v>
      </c>
      <c r="AW423" s="14" t="s">
        <v>35</v>
      </c>
      <c r="AX423" s="14" t="s">
        <v>87</v>
      </c>
      <c r="AY423" s="256" t="s">
        <v>151</v>
      </c>
    </row>
    <row r="424" s="2" customFormat="1" ht="24.15" customHeight="1">
      <c r="A424" s="39"/>
      <c r="B424" s="40"/>
      <c r="C424" s="257" t="s">
        <v>570</v>
      </c>
      <c r="D424" s="257" t="s">
        <v>353</v>
      </c>
      <c r="E424" s="258" t="s">
        <v>571</v>
      </c>
      <c r="F424" s="259" t="s">
        <v>572</v>
      </c>
      <c r="G424" s="260" t="s">
        <v>156</v>
      </c>
      <c r="H424" s="261">
        <v>1015.947</v>
      </c>
      <c r="I424" s="262"/>
      <c r="J424" s="263">
        <f>ROUND(I424*H424,2)</f>
        <v>0</v>
      </c>
      <c r="K424" s="264"/>
      <c r="L424" s="265"/>
      <c r="M424" s="266" t="s">
        <v>1</v>
      </c>
      <c r="N424" s="267" t="s">
        <v>44</v>
      </c>
      <c r="O424" s="92"/>
      <c r="P424" s="230">
        <f>O424*H424</f>
        <v>0</v>
      </c>
      <c r="Q424" s="230">
        <v>0.0018</v>
      </c>
      <c r="R424" s="230">
        <f>Q424*H424</f>
        <v>1.8287046</v>
      </c>
      <c r="S424" s="230">
        <v>0</v>
      </c>
      <c r="T424" s="231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2" t="s">
        <v>191</v>
      </c>
      <c r="AT424" s="232" t="s">
        <v>353</v>
      </c>
      <c r="AU424" s="232" t="s">
        <v>89</v>
      </c>
      <c r="AY424" s="18" t="s">
        <v>151</v>
      </c>
      <c r="BE424" s="233">
        <f>IF(N424="základní",J424,0)</f>
        <v>0</v>
      </c>
      <c r="BF424" s="233">
        <f>IF(N424="snížená",J424,0)</f>
        <v>0</v>
      </c>
      <c r="BG424" s="233">
        <f>IF(N424="zákl. přenesená",J424,0)</f>
        <v>0</v>
      </c>
      <c r="BH424" s="233">
        <f>IF(N424="sníž. přenesená",J424,0)</f>
        <v>0</v>
      </c>
      <c r="BI424" s="233">
        <f>IF(N424="nulová",J424,0)</f>
        <v>0</v>
      </c>
      <c r="BJ424" s="18" t="s">
        <v>87</v>
      </c>
      <c r="BK424" s="233">
        <f>ROUND(I424*H424,2)</f>
        <v>0</v>
      </c>
      <c r="BL424" s="18" t="s">
        <v>157</v>
      </c>
      <c r="BM424" s="232" t="s">
        <v>573</v>
      </c>
    </row>
    <row r="425" s="15" customFormat="1">
      <c r="A425" s="15"/>
      <c r="B425" s="268"/>
      <c r="C425" s="269"/>
      <c r="D425" s="236" t="s">
        <v>159</v>
      </c>
      <c r="E425" s="270" t="s">
        <v>1</v>
      </c>
      <c r="F425" s="271" t="s">
        <v>562</v>
      </c>
      <c r="G425" s="269"/>
      <c r="H425" s="270" t="s">
        <v>1</v>
      </c>
      <c r="I425" s="272"/>
      <c r="J425" s="269"/>
      <c r="K425" s="269"/>
      <c r="L425" s="273"/>
      <c r="M425" s="274"/>
      <c r="N425" s="275"/>
      <c r="O425" s="275"/>
      <c r="P425" s="275"/>
      <c r="Q425" s="275"/>
      <c r="R425" s="275"/>
      <c r="S425" s="275"/>
      <c r="T425" s="27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7" t="s">
        <v>159</v>
      </c>
      <c r="AU425" s="277" t="s">
        <v>89</v>
      </c>
      <c r="AV425" s="15" t="s">
        <v>87</v>
      </c>
      <c r="AW425" s="15" t="s">
        <v>35</v>
      </c>
      <c r="AX425" s="15" t="s">
        <v>79</v>
      </c>
      <c r="AY425" s="277" t="s">
        <v>151</v>
      </c>
    </row>
    <row r="426" s="13" customFormat="1">
      <c r="A426" s="13"/>
      <c r="B426" s="234"/>
      <c r="C426" s="235"/>
      <c r="D426" s="236" t="s">
        <v>159</v>
      </c>
      <c r="E426" s="237" t="s">
        <v>1</v>
      </c>
      <c r="F426" s="238" t="s">
        <v>563</v>
      </c>
      <c r="G426" s="235"/>
      <c r="H426" s="239">
        <v>155.61000000000001</v>
      </c>
      <c r="I426" s="240"/>
      <c r="J426" s="235"/>
      <c r="K426" s="235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159</v>
      </c>
      <c r="AU426" s="245" t="s">
        <v>89</v>
      </c>
      <c r="AV426" s="13" t="s">
        <v>89</v>
      </c>
      <c r="AW426" s="13" t="s">
        <v>35</v>
      </c>
      <c r="AX426" s="13" t="s">
        <v>79</v>
      </c>
      <c r="AY426" s="245" t="s">
        <v>151</v>
      </c>
    </row>
    <row r="427" s="13" customFormat="1">
      <c r="A427" s="13"/>
      <c r="B427" s="234"/>
      <c r="C427" s="235"/>
      <c r="D427" s="236" t="s">
        <v>159</v>
      </c>
      <c r="E427" s="237" t="s">
        <v>1</v>
      </c>
      <c r="F427" s="238" t="s">
        <v>564</v>
      </c>
      <c r="G427" s="235"/>
      <c r="H427" s="239">
        <v>100.935</v>
      </c>
      <c r="I427" s="240"/>
      <c r="J427" s="235"/>
      <c r="K427" s="235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159</v>
      </c>
      <c r="AU427" s="245" t="s">
        <v>89</v>
      </c>
      <c r="AV427" s="13" t="s">
        <v>89</v>
      </c>
      <c r="AW427" s="13" t="s">
        <v>35</v>
      </c>
      <c r="AX427" s="13" t="s">
        <v>79</v>
      </c>
      <c r="AY427" s="245" t="s">
        <v>151</v>
      </c>
    </row>
    <row r="428" s="16" customFormat="1">
      <c r="A428" s="16"/>
      <c r="B428" s="278"/>
      <c r="C428" s="279"/>
      <c r="D428" s="236" t="s">
        <v>159</v>
      </c>
      <c r="E428" s="280" t="s">
        <v>1</v>
      </c>
      <c r="F428" s="281" t="s">
        <v>565</v>
      </c>
      <c r="G428" s="279"/>
      <c r="H428" s="282">
        <v>256.54500000000002</v>
      </c>
      <c r="I428" s="283"/>
      <c r="J428" s="279"/>
      <c r="K428" s="279"/>
      <c r="L428" s="284"/>
      <c r="M428" s="285"/>
      <c r="N428" s="286"/>
      <c r="O428" s="286"/>
      <c r="P428" s="286"/>
      <c r="Q428" s="286"/>
      <c r="R428" s="286"/>
      <c r="S428" s="286"/>
      <c r="T428" s="287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8" t="s">
        <v>159</v>
      </c>
      <c r="AU428" s="288" t="s">
        <v>89</v>
      </c>
      <c r="AV428" s="16" t="s">
        <v>165</v>
      </c>
      <c r="AW428" s="16" t="s">
        <v>35</v>
      </c>
      <c r="AX428" s="16" t="s">
        <v>79</v>
      </c>
      <c r="AY428" s="288" t="s">
        <v>151</v>
      </c>
    </row>
    <row r="429" s="13" customFormat="1">
      <c r="A429" s="13"/>
      <c r="B429" s="234"/>
      <c r="C429" s="235"/>
      <c r="D429" s="236" t="s">
        <v>159</v>
      </c>
      <c r="E429" s="237" t="s">
        <v>1</v>
      </c>
      <c r="F429" s="238" t="s">
        <v>566</v>
      </c>
      <c r="G429" s="235"/>
      <c r="H429" s="239">
        <v>6.3700000000000001</v>
      </c>
      <c r="I429" s="240"/>
      <c r="J429" s="235"/>
      <c r="K429" s="235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159</v>
      </c>
      <c r="AU429" s="245" t="s">
        <v>89</v>
      </c>
      <c r="AV429" s="13" t="s">
        <v>89</v>
      </c>
      <c r="AW429" s="13" t="s">
        <v>35</v>
      </c>
      <c r="AX429" s="13" t="s">
        <v>79</v>
      </c>
      <c r="AY429" s="245" t="s">
        <v>151</v>
      </c>
    </row>
    <row r="430" s="16" customFormat="1">
      <c r="A430" s="16"/>
      <c r="B430" s="278"/>
      <c r="C430" s="279"/>
      <c r="D430" s="236" t="s">
        <v>159</v>
      </c>
      <c r="E430" s="280" t="s">
        <v>1</v>
      </c>
      <c r="F430" s="281" t="s">
        <v>565</v>
      </c>
      <c r="G430" s="279"/>
      <c r="H430" s="282">
        <v>6.3700000000000001</v>
      </c>
      <c r="I430" s="283"/>
      <c r="J430" s="279"/>
      <c r="K430" s="279"/>
      <c r="L430" s="284"/>
      <c r="M430" s="285"/>
      <c r="N430" s="286"/>
      <c r="O430" s="286"/>
      <c r="P430" s="286"/>
      <c r="Q430" s="286"/>
      <c r="R430" s="286"/>
      <c r="S430" s="286"/>
      <c r="T430" s="287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8" t="s">
        <v>159</v>
      </c>
      <c r="AU430" s="288" t="s">
        <v>89</v>
      </c>
      <c r="AV430" s="16" t="s">
        <v>165</v>
      </c>
      <c r="AW430" s="16" t="s">
        <v>35</v>
      </c>
      <c r="AX430" s="16" t="s">
        <v>79</v>
      </c>
      <c r="AY430" s="288" t="s">
        <v>151</v>
      </c>
    </row>
    <row r="431" s="13" customFormat="1">
      <c r="A431" s="13"/>
      <c r="B431" s="234"/>
      <c r="C431" s="235"/>
      <c r="D431" s="236" t="s">
        <v>159</v>
      </c>
      <c r="E431" s="237" t="s">
        <v>1</v>
      </c>
      <c r="F431" s="238" t="s">
        <v>567</v>
      </c>
      <c r="G431" s="235"/>
      <c r="H431" s="239">
        <v>90.587999999999994</v>
      </c>
      <c r="I431" s="240"/>
      <c r="J431" s="235"/>
      <c r="K431" s="235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159</v>
      </c>
      <c r="AU431" s="245" t="s">
        <v>89</v>
      </c>
      <c r="AV431" s="13" t="s">
        <v>89</v>
      </c>
      <c r="AW431" s="13" t="s">
        <v>35</v>
      </c>
      <c r="AX431" s="13" t="s">
        <v>79</v>
      </c>
      <c r="AY431" s="245" t="s">
        <v>151</v>
      </c>
    </row>
    <row r="432" s="13" customFormat="1">
      <c r="A432" s="13"/>
      <c r="B432" s="234"/>
      <c r="C432" s="235"/>
      <c r="D432" s="236" t="s">
        <v>159</v>
      </c>
      <c r="E432" s="237" t="s">
        <v>1</v>
      </c>
      <c r="F432" s="238" t="s">
        <v>568</v>
      </c>
      <c r="G432" s="235"/>
      <c r="H432" s="239">
        <v>574.19600000000003</v>
      </c>
      <c r="I432" s="240"/>
      <c r="J432" s="235"/>
      <c r="K432" s="235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159</v>
      </c>
      <c r="AU432" s="245" t="s">
        <v>89</v>
      </c>
      <c r="AV432" s="13" t="s">
        <v>89</v>
      </c>
      <c r="AW432" s="13" t="s">
        <v>35</v>
      </c>
      <c r="AX432" s="13" t="s">
        <v>79</v>
      </c>
      <c r="AY432" s="245" t="s">
        <v>151</v>
      </c>
    </row>
    <row r="433" s="13" customFormat="1">
      <c r="A433" s="13"/>
      <c r="B433" s="234"/>
      <c r="C433" s="235"/>
      <c r="D433" s="236" t="s">
        <v>159</v>
      </c>
      <c r="E433" s="237" t="s">
        <v>1</v>
      </c>
      <c r="F433" s="238" t="s">
        <v>569</v>
      </c>
      <c r="G433" s="235"/>
      <c r="H433" s="239">
        <v>39.869999999999997</v>
      </c>
      <c r="I433" s="240"/>
      <c r="J433" s="235"/>
      <c r="K433" s="235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159</v>
      </c>
      <c r="AU433" s="245" t="s">
        <v>89</v>
      </c>
      <c r="AV433" s="13" t="s">
        <v>89</v>
      </c>
      <c r="AW433" s="13" t="s">
        <v>35</v>
      </c>
      <c r="AX433" s="13" t="s">
        <v>79</v>
      </c>
      <c r="AY433" s="245" t="s">
        <v>151</v>
      </c>
    </row>
    <row r="434" s="16" customFormat="1">
      <c r="A434" s="16"/>
      <c r="B434" s="278"/>
      <c r="C434" s="279"/>
      <c r="D434" s="236" t="s">
        <v>159</v>
      </c>
      <c r="E434" s="280" t="s">
        <v>1</v>
      </c>
      <c r="F434" s="281" t="s">
        <v>565</v>
      </c>
      <c r="G434" s="279"/>
      <c r="H434" s="282">
        <v>704.654</v>
      </c>
      <c r="I434" s="283"/>
      <c r="J434" s="279"/>
      <c r="K434" s="279"/>
      <c r="L434" s="284"/>
      <c r="M434" s="285"/>
      <c r="N434" s="286"/>
      <c r="O434" s="286"/>
      <c r="P434" s="286"/>
      <c r="Q434" s="286"/>
      <c r="R434" s="286"/>
      <c r="S434" s="286"/>
      <c r="T434" s="287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8" t="s">
        <v>159</v>
      </c>
      <c r="AU434" s="288" t="s">
        <v>89</v>
      </c>
      <c r="AV434" s="16" t="s">
        <v>165</v>
      </c>
      <c r="AW434" s="16" t="s">
        <v>35</v>
      </c>
      <c r="AX434" s="16" t="s">
        <v>79</v>
      </c>
      <c r="AY434" s="288" t="s">
        <v>151</v>
      </c>
    </row>
    <row r="435" s="14" customFormat="1">
      <c r="A435" s="14"/>
      <c r="B435" s="246"/>
      <c r="C435" s="247"/>
      <c r="D435" s="236" t="s">
        <v>159</v>
      </c>
      <c r="E435" s="248" t="s">
        <v>1</v>
      </c>
      <c r="F435" s="249" t="s">
        <v>190</v>
      </c>
      <c r="G435" s="247"/>
      <c r="H435" s="250">
        <v>967.56899999999996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6" t="s">
        <v>159</v>
      </c>
      <c r="AU435" s="256" t="s">
        <v>89</v>
      </c>
      <c r="AV435" s="14" t="s">
        <v>157</v>
      </c>
      <c r="AW435" s="14" t="s">
        <v>35</v>
      </c>
      <c r="AX435" s="14" t="s">
        <v>87</v>
      </c>
      <c r="AY435" s="256" t="s">
        <v>151</v>
      </c>
    </row>
    <row r="436" s="13" customFormat="1">
      <c r="A436" s="13"/>
      <c r="B436" s="234"/>
      <c r="C436" s="235"/>
      <c r="D436" s="236" t="s">
        <v>159</v>
      </c>
      <c r="E436" s="235"/>
      <c r="F436" s="238" t="s">
        <v>574</v>
      </c>
      <c r="G436" s="235"/>
      <c r="H436" s="239">
        <v>1015.947</v>
      </c>
      <c r="I436" s="240"/>
      <c r="J436" s="235"/>
      <c r="K436" s="235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159</v>
      </c>
      <c r="AU436" s="245" t="s">
        <v>89</v>
      </c>
      <c r="AV436" s="13" t="s">
        <v>89</v>
      </c>
      <c r="AW436" s="13" t="s">
        <v>4</v>
      </c>
      <c r="AX436" s="13" t="s">
        <v>87</v>
      </c>
      <c r="AY436" s="245" t="s">
        <v>151</v>
      </c>
    </row>
    <row r="437" s="2" customFormat="1" ht="44.25" customHeight="1">
      <c r="A437" s="39"/>
      <c r="B437" s="40"/>
      <c r="C437" s="220" t="s">
        <v>575</v>
      </c>
      <c r="D437" s="220" t="s">
        <v>153</v>
      </c>
      <c r="E437" s="221" t="s">
        <v>576</v>
      </c>
      <c r="F437" s="222" t="s">
        <v>577</v>
      </c>
      <c r="G437" s="223" t="s">
        <v>156</v>
      </c>
      <c r="H437" s="224">
        <v>118.313</v>
      </c>
      <c r="I437" s="225"/>
      <c r="J437" s="226">
        <f>ROUND(I437*H437,2)</f>
        <v>0</v>
      </c>
      <c r="K437" s="227"/>
      <c r="L437" s="45"/>
      <c r="M437" s="228" t="s">
        <v>1</v>
      </c>
      <c r="N437" s="229" t="s">
        <v>44</v>
      </c>
      <c r="O437" s="92"/>
      <c r="P437" s="230">
        <f>O437*H437</f>
        <v>0</v>
      </c>
      <c r="Q437" s="230">
        <v>0.0085199999999999998</v>
      </c>
      <c r="R437" s="230">
        <f>Q437*H437</f>
        <v>1.0080267599999999</v>
      </c>
      <c r="S437" s="230">
        <v>0</v>
      </c>
      <c r="T437" s="23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2" t="s">
        <v>157</v>
      </c>
      <c r="AT437" s="232" t="s">
        <v>153</v>
      </c>
      <c r="AU437" s="232" t="s">
        <v>89</v>
      </c>
      <c r="AY437" s="18" t="s">
        <v>151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8" t="s">
        <v>87</v>
      </c>
      <c r="BK437" s="233">
        <f>ROUND(I437*H437,2)</f>
        <v>0</v>
      </c>
      <c r="BL437" s="18" t="s">
        <v>157</v>
      </c>
      <c r="BM437" s="232" t="s">
        <v>578</v>
      </c>
    </row>
    <row r="438" s="13" customFormat="1">
      <c r="A438" s="13"/>
      <c r="B438" s="234"/>
      <c r="C438" s="235"/>
      <c r="D438" s="236" t="s">
        <v>159</v>
      </c>
      <c r="E438" s="237" t="s">
        <v>1</v>
      </c>
      <c r="F438" s="238" t="s">
        <v>579</v>
      </c>
      <c r="G438" s="235"/>
      <c r="H438" s="239">
        <v>27.800000000000001</v>
      </c>
      <c r="I438" s="240"/>
      <c r="J438" s="235"/>
      <c r="K438" s="235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159</v>
      </c>
      <c r="AU438" s="245" t="s">
        <v>89</v>
      </c>
      <c r="AV438" s="13" t="s">
        <v>89</v>
      </c>
      <c r="AW438" s="13" t="s">
        <v>35</v>
      </c>
      <c r="AX438" s="13" t="s">
        <v>79</v>
      </c>
      <c r="AY438" s="245" t="s">
        <v>151</v>
      </c>
    </row>
    <row r="439" s="13" customFormat="1">
      <c r="A439" s="13"/>
      <c r="B439" s="234"/>
      <c r="C439" s="235"/>
      <c r="D439" s="236" t="s">
        <v>159</v>
      </c>
      <c r="E439" s="237" t="s">
        <v>1</v>
      </c>
      <c r="F439" s="238" t="s">
        <v>580</v>
      </c>
      <c r="G439" s="235"/>
      <c r="H439" s="239">
        <v>23.268000000000001</v>
      </c>
      <c r="I439" s="240"/>
      <c r="J439" s="235"/>
      <c r="K439" s="235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159</v>
      </c>
      <c r="AU439" s="245" t="s">
        <v>89</v>
      </c>
      <c r="AV439" s="13" t="s">
        <v>89</v>
      </c>
      <c r="AW439" s="13" t="s">
        <v>35</v>
      </c>
      <c r="AX439" s="13" t="s">
        <v>79</v>
      </c>
      <c r="AY439" s="245" t="s">
        <v>151</v>
      </c>
    </row>
    <row r="440" s="13" customFormat="1">
      <c r="A440" s="13"/>
      <c r="B440" s="234"/>
      <c r="C440" s="235"/>
      <c r="D440" s="236" t="s">
        <v>159</v>
      </c>
      <c r="E440" s="237" t="s">
        <v>1</v>
      </c>
      <c r="F440" s="238" t="s">
        <v>581</v>
      </c>
      <c r="G440" s="235"/>
      <c r="H440" s="239">
        <v>23.940000000000001</v>
      </c>
      <c r="I440" s="240"/>
      <c r="J440" s="235"/>
      <c r="K440" s="235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159</v>
      </c>
      <c r="AU440" s="245" t="s">
        <v>89</v>
      </c>
      <c r="AV440" s="13" t="s">
        <v>89</v>
      </c>
      <c r="AW440" s="13" t="s">
        <v>35</v>
      </c>
      <c r="AX440" s="13" t="s">
        <v>79</v>
      </c>
      <c r="AY440" s="245" t="s">
        <v>151</v>
      </c>
    </row>
    <row r="441" s="13" customFormat="1">
      <c r="A441" s="13"/>
      <c r="B441" s="234"/>
      <c r="C441" s="235"/>
      <c r="D441" s="236" t="s">
        <v>159</v>
      </c>
      <c r="E441" s="237" t="s">
        <v>1</v>
      </c>
      <c r="F441" s="238" t="s">
        <v>582</v>
      </c>
      <c r="G441" s="235"/>
      <c r="H441" s="239">
        <v>43.305</v>
      </c>
      <c r="I441" s="240"/>
      <c r="J441" s="235"/>
      <c r="K441" s="235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159</v>
      </c>
      <c r="AU441" s="245" t="s">
        <v>89</v>
      </c>
      <c r="AV441" s="13" t="s">
        <v>89</v>
      </c>
      <c r="AW441" s="13" t="s">
        <v>35</v>
      </c>
      <c r="AX441" s="13" t="s">
        <v>79</v>
      </c>
      <c r="AY441" s="245" t="s">
        <v>151</v>
      </c>
    </row>
    <row r="442" s="14" customFormat="1">
      <c r="A442" s="14"/>
      <c r="B442" s="246"/>
      <c r="C442" s="247"/>
      <c r="D442" s="236" t="s">
        <v>159</v>
      </c>
      <c r="E442" s="248" t="s">
        <v>1</v>
      </c>
      <c r="F442" s="249" t="s">
        <v>190</v>
      </c>
      <c r="G442" s="247"/>
      <c r="H442" s="250">
        <v>118.313</v>
      </c>
      <c r="I442" s="251"/>
      <c r="J442" s="247"/>
      <c r="K442" s="247"/>
      <c r="L442" s="252"/>
      <c r="M442" s="253"/>
      <c r="N442" s="254"/>
      <c r="O442" s="254"/>
      <c r="P442" s="254"/>
      <c r="Q442" s="254"/>
      <c r="R442" s="254"/>
      <c r="S442" s="254"/>
      <c r="T442" s="25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6" t="s">
        <v>159</v>
      </c>
      <c r="AU442" s="256" t="s">
        <v>89</v>
      </c>
      <c r="AV442" s="14" t="s">
        <v>157</v>
      </c>
      <c r="AW442" s="14" t="s">
        <v>35</v>
      </c>
      <c r="AX442" s="14" t="s">
        <v>87</v>
      </c>
      <c r="AY442" s="256" t="s">
        <v>151</v>
      </c>
    </row>
    <row r="443" s="2" customFormat="1" ht="24.15" customHeight="1">
      <c r="A443" s="39"/>
      <c r="B443" s="40"/>
      <c r="C443" s="257" t="s">
        <v>583</v>
      </c>
      <c r="D443" s="257" t="s">
        <v>353</v>
      </c>
      <c r="E443" s="258" t="s">
        <v>584</v>
      </c>
      <c r="F443" s="259" t="s">
        <v>585</v>
      </c>
      <c r="G443" s="260" t="s">
        <v>156</v>
      </c>
      <c r="H443" s="261">
        <v>124.229</v>
      </c>
      <c r="I443" s="262"/>
      <c r="J443" s="263">
        <f>ROUND(I443*H443,2)</f>
        <v>0</v>
      </c>
      <c r="K443" s="264"/>
      <c r="L443" s="265"/>
      <c r="M443" s="266" t="s">
        <v>1</v>
      </c>
      <c r="N443" s="267" t="s">
        <v>44</v>
      </c>
      <c r="O443" s="92"/>
      <c r="P443" s="230">
        <f>O443*H443</f>
        <v>0</v>
      </c>
      <c r="Q443" s="230">
        <v>0.0035999999999999999</v>
      </c>
      <c r="R443" s="230">
        <f>Q443*H443</f>
        <v>0.44722439999999997</v>
      </c>
      <c r="S443" s="230">
        <v>0</v>
      </c>
      <c r="T443" s="231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2" t="s">
        <v>191</v>
      </c>
      <c r="AT443" s="232" t="s">
        <v>353</v>
      </c>
      <c r="AU443" s="232" t="s">
        <v>89</v>
      </c>
      <c r="AY443" s="18" t="s">
        <v>151</v>
      </c>
      <c r="BE443" s="233">
        <f>IF(N443="základní",J443,0)</f>
        <v>0</v>
      </c>
      <c r="BF443" s="233">
        <f>IF(N443="snížená",J443,0)</f>
        <v>0</v>
      </c>
      <c r="BG443" s="233">
        <f>IF(N443="zákl. přenesená",J443,0)</f>
        <v>0</v>
      </c>
      <c r="BH443" s="233">
        <f>IF(N443="sníž. přenesená",J443,0)</f>
        <v>0</v>
      </c>
      <c r="BI443" s="233">
        <f>IF(N443="nulová",J443,0)</f>
        <v>0</v>
      </c>
      <c r="BJ443" s="18" t="s">
        <v>87</v>
      </c>
      <c r="BK443" s="233">
        <f>ROUND(I443*H443,2)</f>
        <v>0</v>
      </c>
      <c r="BL443" s="18" t="s">
        <v>157</v>
      </c>
      <c r="BM443" s="232" t="s">
        <v>586</v>
      </c>
    </row>
    <row r="444" s="13" customFormat="1">
      <c r="A444" s="13"/>
      <c r="B444" s="234"/>
      <c r="C444" s="235"/>
      <c r="D444" s="236" t="s">
        <v>159</v>
      </c>
      <c r="E444" s="237" t="s">
        <v>1</v>
      </c>
      <c r="F444" s="238" t="s">
        <v>579</v>
      </c>
      <c r="G444" s="235"/>
      <c r="H444" s="239">
        <v>27.800000000000001</v>
      </c>
      <c r="I444" s="240"/>
      <c r="J444" s="235"/>
      <c r="K444" s="235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159</v>
      </c>
      <c r="AU444" s="245" t="s">
        <v>89</v>
      </c>
      <c r="AV444" s="13" t="s">
        <v>89</v>
      </c>
      <c r="AW444" s="13" t="s">
        <v>35</v>
      </c>
      <c r="AX444" s="13" t="s">
        <v>79</v>
      </c>
      <c r="AY444" s="245" t="s">
        <v>151</v>
      </c>
    </row>
    <row r="445" s="13" customFormat="1">
      <c r="A445" s="13"/>
      <c r="B445" s="234"/>
      <c r="C445" s="235"/>
      <c r="D445" s="236" t="s">
        <v>159</v>
      </c>
      <c r="E445" s="237" t="s">
        <v>1</v>
      </c>
      <c r="F445" s="238" t="s">
        <v>580</v>
      </c>
      <c r="G445" s="235"/>
      <c r="H445" s="239">
        <v>23.268000000000001</v>
      </c>
      <c r="I445" s="240"/>
      <c r="J445" s="235"/>
      <c r="K445" s="235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159</v>
      </c>
      <c r="AU445" s="245" t="s">
        <v>89</v>
      </c>
      <c r="AV445" s="13" t="s">
        <v>89</v>
      </c>
      <c r="AW445" s="13" t="s">
        <v>35</v>
      </c>
      <c r="AX445" s="13" t="s">
        <v>79</v>
      </c>
      <c r="AY445" s="245" t="s">
        <v>151</v>
      </c>
    </row>
    <row r="446" s="13" customFormat="1">
      <c r="A446" s="13"/>
      <c r="B446" s="234"/>
      <c r="C446" s="235"/>
      <c r="D446" s="236" t="s">
        <v>159</v>
      </c>
      <c r="E446" s="237" t="s">
        <v>1</v>
      </c>
      <c r="F446" s="238" t="s">
        <v>581</v>
      </c>
      <c r="G446" s="235"/>
      <c r="H446" s="239">
        <v>23.940000000000001</v>
      </c>
      <c r="I446" s="240"/>
      <c r="J446" s="235"/>
      <c r="K446" s="235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159</v>
      </c>
      <c r="AU446" s="245" t="s">
        <v>89</v>
      </c>
      <c r="AV446" s="13" t="s">
        <v>89</v>
      </c>
      <c r="AW446" s="13" t="s">
        <v>35</v>
      </c>
      <c r="AX446" s="13" t="s">
        <v>79</v>
      </c>
      <c r="AY446" s="245" t="s">
        <v>151</v>
      </c>
    </row>
    <row r="447" s="13" customFormat="1">
      <c r="A447" s="13"/>
      <c r="B447" s="234"/>
      <c r="C447" s="235"/>
      <c r="D447" s="236" t="s">
        <v>159</v>
      </c>
      <c r="E447" s="237" t="s">
        <v>1</v>
      </c>
      <c r="F447" s="238" t="s">
        <v>582</v>
      </c>
      <c r="G447" s="235"/>
      <c r="H447" s="239">
        <v>43.305</v>
      </c>
      <c r="I447" s="240"/>
      <c r="J447" s="235"/>
      <c r="K447" s="235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159</v>
      </c>
      <c r="AU447" s="245" t="s">
        <v>89</v>
      </c>
      <c r="AV447" s="13" t="s">
        <v>89</v>
      </c>
      <c r="AW447" s="13" t="s">
        <v>35</v>
      </c>
      <c r="AX447" s="13" t="s">
        <v>79</v>
      </c>
      <c r="AY447" s="245" t="s">
        <v>151</v>
      </c>
    </row>
    <row r="448" s="14" customFormat="1">
      <c r="A448" s="14"/>
      <c r="B448" s="246"/>
      <c r="C448" s="247"/>
      <c r="D448" s="236" t="s">
        <v>159</v>
      </c>
      <c r="E448" s="248" t="s">
        <v>1</v>
      </c>
      <c r="F448" s="249" t="s">
        <v>190</v>
      </c>
      <c r="G448" s="247"/>
      <c r="H448" s="250">
        <v>118.313</v>
      </c>
      <c r="I448" s="251"/>
      <c r="J448" s="247"/>
      <c r="K448" s="247"/>
      <c r="L448" s="252"/>
      <c r="M448" s="253"/>
      <c r="N448" s="254"/>
      <c r="O448" s="254"/>
      <c r="P448" s="254"/>
      <c r="Q448" s="254"/>
      <c r="R448" s="254"/>
      <c r="S448" s="254"/>
      <c r="T448" s="25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6" t="s">
        <v>159</v>
      </c>
      <c r="AU448" s="256" t="s">
        <v>89</v>
      </c>
      <c r="AV448" s="14" t="s">
        <v>157</v>
      </c>
      <c r="AW448" s="14" t="s">
        <v>35</v>
      </c>
      <c r="AX448" s="14" t="s">
        <v>87</v>
      </c>
      <c r="AY448" s="256" t="s">
        <v>151</v>
      </c>
    </row>
    <row r="449" s="13" customFormat="1">
      <c r="A449" s="13"/>
      <c r="B449" s="234"/>
      <c r="C449" s="235"/>
      <c r="D449" s="236" t="s">
        <v>159</v>
      </c>
      <c r="E449" s="235"/>
      <c r="F449" s="238" t="s">
        <v>587</v>
      </c>
      <c r="G449" s="235"/>
      <c r="H449" s="239">
        <v>124.229</v>
      </c>
      <c r="I449" s="240"/>
      <c r="J449" s="235"/>
      <c r="K449" s="235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159</v>
      </c>
      <c r="AU449" s="245" t="s">
        <v>89</v>
      </c>
      <c r="AV449" s="13" t="s">
        <v>89</v>
      </c>
      <c r="AW449" s="13" t="s">
        <v>4</v>
      </c>
      <c r="AX449" s="13" t="s">
        <v>87</v>
      </c>
      <c r="AY449" s="245" t="s">
        <v>151</v>
      </c>
    </row>
    <row r="450" s="2" customFormat="1" ht="44.25" customHeight="1">
      <c r="A450" s="39"/>
      <c r="B450" s="40"/>
      <c r="C450" s="220" t="s">
        <v>588</v>
      </c>
      <c r="D450" s="220" t="s">
        <v>153</v>
      </c>
      <c r="E450" s="221" t="s">
        <v>589</v>
      </c>
      <c r="F450" s="222" t="s">
        <v>590</v>
      </c>
      <c r="G450" s="223" t="s">
        <v>156</v>
      </c>
      <c r="H450" s="224">
        <v>642.02599999999995</v>
      </c>
      <c r="I450" s="225"/>
      <c r="J450" s="226">
        <f>ROUND(I450*H450,2)</f>
        <v>0</v>
      </c>
      <c r="K450" s="227"/>
      <c r="L450" s="45"/>
      <c r="M450" s="228" t="s">
        <v>1</v>
      </c>
      <c r="N450" s="229" t="s">
        <v>44</v>
      </c>
      <c r="O450" s="92"/>
      <c r="P450" s="230">
        <f>O450*H450</f>
        <v>0</v>
      </c>
      <c r="Q450" s="230">
        <v>0.0086</v>
      </c>
      <c r="R450" s="230">
        <f>Q450*H450</f>
        <v>5.5214235999999994</v>
      </c>
      <c r="S450" s="230">
        <v>0</v>
      </c>
      <c r="T450" s="231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2" t="s">
        <v>157</v>
      </c>
      <c r="AT450" s="232" t="s">
        <v>153</v>
      </c>
      <c r="AU450" s="232" t="s">
        <v>89</v>
      </c>
      <c r="AY450" s="18" t="s">
        <v>151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8" t="s">
        <v>87</v>
      </c>
      <c r="BK450" s="233">
        <f>ROUND(I450*H450,2)</f>
        <v>0</v>
      </c>
      <c r="BL450" s="18" t="s">
        <v>157</v>
      </c>
      <c r="BM450" s="232" t="s">
        <v>591</v>
      </c>
    </row>
    <row r="451" s="15" customFormat="1">
      <c r="A451" s="15"/>
      <c r="B451" s="268"/>
      <c r="C451" s="269"/>
      <c r="D451" s="236" t="s">
        <v>159</v>
      </c>
      <c r="E451" s="270" t="s">
        <v>1</v>
      </c>
      <c r="F451" s="271" t="s">
        <v>592</v>
      </c>
      <c r="G451" s="269"/>
      <c r="H451" s="270" t="s">
        <v>1</v>
      </c>
      <c r="I451" s="272"/>
      <c r="J451" s="269"/>
      <c r="K451" s="269"/>
      <c r="L451" s="273"/>
      <c r="M451" s="274"/>
      <c r="N451" s="275"/>
      <c r="O451" s="275"/>
      <c r="P451" s="275"/>
      <c r="Q451" s="275"/>
      <c r="R451" s="275"/>
      <c r="S451" s="275"/>
      <c r="T451" s="276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7" t="s">
        <v>159</v>
      </c>
      <c r="AU451" s="277" t="s">
        <v>89</v>
      </c>
      <c r="AV451" s="15" t="s">
        <v>87</v>
      </c>
      <c r="AW451" s="15" t="s">
        <v>35</v>
      </c>
      <c r="AX451" s="15" t="s">
        <v>79</v>
      </c>
      <c r="AY451" s="277" t="s">
        <v>151</v>
      </c>
    </row>
    <row r="452" s="13" customFormat="1">
      <c r="A452" s="13"/>
      <c r="B452" s="234"/>
      <c r="C452" s="235"/>
      <c r="D452" s="236" t="s">
        <v>159</v>
      </c>
      <c r="E452" s="237" t="s">
        <v>1</v>
      </c>
      <c r="F452" s="238" t="s">
        <v>593</v>
      </c>
      <c r="G452" s="235"/>
      <c r="H452" s="239">
        <v>545.81799999999998</v>
      </c>
      <c r="I452" s="240"/>
      <c r="J452" s="235"/>
      <c r="K452" s="235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159</v>
      </c>
      <c r="AU452" s="245" t="s">
        <v>89</v>
      </c>
      <c r="AV452" s="13" t="s">
        <v>89</v>
      </c>
      <c r="AW452" s="13" t="s">
        <v>35</v>
      </c>
      <c r="AX452" s="13" t="s">
        <v>79</v>
      </c>
      <c r="AY452" s="245" t="s">
        <v>151</v>
      </c>
    </row>
    <row r="453" s="13" customFormat="1">
      <c r="A453" s="13"/>
      <c r="B453" s="234"/>
      <c r="C453" s="235"/>
      <c r="D453" s="236" t="s">
        <v>159</v>
      </c>
      <c r="E453" s="237" t="s">
        <v>1</v>
      </c>
      <c r="F453" s="238" t="s">
        <v>594</v>
      </c>
      <c r="G453" s="235"/>
      <c r="H453" s="239">
        <v>96.707999999999998</v>
      </c>
      <c r="I453" s="240"/>
      <c r="J453" s="235"/>
      <c r="K453" s="235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159</v>
      </c>
      <c r="AU453" s="245" t="s">
        <v>89</v>
      </c>
      <c r="AV453" s="13" t="s">
        <v>89</v>
      </c>
      <c r="AW453" s="13" t="s">
        <v>35</v>
      </c>
      <c r="AX453" s="13" t="s">
        <v>79</v>
      </c>
      <c r="AY453" s="245" t="s">
        <v>151</v>
      </c>
    </row>
    <row r="454" s="13" customFormat="1">
      <c r="A454" s="13"/>
      <c r="B454" s="234"/>
      <c r="C454" s="235"/>
      <c r="D454" s="236" t="s">
        <v>159</v>
      </c>
      <c r="E454" s="237" t="s">
        <v>1</v>
      </c>
      <c r="F454" s="238" t="s">
        <v>595</v>
      </c>
      <c r="G454" s="235"/>
      <c r="H454" s="239">
        <v>-0.5</v>
      </c>
      <c r="I454" s="240"/>
      <c r="J454" s="235"/>
      <c r="K454" s="235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159</v>
      </c>
      <c r="AU454" s="245" t="s">
        <v>89</v>
      </c>
      <c r="AV454" s="13" t="s">
        <v>89</v>
      </c>
      <c r="AW454" s="13" t="s">
        <v>35</v>
      </c>
      <c r="AX454" s="13" t="s">
        <v>79</v>
      </c>
      <c r="AY454" s="245" t="s">
        <v>151</v>
      </c>
    </row>
    <row r="455" s="14" customFormat="1">
      <c r="A455" s="14"/>
      <c r="B455" s="246"/>
      <c r="C455" s="247"/>
      <c r="D455" s="236" t="s">
        <v>159</v>
      </c>
      <c r="E455" s="248" t="s">
        <v>1</v>
      </c>
      <c r="F455" s="249" t="s">
        <v>190</v>
      </c>
      <c r="G455" s="247"/>
      <c r="H455" s="250">
        <v>642.02599999999995</v>
      </c>
      <c r="I455" s="251"/>
      <c r="J455" s="247"/>
      <c r="K455" s="247"/>
      <c r="L455" s="252"/>
      <c r="M455" s="253"/>
      <c r="N455" s="254"/>
      <c r="O455" s="254"/>
      <c r="P455" s="254"/>
      <c r="Q455" s="254"/>
      <c r="R455" s="254"/>
      <c r="S455" s="254"/>
      <c r="T455" s="25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6" t="s">
        <v>159</v>
      </c>
      <c r="AU455" s="256" t="s">
        <v>89</v>
      </c>
      <c r="AV455" s="14" t="s">
        <v>157</v>
      </c>
      <c r="AW455" s="14" t="s">
        <v>35</v>
      </c>
      <c r="AX455" s="14" t="s">
        <v>87</v>
      </c>
      <c r="AY455" s="256" t="s">
        <v>151</v>
      </c>
    </row>
    <row r="456" s="2" customFormat="1" ht="21.75" customHeight="1">
      <c r="A456" s="39"/>
      <c r="B456" s="40"/>
      <c r="C456" s="257" t="s">
        <v>596</v>
      </c>
      <c r="D456" s="257" t="s">
        <v>353</v>
      </c>
      <c r="E456" s="258" t="s">
        <v>597</v>
      </c>
      <c r="F456" s="259" t="s">
        <v>598</v>
      </c>
      <c r="G456" s="260" t="s">
        <v>156</v>
      </c>
      <c r="H456" s="261">
        <v>674.12699999999995</v>
      </c>
      <c r="I456" s="262"/>
      <c r="J456" s="263">
        <f>ROUND(I456*H456,2)</f>
        <v>0</v>
      </c>
      <c r="K456" s="264"/>
      <c r="L456" s="265"/>
      <c r="M456" s="266" t="s">
        <v>1</v>
      </c>
      <c r="N456" s="267" t="s">
        <v>44</v>
      </c>
      <c r="O456" s="92"/>
      <c r="P456" s="230">
        <f>O456*H456</f>
        <v>0</v>
      </c>
      <c r="Q456" s="230">
        <v>0.0020999999999999999</v>
      </c>
      <c r="R456" s="230">
        <f>Q456*H456</f>
        <v>1.4156666999999998</v>
      </c>
      <c r="S456" s="230">
        <v>0</v>
      </c>
      <c r="T456" s="231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2" t="s">
        <v>191</v>
      </c>
      <c r="AT456" s="232" t="s">
        <v>353</v>
      </c>
      <c r="AU456" s="232" t="s">
        <v>89</v>
      </c>
      <c r="AY456" s="18" t="s">
        <v>151</v>
      </c>
      <c r="BE456" s="233">
        <f>IF(N456="základní",J456,0)</f>
        <v>0</v>
      </c>
      <c r="BF456" s="233">
        <f>IF(N456="snížená",J456,0)</f>
        <v>0</v>
      </c>
      <c r="BG456" s="233">
        <f>IF(N456="zákl. přenesená",J456,0)</f>
        <v>0</v>
      </c>
      <c r="BH456" s="233">
        <f>IF(N456="sníž. přenesená",J456,0)</f>
        <v>0</v>
      </c>
      <c r="BI456" s="233">
        <f>IF(N456="nulová",J456,0)</f>
        <v>0</v>
      </c>
      <c r="BJ456" s="18" t="s">
        <v>87</v>
      </c>
      <c r="BK456" s="233">
        <f>ROUND(I456*H456,2)</f>
        <v>0</v>
      </c>
      <c r="BL456" s="18" t="s">
        <v>157</v>
      </c>
      <c r="BM456" s="232" t="s">
        <v>599</v>
      </c>
    </row>
    <row r="457" s="15" customFormat="1">
      <c r="A457" s="15"/>
      <c r="B457" s="268"/>
      <c r="C457" s="269"/>
      <c r="D457" s="236" t="s">
        <v>159</v>
      </c>
      <c r="E457" s="270" t="s">
        <v>1</v>
      </c>
      <c r="F457" s="271" t="s">
        <v>592</v>
      </c>
      <c r="G457" s="269"/>
      <c r="H457" s="270" t="s">
        <v>1</v>
      </c>
      <c r="I457" s="272"/>
      <c r="J457" s="269"/>
      <c r="K457" s="269"/>
      <c r="L457" s="273"/>
      <c r="M457" s="274"/>
      <c r="N457" s="275"/>
      <c r="O457" s="275"/>
      <c r="P457" s="275"/>
      <c r="Q457" s="275"/>
      <c r="R457" s="275"/>
      <c r="S457" s="275"/>
      <c r="T457" s="27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7" t="s">
        <v>159</v>
      </c>
      <c r="AU457" s="277" t="s">
        <v>89</v>
      </c>
      <c r="AV457" s="15" t="s">
        <v>87</v>
      </c>
      <c r="AW457" s="15" t="s">
        <v>35</v>
      </c>
      <c r="AX457" s="15" t="s">
        <v>79</v>
      </c>
      <c r="AY457" s="277" t="s">
        <v>151</v>
      </c>
    </row>
    <row r="458" s="13" customFormat="1">
      <c r="A458" s="13"/>
      <c r="B458" s="234"/>
      <c r="C458" s="235"/>
      <c r="D458" s="236" t="s">
        <v>159</v>
      </c>
      <c r="E458" s="237" t="s">
        <v>1</v>
      </c>
      <c r="F458" s="238" t="s">
        <v>593</v>
      </c>
      <c r="G458" s="235"/>
      <c r="H458" s="239">
        <v>545.81799999999998</v>
      </c>
      <c r="I458" s="240"/>
      <c r="J458" s="235"/>
      <c r="K458" s="235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159</v>
      </c>
      <c r="AU458" s="245" t="s">
        <v>89</v>
      </c>
      <c r="AV458" s="13" t="s">
        <v>89</v>
      </c>
      <c r="AW458" s="13" t="s">
        <v>35</v>
      </c>
      <c r="AX458" s="13" t="s">
        <v>79</v>
      </c>
      <c r="AY458" s="245" t="s">
        <v>151</v>
      </c>
    </row>
    <row r="459" s="13" customFormat="1">
      <c r="A459" s="13"/>
      <c r="B459" s="234"/>
      <c r="C459" s="235"/>
      <c r="D459" s="236" t="s">
        <v>159</v>
      </c>
      <c r="E459" s="237" t="s">
        <v>1</v>
      </c>
      <c r="F459" s="238" t="s">
        <v>594</v>
      </c>
      <c r="G459" s="235"/>
      <c r="H459" s="239">
        <v>96.707999999999998</v>
      </c>
      <c r="I459" s="240"/>
      <c r="J459" s="235"/>
      <c r="K459" s="235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159</v>
      </c>
      <c r="AU459" s="245" t="s">
        <v>89</v>
      </c>
      <c r="AV459" s="13" t="s">
        <v>89</v>
      </c>
      <c r="AW459" s="13" t="s">
        <v>35</v>
      </c>
      <c r="AX459" s="13" t="s">
        <v>79</v>
      </c>
      <c r="AY459" s="245" t="s">
        <v>151</v>
      </c>
    </row>
    <row r="460" s="13" customFormat="1">
      <c r="A460" s="13"/>
      <c r="B460" s="234"/>
      <c r="C460" s="235"/>
      <c r="D460" s="236" t="s">
        <v>159</v>
      </c>
      <c r="E460" s="237" t="s">
        <v>1</v>
      </c>
      <c r="F460" s="238" t="s">
        <v>595</v>
      </c>
      <c r="G460" s="235"/>
      <c r="H460" s="239">
        <v>-0.5</v>
      </c>
      <c r="I460" s="240"/>
      <c r="J460" s="235"/>
      <c r="K460" s="235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159</v>
      </c>
      <c r="AU460" s="245" t="s">
        <v>89</v>
      </c>
      <c r="AV460" s="13" t="s">
        <v>89</v>
      </c>
      <c r="AW460" s="13" t="s">
        <v>35</v>
      </c>
      <c r="AX460" s="13" t="s">
        <v>79</v>
      </c>
      <c r="AY460" s="245" t="s">
        <v>151</v>
      </c>
    </row>
    <row r="461" s="14" customFormat="1">
      <c r="A461" s="14"/>
      <c r="B461" s="246"/>
      <c r="C461" s="247"/>
      <c r="D461" s="236" t="s">
        <v>159</v>
      </c>
      <c r="E461" s="248" t="s">
        <v>1</v>
      </c>
      <c r="F461" s="249" t="s">
        <v>190</v>
      </c>
      <c r="G461" s="247"/>
      <c r="H461" s="250">
        <v>642.02599999999995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6" t="s">
        <v>159</v>
      </c>
      <c r="AU461" s="256" t="s">
        <v>89</v>
      </c>
      <c r="AV461" s="14" t="s">
        <v>157</v>
      </c>
      <c r="AW461" s="14" t="s">
        <v>35</v>
      </c>
      <c r="AX461" s="14" t="s">
        <v>87</v>
      </c>
      <c r="AY461" s="256" t="s">
        <v>151</v>
      </c>
    </row>
    <row r="462" s="13" customFormat="1">
      <c r="A462" s="13"/>
      <c r="B462" s="234"/>
      <c r="C462" s="235"/>
      <c r="D462" s="236" t="s">
        <v>159</v>
      </c>
      <c r="E462" s="235"/>
      <c r="F462" s="238" t="s">
        <v>600</v>
      </c>
      <c r="G462" s="235"/>
      <c r="H462" s="239">
        <v>674.12699999999995</v>
      </c>
      <c r="I462" s="240"/>
      <c r="J462" s="235"/>
      <c r="K462" s="235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159</v>
      </c>
      <c r="AU462" s="245" t="s">
        <v>89</v>
      </c>
      <c r="AV462" s="13" t="s">
        <v>89</v>
      </c>
      <c r="AW462" s="13" t="s">
        <v>4</v>
      </c>
      <c r="AX462" s="13" t="s">
        <v>87</v>
      </c>
      <c r="AY462" s="245" t="s">
        <v>151</v>
      </c>
    </row>
    <row r="463" s="2" customFormat="1" ht="44.25" customHeight="1">
      <c r="A463" s="39"/>
      <c r="B463" s="40"/>
      <c r="C463" s="220" t="s">
        <v>601</v>
      </c>
      <c r="D463" s="220" t="s">
        <v>153</v>
      </c>
      <c r="E463" s="221" t="s">
        <v>602</v>
      </c>
      <c r="F463" s="222" t="s">
        <v>603</v>
      </c>
      <c r="G463" s="223" t="s">
        <v>156</v>
      </c>
      <c r="H463" s="224">
        <v>220.237</v>
      </c>
      <c r="I463" s="225"/>
      <c r="J463" s="226">
        <f>ROUND(I463*H463,2)</f>
        <v>0</v>
      </c>
      <c r="K463" s="227"/>
      <c r="L463" s="45"/>
      <c r="M463" s="228" t="s">
        <v>1</v>
      </c>
      <c r="N463" s="229" t="s">
        <v>44</v>
      </c>
      <c r="O463" s="92"/>
      <c r="P463" s="230">
        <f>O463*H463</f>
        <v>0</v>
      </c>
      <c r="Q463" s="230">
        <v>0.0083499999999999998</v>
      </c>
      <c r="R463" s="230">
        <f>Q463*H463</f>
        <v>1.83897895</v>
      </c>
      <c r="S463" s="230">
        <v>0</v>
      </c>
      <c r="T463" s="231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2" t="s">
        <v>157</v>
      </c>
      <c r="AT463" s="232" t="s">
        <v>153</v>
      </c>
      <c r="AU463" s="232" t="s">
        <v>89</v>
      </c>
      <c r="AY463" s="18" t="s">
        <v>151</v>
      </c>
      <c r="BE463" s="233">
        <f>IF(N463="základní",J463,0)</f>
        <v>0</v>
      </c>
      <c r="BF463" s="233">
        <f>IF(N463="snížená",J463,0)</f>
        <v>0</v>
      </c>
      <c r="BG463" s="233">
        <f>IF(N463="zákl. přenesená",J463,0)</f>
        <v>0</v>
      </c>
      <c r="BH463" s="233">
        <f>IF(N463="sníž. přenesená",J463,0)</f>
        <v>0</v>
      </c>
      <c r="BI463" s="233">
        <f>IF(N463="nulová",J463,0)</f>
        <v>0</v>
      </c>
      <c r="BJ463" s="18" t="s">
        <v>87</v>
      </c>
      <c r="BK463" s="233">
        <f>ROUND(I463*H463,2)</f>
        <v>0</v>
      </c>
      <c r="BL463" s="18" t="s">
        <v>157</v>
      </c>
      <c r="BM463" s="232" t="s">
        <v>604</v>
      </c>
    </row>
    <row r="464" s="15" customFormat="1">
      <c r="A464" s="15"/>
      <c r="B464" s="268"/>
      <c r="C464" s="269"/>
      <c r="D464" s="236" t="s">
        <v>159</v>
      </c>
      <c r="E464" s="270" t="s">
        <v>1</v>
      </c>
      <c r="F464" s="271" t="s">
        <v>605</v>
      </c>
      <c r="G464" s="269"/>
      <c r="H464" s="270" t="s">
        <v>1</v>
      </c>
      <c r="I464" s="272"/>
      <c r="J464" s="269"/>
      <c r="K464" s="269"/>
      <c r="L464" s="273"/>
      <c r="M464" s="274"/>
      <c r="N464" s="275"/>
      <c r="O464" s="275"/>
      <c r="P464" s="275"/>
      <c r="Q464" s="275"/>
      <c r="R464" s="275"/>
      <c r="S464" s="275"/>
      <c r="T464" s="27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7" t="s">
        <v>159</v>
      </c>
      <c r="AU464" s="277" t="s">
        <v>89</v>
      </c>
      <c r="AV464" s="15" t="s">
        <v>87</v>
      </c>
      <c r="AW464" s="15" t="s">
        <v>35</v>
      </c>
      <c r="AX464" s="15" t="s">
        <v>79</v>
      </c>
      <c r="AY464" s="277" t="s">
        <v>151</v>
      </c>
    </row>
    <row r="465" s="13" customFormat="1">
      <c r="A465" s="13"/>
      <c r="B465" s="234"/>
      <c r="C465" s="235"/>
      <c r="D465" s="236" t="s">
        <v>159</v>
      </c>
      <c r="E465" s="237" t="s">
        <v>1</v>
      </c>
      <c r="F465" s="238" t="s">
        <v>606</v>
      </c>
      <c r="G465" s="235"/>
      <c r="H465" s="239">
        <v>121.057</v>
      </c>
      <c r="I465" s="240"/>
      <c r="J465" s="235"/>
      <c r="K465" s="235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159</v>
      </c>
      <c r="AU465" s="245" t="s">
        <v>89</v>
      </c>
      <c r="AV465" s="13" t="s">
        <v>89</v>
      </c>
      <c r="AW465" s="13" t="s">
        <v>35</v>
      </c>
      <c r="AX465" s="13" t="s">
        <v>79</v>
      </c>
      <c r="AY465" s="245" t="s">
        <v>151</v>
      </c>
    </row>
    <row r="466" s="13" customFormat="1">
      <c r="A466" s="13"/>
      <c r="B466" s="234"/>
      <c r="C466" s="235"/>
      <c r="D466" s="236" t="s">
        <v>159</v>
      </c>
      <c r="E466" s="237" t="s">
        <v>1</v>
      </c>
      <c r="F466" s="238" t="s">
        <v>607</v>
      </c>
      <c r="G466" s="235"/>
      <c r="H466" s="239">
        <v>99.180000000000007</v>
      </c>
      <c r="I466" s="240"/>
      <c r="J466" s="235"/>
      <c r="K466" s="235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159</v>
      </c>
      <c r="AU466" s="245" t="s">
        <v>89</v>
      </c>
      <c r="AV466" s="13" t="s">
        <v>89</v>
      </c>
      <c r="AW466" s="13" t="s">
        <v>35</v>
      </c>
      <c r="AX466" s="13" t="s">
        <v>79</v>
      </c>
      <c r="AY466" s="245" t="s">
        <v>151</v>
      </c>
    </row>
    <row r="467" s="14" customFormat="1">
      <c r="A467" s="14"/>
      <c r="B467" s="246"/>
      <c r="C467" s="247"/>
      <c r="D467" s="236" t="s">
        <v>159</v>
      </c>
      <c r="E467" s="248" t="s">
        <v>1</v>
      </c>
      <c r="F467" s="249" t="s">
        <v>190</v>
      </c>
      <c r="G467" s="247"/>
      <c r="H467" s="250">
        <v>220.237</v>
      </c>
      <c r="I467" s="251"/>
      <c r="J467" s="247"/>
      <c r="K467" s="247"/>
      <c r="L467" s="252"/>
      <c r="M467" s="253"/>
      <c r="N467" s="254"/>
      <c r="O467" s="254"/>
      <c r="P467" s="254"/>
      <c r="Q467" s="254"/>
      <c r="R467" s="254"/>
      <c r="S467" s="254"/>
      <c r="T467" s="25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6" t="s">
        <v>159</v>
      </c>
      <c r="AU467" s="256" t="s">
        <v>89</v>
      </c>
      <c r="AV467" s="14" t="s">
        <v>157</v>
      </c>
      <c r="AW467" s="14" t="s">
        <v>35</v>
      </c>
      <c r="AX467" s="14" t="s">
        <v>87</v>
      </c>
      <c r="AY467" s="256" t="s">
        <v>151</v>
      </c>
    </row>
    <row r="468" s="2" customFormat="1" ht="16.5" customHeight="1">
      <c r="A468" s="39"/>
      <c r="B468" s="40"/>
      <c r="C468" s="257" t="s">
        <v>608</v>
      </c>
      <c r="D468" s="257" t="s">
        <v>353</v>
      </c>
      <c r="E468" s="258" t="s">
        <v>609</v>
      </c>
      <c r="F468" s="259" t="s">
        <v>610</v>
      </c>
      <c r="G468" s="260" t="s">
        <v>156</v>
      </c>
      <c r="H468" s="261">
        <v>231.249</v>
      </c>
      <c r="I468" s="262"/>
      <c r="J468" s="263">
        <f>ROUND(I468*H468,2)</f>
        <v>0</v>
      </c>
      <c r="K468" s="264"/>
      <c r="L468" s="265"/>
      <c r="M468" s="266" t="s">
        <v>1</v>
      </c>
      <c r="N468" s="267" t="s">
        <v>44</v>
      </c>
      <c r="O468" s="92"/>
      <c r="P468" s="230">
        <f>O468*H468</f>
        <v>0</v>
      </c>
      <c r="Q468" s="230">
        <v>0.0013799999999999999</v>
      </c>
      <c r="R468" s="230">
        <f>Q468*H468</f>
        <v>0.31912362</v>
      </c>
      <c r="S468" s="230">
        <v>0</v>
      </c>
      <c r="T468" s="231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2" t="s">
        <v>191</v>
      </c>
      <c r="AT468" s="232" t="s">
        <v>353</v>
      </c>
      <c r="AU468" s="232" t="s">
        <v>89</v>
      </c>
      <c r="AY468" s="18" t="s">
        <v>151</v>
      </c>
      <c r="BE468" s="233">
        <f>IF(N468="základní",J468,0)</f>
        <v>0</v>
      </c>
      <c r="BF468" s="233">
        <f>IF(N468="snížená",J468,0)</f>
        <v>0</v>
      </c>
      <c r="BG468" s="233">
        <f>IF(N468="zákl. přenesená",J468,0)</f>
        <v>0</v>
      </c>
      <c r="BH468" s="233">
        <f>IF(N468="sníž. přenesená",J468,0)</f>
        <v>0</v>
      </c>
      <c r="BI468" s="233">
        <f>IF(N468="nulová",J468,0)</f>
        <v>0</v>
      </c>
      <c r="BJ468" s="18" t="s">
        <v>87</v>
      </c>
      <c r="BK468" s="233">
        <f>ROUND(I468*H468,2)</f>
        <v>0</v>
      </c>
      <c r="BL468" s="18" t="s">
        <v>157</v>
      </c>
      <c r="BM468" s="232" t="s">
        <v>611</v>
      </c>
    </row>
    <row r="469" s="13" customFormat="1">
      <c r="A469" s="13"/>
      <c r="B469" s="234"/>
      <c r="C469" s="235"/>
      <c r="D469" s="236" t="s">
        <v>159</v>
      </c>
      <c r="E469" s="237" t="s">
        <v>1</v>
      </c>
      <c r="F469" s="238" t="s">
        <v>513</v>
      </c>
      <c r="G469" s="235"/>
      <c r="H469" s="239">
        <v>220.237</v>
      </c>
      <c r="I469" s="240"/>
      <c r="J469" s="235"/>
      <c r="K469" s="235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159</v>
      </c>
      <c r="AU469" s="245" t="s">
        <v>89</v>
      </c>
      <c r="AV469" s="13" t="s">
        <v>89</v>
      </c>
      <c r="AW469" s="13" t="s">
        <v>35</v>
      </c>
      <c r="AX469" s="13" t="s">
        <v>87</v>
      </c>
      <c r="AY469" s="245" t="s">
        <v>151</v>
      </c>
    </row>
    <row r="470" s="13" customFormat="1">
      <c r="A470" s="13"/>
      <c r="B470" s="234"/>
      <c r="C470" s="235"/>
      <c r="D470" s="236" t="s">
        <v>159</v>
      </c>
      <c r="E470" s="235"/>
      <c r="F470" s="238" t="s">
        <v>612</v>
      </c>
      <c r="G470" s="235"/>
      <c r="H470" s="239">
        <v>231.249</v>
      </c>
      <c r="I470" s="240"/>
      <c r="J470" s="235"/>
      <c r="K470" s="235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159</v>
      </c>
      <c r="AU470" s="245" t="s">
        <v>89</v>
      </c>
      <c r="AV470" s="13" t="s">
        <v>89</v>
      </c>
      <c r="AW470" s="13" t="s">
        <v>4</v>
      </c>
      <c r="AX470" s="13" t="s">
        <v>87</v>
      </c>
      <c r="AY470" s="245" t="s">
        <v>151</v>
      </c>
    </row>
    <row r="471" s="2" customFormat="1" ht="37.8" customHeight="1">
      <c r="A471" s="39"/>
      <c r="B471" s="40"/>
      <c r="C471" s="220" t="s">
        <v>613</v>
      </c>
      <c r="D471" s="220" t="s">
        <v>153</v>
      </c>
      <c r="E471" s="221" t="s">
        <v>614</v>
      </c>
      <c r="F471" s="222" t="s">
        <v>615</v>
      </c>
      <c r="G471" s="223" t="s">
        <v>156</v>
      </c>
      <c r="H471" s="224">
        <v>71.109999999999999</v>
      </c>
      <c r="I471" s="225"/>
      <c r="J471" s="226">
        <f>ROUND(I471*H471,2)</f>
        <v>0</v>
      </c>
      <c r="K471" s="227"/>
      <c r="L471" s="45"/>
      <c r="M471" s="228" t="s">
        <v>1</v>
      </c>
      <c r="N471" s="229" t="s">
        <v>44</v>
      </c>
      <c r="O471" s="92"/>
      <c r="P471" s="230">
        <f>O471*H471</f>
        <v>0</v>
      </c>
      <c r="Q471" s="230">
        <v>0.0062399999999999999</v>
      </c>
      <c r="R471" s="230">
        <f>Q471*H471</f>
        <v>0.44372639999999997</v>
      </c>
      <c r="S471" s="230">
        <v>0</v>
      </c>
      <c r="T471" s="231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2" t="s">
        <v>235</v>
      </c>
      <c r="AT471" s="232" t="s">
        <v>153</v>
      </c>
      <c r="AU471" s="232" t="s">
        <v>89</v>
      </c>
      <c r="AY471" s="18" t="s">
        <v>151</v>
      </c>
      <c r="BE471" s="233">
        <f>IF(N471="základní",J471,0)</f>
        <v>0</v>
      </c>
      <c r="BF471" s="233">
        <f>IF(N471="snížená",J471,0)</f>
        <v>0</v>
      </c>
      <c r="BG471" s="233">
        <f>IF(N471="zákl. přenesená",J471,0)</f>
        <v>0</v>
      </c>
      <c r="BH471" s="233">
        <f>IF(N471="sníž. přenesená",J471,0)</f>
        <v>0</v>
      </c>
      <c r="BI471" s="233">
        <f>IF(N471="nulová",J471,0)</f>
        <v>0</v>
      </c>
      <c r="BJ471" s="18" t="s">
        <v>87</v>
      </c>
      <c r="BK471" s="233">
        <f>ROUND(I471*H471,2)</f>
        <v>0</v>
      </c>
      <c r="BL471" s="18" t="s">
        <v>235</v>
      </c>
      <c r="BM471" s="232" t="s">
        <v>616</v>
      </c>
    </row>
    <row r="472" s="15" customFormat="1">
      <c r="A472" s="15"/>
      <c r="B472" s="268"/>
      <c r="C472" s="269"/>
      <c r="D472" s="236" t="s">
        <v>159</v>
      </c>
      <c r="E472" s="270" t="s">
        <v>1</v>
      </c>
      <c r="F472" s="271" t="s">
        <v>617</v>
      </c>
      <c r="G472" s="269"/>
      <c r="H472" s="270" t="s">
        <v>1</v>
      </c>
      <c r="I472" s="272"/>
      <c r="J472" s="269"/>
      <c r="K472" s="269"/>
      <c r="L472" s="273"/>
      <c r="M472" s="274"/>
      <c r="N472" s="275"/>
      <c r="O472" s="275"/>
      <c r="P472" s="275"/>
      <c r="Q472" s="275"/>
      <c r="R472" s="275"/>
      <c r="S472" s="275"/>
      <c r="T472" s="27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7" t="s">
        <v>159</v>
      </c>
      <c r="AU472" s="277" t="s">
        <v>89</v>
      </c>
      <c r="AV472" s="15" t="s">
        <v>87</v>
      </c>
      <c r="AW472" s="15" t="s">
        <v>35</v>
      </c>
      <c r="AX472" s="15" t="s">
        <v>79</v>
      </c>
      <c r="AY472" s="277" t="s">
        <v>151</v>
      </c>
    </row>
    <row r="473" s="13" customFormat="1">
      <c r="A473" s="13"/>
      <c r="B473" s="234"/>
      <c r="C473" s="235"/>
      <c r="D473" s="236" t="s">
        <v>159</v>
      </c>
      <c r="E473" s="237" t="s">
        <v>1</v>
      </c>
      <c r="F473" s="238" t="s">
        <v>618</v>
      </c>
      <c r="G473" s="235"/>
      <c r="H473" s="239">
        <v>61.049999999999997</v>
      </c>
      <c r="I473" s="240"/>
      <c r="J473" s="235"/>
      <c r="K473" s="235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159</v>
      </c>
      <c r="AU473" s="245" t="s">
        <v>89</v>
      </c>
      <c r="AV473" s="13" t="s">
        <v>89</v>
      </c>
      <c r="AW473" s="13" t="s">
        <v>35</v>
      </c>
      <c r="AX473" s="13" t="s">
        <v>79</v>
      </c>
      <c r="AY473" s="245" t="s">
        <v>151</v>
      </c>
    </row>
    <row r="474" s="13" customFormat="1">
      <c r="A474" s="13"/>
      <c r="B474" s="234"/>
      <c r="C474" s="235"/>
      <c r="D474" s="236" t="s">
        <v>159</v>
      </c>
      <c r="E474" s="237" t="s">
        <v>1</v>
      </c>
      <c r="F474" s="238" t="s">
        <v>619</v>
      </c>
      <c r="G474" s="235"/>
      <c r="H474" s="239">
        <v>10.060000000000001</v>
      </c>
      <c r="I474" s="240"/>
      <c r="J474" s="235"/>
      <c r="K474" s="235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159</v>
      </c>
      <c r="AU474" s="245" t="s">
        <v>89</v>
      </c>
      <c r="AV474" s="13" t="s">
        <v>89</v>
      </c>
      <c r="AW474" s="13" t="s">
        <v>35</v>
      </c>
      <c r="AX474" s="13" t="s">
        <v>79</v>
      </c>
      <c r="AY474" s="245" t="s">
        <v>151</v>
      </c>
    </row>
    <row r="475" s="14" customFormat="1">
      <c r="A475" s="14"/>
      <c r="B475" s="246"/>
      <c r="C475" s="247"/>
      <c r="D475" s="236" t="s">
        <v>159</v>
      </c>
      <c r="E475" s="248" t="s">
        <v>1</v>
      </c>
      <c r="F475" s="249" t="s">
        <v>190</v>
      </c>
      <c r="G475" s="247"/>
      <c r="H475" s="250">
        <v>71.109999999999999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6" t="s">
        <v>159</v>
      </c>
      <c r="AU475" s="256" t="s">
        <v>89</v>
      </c>
      <c r="AV475" s="14" t="s">
        <v>157</v>
      </c>
      <c r="AW475" s="14" t="s">
        <v>35</v>
      </c>
      <c r="AX475" s="14" t="s">
        <v>87</v>
      </c>
      <c r="AY475" s="256" t="s">
        <v>151</v>
      </c>
    </row>
    <row r="476" s="2" customFormat="1" ht="16.5" customHeight="1">
      <c r="A476" s="39"/>
      <c r="B476" s="40"/>
      <c r="C476" s="257" t="s">
        <v>620</v>
      </c>
      <c r="D476" s="257" t="s">
        <v>353</v>
      </c>
      <c r="E476" s="258" t="s">
        <v>621</v>
      </c>
      <c r="F476" s="259" t="s">
        <v>622</v>
      </c>
      <c r="G476" s="260" t="s">
        <v>156</v>
      </c>
      <c r="H476" s="261">
        <v>74.665999999999997</v>
      </c>
      <c r="I476" s="262"/>
      <c r="J476" s="263">
        <f>ROUND(I476*H476,2)</f>
        <v>0</v>
      </c>
      <c r="K476" s="264"/>
      <c r="L476" s="265"/>
      <c r="M476" s="266" t="s">
        <v>1</v>
      </c>
      <c r="N476" s="267" t="s">
        <v>44</v>
      </c>
      <c r="O476" s="92"/>
      <c r="P476" s="230">
        <f>O476*H476</f>
        <v>0</v>
      </c>
      <c r="Q476" s="230">
        <v>0.00069999999999999999</v>
      </c>
      <c r="R476" s="230">
        <f>Q476*H476</f>
        <v>0.052266199999999999</v>
      </c>
      <c r="S476" s="230">
        <v>0</v>
      </c>
      <c r="T476" s="23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2" t="s">
        <v>326</v>
      </c>
      <c r="AT476" s="232" t="s">
        <v>353</v>
      </c>
      <c r="AU476" s="232" t="s">
        <v>89</v>
      </c>
      <c r="AY476" s="18" t="s">
        <v>151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8" t="s">
        <v>87</v>
      </c>
      <c r="BK476" s="233">
        <f>ROUND(I476*H476,2)</f>
        <v>0</v>
      </c>
      <c r="BL476" s="18" t="s">
        <v>235</v>
      </c>
      <c r="BM476" s="232" t="s">
        <v>623</v>
      </c>
    </row>
    <row r="477" s="13" customFormat="1">
      <c r="A477" s="13"/>
      <c r="B477" s="234"/>
      <c r="C477" s="235"/>
      <c r="D477" s="236" t="s">
        <v>159</v>
      </c>
      <c r="E477" s="235"/>
      <c r="F477" s="238" t="s">
        <v>624</v>
      </c>
      <c r="G477" s="235"/>
      <c r="H477" s="239">
        <v>74.665999999999997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159</v>
      </c>
      <c r="AU477" s="245" t="s">
        <v>89</v>
      </c>
      <c r="AV477" s="13" t="s">
        <v>89</v>
      </c>
      <c r="AW477" s="13" t="s">
        <v>4</v>
      </c>
      <c r="AX477" s="13" t="s">
        <v>87</v>
      </c>
      <c r="AY477" s="245" t="s">
        <v>151</v>
      </c>
    </row>
    <row r="478" s="2" customFormat="1" ht="44.25" customHeight="1">
      <c r="A478" s="39"/>
      <c r="B478" s="40"/>
      <c r="C478" s="220" t="s">
        <v>625</v>
      </c>
      <c r="D478" s="220" t="s">
        <v>153</v>
      </c>
      <c r="E478" s="221" t="s">
        <v>626</v>
      </c>
      <c r="F478" s="222" t="s">
        <v>627</v>
      </c>
      <c r="G478" s="223" t="s">
        <v>156</v>
      </c>
      <c r="H478" s="224">
        <v>80.099999999999994</v>
      </c>
      <c r="I478" s="225"/>
      <c r="J478" s="226">
        <f>ROUND(I478*H478,2)</f>
        <v>0</v>
      </c>
      <c r="K478" s="227"/>
      <c r="L478" s="45"/>
      <c r="M478" s="228" t="s">
        <v>1</v>
      </c>
      <c r="N478" s="229" t="s">
        <v>44</v>
      </c>
      <c r="O478" s="92"/>
      <c r="P478" s="230">
        <f>O478*H478</f>
        <v>0</v>
      </c>
      <c r="Q478" s="230">
        <v>0.0085900000000000004</v>
      </c>
      <c r="R478" s="230">
        <f>Q478*H478</f>
        <v>0.68805899999999998</v>
      </c>
      <c r="S478" s="230">
        <v>0</v>
      </c>
      <c r="T478" s="231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2" t="s">
        <v>157</v>
      </c>
      <c r="AT478" s="232" t="s">
        <v>153</v>
      </c>
      <c r="AU478" s="232" t="s">
        <v>89</v>
      </c>
      <c r="AY478" s="18" t="s">
        <v>151</v>
      </c>
      <c r="BE478" s="233">
        <f>IF(N478="základní",J478,0)</f>
        <v>0</v>
      </c>
      <c r="BF478" s="233">
        <f>IF(N478="snížená",J478,0)</f>
        <v>0</v>
      </c>
      <c r="BG478" s="233">
        <f>IF(N478="zákl. přenesená",J478,0)</f>
        <v>0</v>
      </c>
      <c r="BH478" s="233">
        <f>IF(N478="sníž. přenesená",J478,0)</f>
        <v>0</v>
      </c>
      <c r="BI478" s="233">
        <f>IF(N478="nulová",J478,0)</f>
        <v>0</v>
      </c>
      <c r="BJ478" s="18" t="s">
        <v>87</v>
      </c>
      <c r="BK478" s="233">
        <f>ROUND(I478*H478,2)</f>
        <v>0</v>
      </c>
      <c r="BL478" s="18" t="s">
        <v>157</v>
      </c>
      <c r="BM478" s="232" t="s">
        <v>628</v>
      </c>
    </row>
    <row r="479" s="13" customFormat="1">
      <c r="A479" s="13"/>
      <c r="B479" s="234"/>
      <c r="C479" s="235"/>
      <c r="D479" s="236" t="s">
        <v>159</v>
      </c>
      <c r="E479" s="237" t="s">
        <v>1</v>
      </c>
      <c r="F479" s="238" t="s">
        <v>629</v>
      </c>
      <c r="G479" s="235"/>
      <c r="H479" s="239">
        <v>80.099999999999994</v>
      </c>
      <c r="I479" s="240"/>
      <c r="J479" s="235"/>
      <c r="K479" s="235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159</v>
      </c>
      <c r="AU479" s="245" t="s">
        <v>89</v>
      </c>
      <c r="AV479" s="13" t="s">
        <v>89</v>
      </c>
      <c r="AW479" s="13" t="s">
        <v>35</v>
      </c>
      <c r="AX479" s="13" t="s">
        <v>87</v>
      </c>
      <c r="AY479" s="245" t="s">
        <v>151</v>
      </c>
    </row>
    <row r="480" s="2" customFormat="1" ht="16.5" customHeight="1">
      <c r="A480" s="39"/>
      <c r="B480" s="40"/>
      <c r="C480" s="257" t="s">
        <v>630</v>
      </c>
      <c r="D480" s="257" t="s">
        <v>353</v>
      </c>
      <c r="E480" s="258" t="s">
        <v>631</v>
      </c>
      <c r="F480" s="259" t="s">
        <v>632</v>
      </c>
      <c r="G480" s="260" t="s">
        <v>156</v>
      </c>
      <c r="H480" s="261">
        <v>84.105000000000004</v>
      </c>
      <c r="I480" s="262"/>
      <c r="J480" s="263">
        <f>ROUND(I480*H480,2)</f>
        <v>0</v>
      </c>
      <c r="K480" s="264"/>
      <c r="L480" s="265"/>
      <c r="M480" s="266" t="s">
        <v>1</v>
      </c>
      <c r="N480" s="267" t="s">
        <v>44</v>
      </c>
      <c r="O480" s="92"/>
      <c r="P480" s="230">
        <f>O480*H480</f>
        <v>0</v>
      </c>
      <c r="Q480" s="230">
        <v>0.0045999999999999999</v>
      </c>
      <c r="R480" s="230">
        <f>Q480*H480</f>
        <v>0.38688300000000003</v>
      </c>
      <c r="S480" s="230">
        <v>0</v>
      </c>
      <c r="T480" s="231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2" t="s">
        <v>191</v>
      </c>
      <c r="AT480" s="232" t="s">
        <v>353</v>
      </c>
      <c r="AU480" s="232" t="s">
        <v>89</v>
      </c>
      <c r="AY480" s="18" t="s">
        <v>151</v>
      </c>
      <c r="BE480" s="233">
        <f>IF(N480="základní",J480,0)</f>
        <v>0</v>
      </c>
      <c r="BF480" s="233">
        <f>IF(N480="snížená",J480,0)</f>
        <v>0</v>
      </c>
      <c r="BG480" s="233">
        <f>IF(N480="zákl. přenesená",J480,0)</f>
        <v>0</v>
      </c>
      <c r="BH480" s="233">
        <f>IF(N480="sníž. přenesená",J480,0)</f>
        <v>0</v>
      </c>
      <c r="BI480" s="233">
        <f>IF(N480="nulová",J480,0)</f>
        <v>0</v>
      </c>
      <c r="BJ480" s="18" t="s">
        <v>87</v>
      </c>
      <c r="BK480" s="233">
        <f>ROUND(I480*H480,2)</f>
        <v>0</v>
      </c>
      <c r="BL480" s="18" t="s">
        <v>157</v>
      </c>
      <c r="BM480" s="232" t="s">
        <v>633</v>
      </c>
    </row>
    <row r="481" s="13" customFormat="1">
      <c r="A481" s="13"/>
      <c r="B481" s="234"/>
      <c r="C481" s="235"/>
      <c r="D481" s="236" t="s">
        <v>159</v>
      </c>
      <c r="E481" s="237" t="s">
        <v>1</v>
      </c>
      <c r="F481" s="238" t="s">
        <v>629</v>
      </c>
      <c r="G481" s="235"/>
      <c r="H481" s="239">
        <v>80.099999999999994</v>
      </c>
      <c r="I481" s="240"/>
      <c r="J481" s="235"/>
      <c r="K481" s="235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159</v>
      </c>
      <c r="AU481" s="245" t="s">
        <v>89</v>
      </c>
      <c r="AV481" s="13" t="s">
        <v>89</v>
      </c>
      <c r="AW481" s="13" t="s">
        <v>35</v>
      </c>
      <c r="AX481" s="13" t="s">
        <v>87</v>
      </c>
      <c r="AY481" s="245" t="s">
        <v>151</v>
      </c>
    </row>
    <row r="482" s="13" customFormat="1">
      <c r="A482" s="13"/>
      <c r="B482" s="234"/>
      <c r="C482" s="235"/>
      <c r="D482" s="236" t="s">
        <v>159</v>
      </c>
      <c r="E482" s="235"/>
      <c r="F482" s="238" t="s">
        <v>634</v>
      </c>
      <c r="G482" s="235"/>
      <c r="H482" s="239">
        <v>84.105000000000004</v>
      </c>
      <c r="I482" s="240"/>
      <c r="J482" s="235"/>
      <c r="K482" s="235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159</v>
      </c>
      <c r="AU482" s="245" t="s">
        <v>89</v>
      </c>
      <c r="AV482" s="13" t="s">
        <v>89</v>
      </c>
      <c r="AW482" s="13" t="s">
        <v>4</v>
      </c>
      <c r="AX482" s="13" t="s">
        <v>87</v>
      </c>
      <c r="AY482" s="245" t="s">
        <v>151</v>
      </c>
    </row>
    <row r="483" s="2" customFormat="1" ht="37.8" customHeight="1">
      <c r="A483" s="39"/>
      <c r="B483" s="40"/>
      <c r="C483" s="220" t="s">
        <v>635</v>
      </c>
      <c r="D483" s="220" t="s">
        <v>153</v>
      </c>
      <c r="E483" s="221" t="s">
        <v>636</v>
      </c>
      <c r="F483" s="222" t="s">
        <v>637</v>
      </c>
      <c r="G483" s="223" t="s">
        <v>156</v>
      </c>
      <c r="H483" s="224">
        <v>985.66800000000001</v>
      </c>
      <c r="I483" s="225"/>
      <c r="J483" s="226">
        <f>ROUND(I483*H483,2)</f>
        <v>0</v>
      </c>
      <c r="K483" s="227"/>
      <c r="L483" s="45"/>
      <c r="M483" s="228" t="s">
        <v>1</v>
      </c>
      <c r="N483" s="229" t="s">
        <v>44</v>
      </c>
      <c r="O483" s="92"/>
      <c r="P483" s="230">
        <f>O483*H483</f>
        <v>0</v>
      </c>
      <c r="Q483" s="230">
        <v>8.0000000000000007E-05</v>
      </c>
      <c r="R483" s="230">
        <f>Q483*H483</f>
        <v>0.078853440000000011</v>
      </c>
      <c r="S483" s="230">
        <v>0</v>
      </c>
      <c r="T483" s="231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2" t="s">
        <v>157</v>
      </c>
      <c r="AT483" s="232" t="s">
        <v>153</v>
      </c>
      <c r="AU483" s="232" t="s">
        <v>89</v>
      </c>
      <c r="AY483" s="18" t="s">
        <v>151</v>
      </c>
      <c r="BE483" s="233">
        <f>IF(N483="základní",J483,0)</f>
        <v>0</v>
      </c>
      <c r="BF483" s="233">
        <f>IF(N483="snížená",J483,0)</f>
        <v>0</v>
      </c>
      <c r="BG483" s="233">
        <f>IF(N483="zákl. přenesená",J483,0)</f>
        <v>0</v>
      </c>
      <c r="BH483" s="233">
        <f>IF(N483="sníž. přenesená",J483,0)</f>
        <v>0</v>
      </c>
      <c r="BI483" s="233">
        <f>IF(N483="nulová",J483,0)</f>
        <v>0</v>
      </c>
      <c r="BJ483" s="18" t="s">
        <v>87</v>
      </c>
      <c r="BK483" s="233">
        <f>ROUND(I483*H483,2)</f>
        <v>0</v>
      </c>
      <c r="BL483" s="18" t="s">
        <v>157</v>
      </c>
      <c r="BM483" s="232" t="s">
        <v>638</v>
      </c>
    </row>
    <row r="484" s="13" customFormat="1">
      <c r="A484" s="13"/>
      <c r="B484" s="234"/>
      <c r="C484" s="235"/>
      <c r="D484" s="236" t="s">
        <v>159</v>
      </c>
      <c r="E484" s="237" t="s">
        <v>1</v>
      </c>
      <c r="F484" s="238" t="s">
        <v>522</v>
      </c>
      <c r="G484" s="235"/>
      <c r="H484" s="239">
        <v>43.305</v>
      </c>
      <c r="I484" s="240"/>
      <c r="J484" s="235"/>
      <c r="K484" s="235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159</v>
      </c>
      <c r="AU484" s="245" t="s">
        <v>89</v>
      </c>
      <c r="AV484" s="13" t="s">
        <v>89</v>
      </c>
      <c r="AW484" s="13" t="s">
        <v>35</v>
      </c>
      <c r="AX484" s="13" t="s">
        <v>79</v>
      </c>
      <c r="AY484" s="245" t="s">
        <v>151</v>
      </c>
    </row>
    <row r="485" s="13" customFormat="1">
      <c r="A485" s="13"/>
      <c r="B485" s="234"/>
      <c r="C485" s="235"/>
      <c r="D485" s="236" t="s">
        <v>159</v>
      </c>
      <c r="E485" s="237" t="s">
        <v>1</v>
      </c>
      <c r="F485" s="238" t="s">
        <v>512</v>
      </c>
      <c r="G485" s="235"/>
      <c r="H485" s="239">
        <v>642.02599999999995</v>
      </c>
      <c r="I485" s="240"/>
      <c r="J485" s="235"/>
      <c r="K485" s="235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159</v>
      </c>
      <c r="AU485" s="245" t="s">
        <v>89</v>
      </c>
      <c r="AV485" s="13" t="s">
        <v>89</v>
      </c>
      <c r="AW485" s="13" t="s">
        <v>35</v>
      </c>
      <c r="AX485" s="13" t="s">
        <v>79</v>
      </c>
      <c r="AY485" s="245" t="s">
        <v>151</v>
      </c>
    </row>
    <row r="486" s="13" customFormat="1">
      <c r="A486" s="13"/>
      <c r="B486" s="234"/>
      <c r="C486" s="235"/>
      <c r="D486" s="236" t="s">
        <v>159</v>
      </c>
      <c r="E486" s="237" t="s">
        <v>1</v>
      </c>
      <c r="F486" s="238" t="s">
        <v>513</v>
      </c>
      <c r="G486" s="235"/>
      <c r="H486" s="239">
        <v>220.237</v>
      </c>
      <c r="I486" s="240"/>
      <c r="J486" s="235"/>
      <c r="K486" s="235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159</v>
      </c>
      <c r="AU486" s="245" t="s">
        <v>89</v>
      </c>
      <c r="AV486" s="13" t="s">
        <v>89</v>
      </c>
      <c r="AW486" s="13" t="s">
        <v>35</v>
      </c>
      <c r="AX486" s="13" t="s">
        <v>79</v>
      </c>
      <c r="AY486" s="245" t="s">
        <v>151</v>
      </c>
    </row>
    <row r="487" s="13" customFormat="1">
      <c r="A487" s="13"/>
      <c r="B487" s="234"/>
      <c r="C487" s="235"/>
      <c r="D487" s="236" t="s">
        <v>159</v>
      </c>
      <c r="E487" s="237" t="s">
        <v>1</v>
      </c>
      <c r="F487" s="238" t="s">
        <v>514</v>
      </c>
      <c r="G487" s="235"/>
      <c r="H487" s="239">
        <v>80.099999999999994</v>
      </c>
      <c r="I487" s="240"/>
      <c r="J487" s="235"/>
      <c r="K487" s="235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159</v>
      </c>
      <c r="AU487" s="245" t="s">
        <v>89</v>
      </c>
      <c r="AV487" s="13" t="s">
        <v>89</v>
      </c>
      <c r="AW487" s="13" t="s">
        <v>35</v>
      </c>
      <c r="AX487" s="13" t="s">
        <v>79</v>
      </c>
      <c r="AY487" s="245" t="s">
        <v>151</v>
      </c>
    </row>
    <row r="488" s="14" customFormat="1">
      <c r="A488" s="14"/>
      <c r="B488" s="246"/>
      <c r="C488" s="247"/>
      <c r="D488" s="236" t="s">
        <v>159</v>
      </c>
      <c r="E488" s="248" t="s">
        <v>1</v>
      </c>
      <c r="F488" s="249" t="s">
        <v>190</v>
      </c>
      <c r="G488" s="247"/>
      <c r="H488" s="250">
        <v>985.66800000000001</v>
      </c>
      <c r="I488" s="251"/>
      <c r="J488" s="247"/>
      <c r="K488" s="247"/>
      <c r="L488" s="252"/>
      <c r="M488" s="253"/>
      <c r="N488" s="254"/>
      <c r="O488" s="254"/>
      <c r="P488" s="254"/>
      <c r="Q488" s="254"/>
      <c r="R488" s="254"/>
      <c r="S488" s="254"/>
      <c r="T488" s="25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6" t="s">
        <v>159</v>
      </c>
      <c r="AU488" s="256" t="s">
        <v>89</v>
      </c>
      <c r="AV488" s="14" t="s">
        <v>157</v>
      </c>
      <c r="AW488" s="14" t="s">
        <v>35</v>
      </c>
      <c r="AX488" s="14" t="s">
        <v>87</v>
      </c>
      <c r="AY488" s="256" t="s">
        <v>151</v>
      </c>
    </row>
    <row r="489" s="2" customFormat="1" ht="37.8" customHeight="1">
      <c r="A489" s="39"/>
      <c r="B489" s="40"/>
      <c r="C489" s="220" t="s">
        <v>639</v>
      </c>
      <c r="D489" s="220" t="s">
        <v>153</v>
      </c>
      <c r="E489" s="221" t="s">
        <v>640</v>
      </c>
      <c r="F489" s="222" t="s">
        <v>641</v>
      </c>
      <c r="G489" s="223" t="s">
        <v>156</v>
      </c>
      <c r="H489" s="224">
        <v>704.654</v>
      </c>
      <c r="I489" s="225"/>
      <c r="J489" s="226">
        <f>ROUND(I489*H489,2)</f>
        <v>0</v>
      </c>
      <c r="K489" s="227"/>
      <c r="L489" s="45"/>
      <c r="M489" s="228" t="s">
        <v>1</v>
      </c>
      <c r="N489" s="229" t="s">
        <v>44</v>
      </c>
      <c r="O489" s="92"/>
      <c r="P489" s="230">
        <f>O489*H489</f>
        <v>0</v>
      </c>
      <c r="Q489" s="230">
        <v>8.0000000000000007E-05</v>
      </c>
      <c r="R489" s="230">
        <f>Q489*H489</f>
        <v>0.056372320000000004</v>
      </c>
      <c r="S489" s="230">
        <v>0</v>
      </c>
      <c r="T489" s="231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2" t="s">
        <v>157</v>
      </c>
      <c r="AT489" s="232" t="s">
        <v>153</v>
      </c>
      <c r="AU489" s="232" t="s">
        <v>89</v>
      </c>
      <c r="AY489" s="18" t="s">
        <v>151</v>
      </c>
      <c r="BE489" s="233">
        <f>IF(N489="základní",J489,0)</f>
        <v>0</v>
      </c>
      <c r="BF489" s="233">
        <f>IF(N489="snížená",J489,0)</f>
        <v>0</v>
      </c>
      <c r="BG489" s="233">
        <f>IF(N489="zákl. přenesená",J489,0)</f>
        <v>0</v>
      </c>
      <c r="BH489" s="233">
        <f>IF(N489="sníž. přenesená",J489,0)</f>
        <v>0</v>
      </c>
      <c r="BI489" s="233">
        <f>IF(N489="nulová",J489,0)</f>
        <v>0</v>
      </c>
      <c r="BJ489" s="18" t="s">
        <v>87</v>
      </c>
      <c r="BK489" s="233">
        <f>ROUND(I489*H489,2)</f>
        <v>0</v>
      </c>
      <c r="BL489" s="18" t="s">
        <v>157</v>
      </c>
      <c r="BM489" s="232" t="s">
        <v>642</v>
      </c>
    </row>
    <row r="490" s="13" customFormat="1">
      <c r="A490" s="13"/>
      <c r="B490" s="234"/>
      <c r="C490" s="235"/>
      <c r="D490" s="236" t="s">
        <v>159</v>
      </c>
      <c r="E490" s="237" t="s">
        <v>1</v>
      </c>
      <c r="F490" s="238" t="s">
        <v>511</v>
      </c>
      <c r="G490" s="235"/>
      <c r="H490" s="239">
        <v>704.654</v>
      </c>
      <c r="I490" s="240"/>
      <c r="J490" s="235"/>
      <c r="K490" s="235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159</v>
      </c>
      <c r="AU490" s="245" t="s">
        <v>89</v>
      </c>
      <c r="AV490" s="13" t="s">
        <v>89</v>
      </c>
      <c r="AW490" s="13" t="s">
        <v>35</v>
      </c>
      <c r="AX490" s="13" t="s">
        <v>87</v>
      </c>
      <c r="AY490" s="245" t="s">
        <v>151</v>
      </c>
    </row>
    <row r="491" s="2" customFormat="1" ht="16.5" customHeight="1">
      <c r="A491" s="39"/>
      <c r="B491" s="40"/>
      <c r="C491" s="220" t="s">
        <v>643</v>
      </c>
      <c r="D491" s="220" t="s">
        <v>153</v>
      </c>
      <c r="E491" s="221" t="s">
        <v>644</v>
      </c>
      <c r="F491" s="222" t="s">
        <v>645</v>
      </c>
      <c r="G491" s="223" t="s">
        <v>287</v>
      </c>
      <c r="H491" s="224">
        <v>473.89999999999998</v>
      </c>
      <c r="I491" s="225"/>
      <c r="J491" s="226">
        <f>ROUND(I491*H491,2)</f>
        <v>0</v>
      </c>
      <c r="K491" s="227"/>
      <c r="L491" s="45"/>
      <c r="M491" s="228" t="s">
        <v>1</v>
      </c>
      <c r="N491" s="229" t="s">
        <v>44</v>
      </c>
      <c r="O491" s="92"/>
      <c r="P491" s="230">
        <f>O491*H491</f>
        <v>0</v>
      </c>
      <c r="Q491" s="230">
        <v>0</v>
      </c>
      <c r="R491" s="230">
        <f>Q491*H491</f>
        <v>0</v>
      </c>
      <c r="S491" s="230">
        <v>0</v>
      </c>
      <c r="T491" s="231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2" t="s">
        <v>157</v>
      </c>
      <c r="AT491" s="232" t="s">
        <v>153</v>
      </c>
      <c r="AU491" s="232" t="s">
        <v>89</v>
      </c>
      <c r="AY491" s="18" t="s">
        <v>151</v>
      </c>
      <c r="BE491" s="233">
        <f>IF(N491="základní",J491,0)</f>
        <v>0</v>
      </c>
      <c r="BF491" s="233">
        <f>IF(N491="snížená",J491,0)</f>
        <v>0</v>
      </c>
      <c r="BG491" s="233">
        <f>IF(N491="zákl. přenesená",J491,0)</f>
        <v>0</v>
      </c>
      <c r="BH491" s="233">
        <f>IF(N491="sníž. přenesená",J491,0)</f>
        <v>0</v>
      </c>
      <c r="BI491" s="233">
        <f>IF(N491="nulová",J491,0)</f>
        <v>0</v>
      </c>
      <c r="BJ491" s="18" t="s">
        <v>87</v>
      </c>
      <c r="BK491" s="233">
        <f>ROUND(I491*H491,2)</f>
        <v>0</v>
      </c>
      <c r="BL491" s="18" t="s">
        <v>157</v>
      </c>
      <c r="BM491" s="232" t="s">
        <v>646</v>
      </c>
    </row>
    <row r="492" s="13" customFormat="1">
      <c r="A492" s="13"/>
      <c r="B492" s="234"/>
      <c r="C492" s="235"/>
      <c r="D492" s="236" t="s">
        <v>159</v>
      </c>
      <c r="E492" s="237" t="s">
        <v>1</v>
      </c>
      <c r="F492" s="238" t="s">
        <v>647</v>
      </c>
      <c r="G492" s="235"/>
      <c r="H492" s="239">
        <v>401.5</v>
      </c>
      <c r="I492" s="240"/>
      <c r="J492" s="235"/>
      <c r="K492" s="235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159</v>
      </c>
      <c r="AU492" s="245" t="s">
        <v>89</v>
      </c>
      <c r="AV492" s="13" t="s">
        <v>89</v>
      </c>
      <c r="AW492" s="13" t="s">
        <v>35</v>
      </c>
      <c r="AX492" s="13" t="s">
        <v>79</v>
      </c>
      <c r="AY492" s="245" t="s">
        <v>151</v>
      </c>
    </row>
    <row r="493" s="13" customFormat="1">
      <c r="A493" s="13"/>
      <c r="B493" s="234"/>
      <c r="C493" s="235"/>
      <c r="D493" s="236" t="s">
        <v>159</v>
      </c>
      <c r="E493" s="237" t="s">
        <v>1</v>
      </c>
      <c r="F493" s="238" t="s">
        <v>648</v>
      </c>
      <c r="G493" s="235"/>
      <c r="H493" s="239">
        <v>72.400000000000006</v>
      </c>
      <c r="I493" s="240"/>
      <c r="J493" s="235"/>
      <c r="K493" s="235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159</v>
      </c>
      <c r="AU493" s="245" t="s">
        <v>89</v>
      </c>
      <c r="AV493" s="13" t="s">
        <v>89</v>
      </c>
      <c r="AW493" s="13" t="s">
        <v>35</v>
      </c>
      <c r="AX493" s="13" t="s">
        <v>79</v>
      </c>
      <c r="AY493" s="245" t="s">
        <v>151</v>
      </c>
    </row>
    <row r="494" s="14" customFormat="1">
      <c r="A494" s="14"/>
      <c r="B494" s="246"/>
      <c r="C494" s="247"/>
      <c r="D494" s="236" t="s">
        <v>159</v>
      </c>
      <c r="E494" s="248" t="s">
        <v>1</v>
      </c>
      <c r="F494" s="249" t="s">
        <v>190</v>
      </c>
      <c r="G494" s="247"/>
      <c r="H494" s="250">
        <v>473.89999999999998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6" t="s">
        <v>159</v>
      </c>
      <c r="AU494" s="256" t="s">
        <v>89</v>
      </c>
      <c r="AV494" s="14" t="s">
        <v>157</v>
      </c>
      <c r="AW494" s="14" t="s">
        <v>35</v>
      </c>
      <c r="AX494" s="14" t="s">
        <v>87</v>
      </c>
      <c r="AY494" s="256" t="s">
        <v>151</v>
      </c>
    </row>
    <row r="495" s="2" customFormat="1" ht="21.75" customHeight="1">
      <c r="A495" s="39"/>
      <c r="B495" s="40"/>
      <c r="C495" s="257" t="s">
        <v>649</v>
      </c>
      <c r="D495" s="257" t="s">
        <v>353</v>
      </c>
      <c r="E495" s="258" t="s">
        <v>650</v>
      </c>
      <c r="F495" s="259" t="s">
        <v>651</v>
      </c>
      <c r="G495" s="260" t="s">
        <v>287</v>
      </c>
      <c r="H495" s="261">
        <v>497.59500000000003</v>
      </c>
      <c r="I495" s="262"/>
      <c r="J495" s="263">
        <f>ROUND(I495*H495,2)</f>
        <v>0</v>
      </c>
      <c r="K495" s="264"/>
      <c r="L495" s="265"/>
      <c r="M495" s="266" t="s">
        <v>1</v>
      </c>
      <c r="N495" s="267" t="s">
        <v>44</v>
      </c>
      <c r="O495" s="92"/>
      <c r="P495" s="230">
        <f>O495*H495</f>
        <v>0</v>
      </c>
      <c r="Q495" s="230">
        <v>0.00010000000000000001</v>
      </c>
      <c r="R495" s="230">
        <f>Q495*H495</f>
        <v>0.049759500000000005</v>
      </c>
      <c r="S495" s="230">
        <v>0</v>
      </c>
      <c r="T495" s="231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2" t="s">
        <v>191</v>
      </c>
      <c r="AT495" s="232" t="s">
        <v>353</v>
      </c>
      <c r="AU495" s="232" t="s">
        <v>89</v>
      </c>
      <c r="AY495" s="18" t="s">
        <v>151</v>
      </c>
      <c r="BE495" s="233">
        <f>IF(N495="základní",J495,0)</f>
        <v>0</v>
      </c>
      <c r="BF495" s="233">
        <f>IF(N495="snížená",J495,0)</f>
        <v>0</v>
      </c>
      <c r="BG495" s="233">
        <f>IF(N495="zákl. přenesená",J495,0)</f>
        <v>0</v>
      </c>
      <c r="BH495" s="233">
        <f>IF(N495="sníž. přenesená",J495,0)</f>
        <v>0</v>
      </c>
      <c r="BI495" s="233">
        <f>IF(N495="nulová",J495,0)</f>
        <v>0</v>
      </c>
      <c r="BJ495" s="18" t="s">
        <v>87</v>
      </c>
      <c r="BK495" s="233">
        <f>ROUND(I495*H495,2)</f>
        <v>0</v>
      </c>
      <c r="BL495" s="18" t="s">
        <v>157</v>
      </c>
      <c r="BM495" s="232" t="s">
        <v>652</v>
      </c>
    </row>
    <row r="496" s="13" customFormat="1">
      <c r="A496" s="13"/>
      <c r="B496" s="234"/>
      <c r="C496" s="235"/>
      <c r="D496" s="236" t="s">
        <v>159</v>
      </c>
      <c r="E496" s="235"/>
      <c r="F496" s="238" t="s">
        <v>653</v>
      </c>
      <c r="G496" s="235"/>
      <c r="H496" s="239">
        <v>497.59500000000003</v>
      </c>
      <c r="I496" s="240"/>
      <c r="J496" s="235"/>
      <c r="K496" s="235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159</v>
      </c>
      <c r="AU496" s="245" t="s">
        <v>89</v>
      </c>
      <c r="AV496" s="13" t="s">
        <v>89</v>
      </c>
      <c r="AW496" s="13" t="s">
        <v>4</v>
      </c>
      <c r="AX496" s="13" t="s">
        <v>87</v>
      </c>
      <c r="AY496" s="245" t="s">
        <v>151</v>
      </c>
    </row>
    <row r="497" s="2" customFormat="1" ht="24.15" customHeight="1">
      <c r="A497" s="39"/>
      <c r="B497" s="40"/>
      <c r="C497" s="220" t="s">
        <v>654</v>
      </c>
      <c r="D497" s="220" t="s">
        <v>153</v>
      </c>
      <c r="E497" s="221" t="s">
        <v>655</v>
      </c>
      <c r="F497" s="222" t="s">
        <v>656</v>
      </c>
      <c r="G497" s="223" t="s">
        <v>156</v>
      </c>
      <c r="H497" s="224">
        <v>2689.2669999999998</v>
      </c>
      <c r="I497" s="225"/>
      <c r="J497" s="226">
        <f>ROUND(I497*H497,2)</f>
        <v>0</v>
      </c>
      <c r="K497" s="227"/>
      <c r="L497" s="45"/>
      <c r="M497" s="228" t="s">
        <v>1</v>
      </c>
      <c r="N497" s="229" t="s">
        <v>44</v>
      </c>
      <c r="O497" s="92"/>
      <c r="P497" s="230">
        <f>O497*H497</f>
        <v>0</v>
      </c>
      <c r="Q497" s="230">
        <v>0.00020000000000000001</v>
      </c>
      <c r="R497" s="230">
        <f>Q497*H497</f>
        <v>0.53785340000000004</v>
      </c>
      <c r="S497" s="230">
        <v>0</v>
      </c>
      <c r="T497" s="231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2" t="s">
        <v>157</v>
      </c>
      <c r="AT497" s="232" t="s">
        <v>153</v>
      </c>
      <c r="AU497" s="232" t="s">
        <v>89</v>
      </c>
      <c r="AY497" s="18" t="s">
        <v>151</v>
      </c>
      <c r="BE497" s="233">
        <f>IF(N497="základní",J497,0)</f>
        <v>0</v>
      </c>
      <c r="BF497" s="233">
        <f>IF(N497="snížená",J497,0)</f>
        <v>0</v>
      </c>
      <c r="BG497" s="233">
        <f>IF(N497="zákl. přenesená",J497,0)</f>
        <v>0</v>
      </c>
      <c r="BH497" s="233">
        <f>IF(N497="sníž. přenesená",J497,0)</f>
        <v>0</v>
      </c>
      <c r="BI497" s="233">
        <f>IF(N497="nulová",J497,0)</f>
        <v>0</v>
      </c>
      <c r="BJ497" s="18" t="s">
        <v>87</v>
      </c>
      <c r="BK497" s="233">
        <f>ROUND(I497*H497,2)</f>
        <v>0</v>
      </c>
      <c r="BL497" s="18" t="s">
        <v>157</v>
      </c>
      <c r="BM497" s="232" t="s">
        <v>657</v>
      </c>
    </row>
    <row r="498" s="13" customFormat="1">
      <c r="A498" s="13"/>
      <c r="B498" s="234"/>
      <c r="C498" s="235"/>
      <c r="D498" s="236" t="s">
        <v>159</v>
      </c>
      <c r="E498" s="237" t="s">
        <v>1</v>
      </c>
      <c r="F498" s="238" t="s">
        <v>522</v>
      </c>
      <c r="G498" s="235"/>
      <c r="H498" s="239">
        <v>43.305</v>
      </c>
      <c r="I498" s="240"/>
      <c r="J498" s="235"/>
      <c r="K498" s="235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159</v>
      </c>
      <c r="AU498" s="245" t="s">
        <v>89</v>
      </c>
      <c r="AV498" s="13" t="s">
        <v>89</v>
      </c>
      <c r="AW498" s="13" t="s">
        <v>35</v>
      </c>
      <c r="AX498" s="13" t="s">
        <v>79</v>
      </c>
      <c r="AY498" s="245" t="s">
        <v>151</v>
      </c>
    </row>
    <row r="499" s="13" customFormat="1">
      <c r="A499" s="13"/>
      <c r="B499" s="234"/>
      <c r="C499" s="235"/>
      <c r="D499" s="236" t="s">
        <v>159</v>
      </c>
      <c r="E499" s="237" t="s">
        <v>1</v>
      </c>
      <c r="F499" s="238" t="s">
        <v>511</v>
      </c>
      <c r="G499" s="235"/>
      <c r="H499" s="239">
        <v>704.654</v>
      </c>
      <c r="I499" s="240"/>
      <c r="J499" s="235"/>
      <c r="K499" s="235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159</v>
      </c>
      <c r="AU499" s="245" t="s">
        <v>89</v>
      </c>
      <c r="AV499" s="13" t="s">
        <v>89</v>
      </c>
      <c r="AW499" s="13" t="s">
        <v>35</v>
      </c>
      <c r="AX499" s="13" t="s">
        <v>79</v>
      </c>
      <c r="AY499" s="245" t="s">
        <v>151</v>
      </c>
    </row>
    <row r="500" s="13" customFormat="1">
      <c r="A500" s="13"/>
      <c r="B500" s="234"/>
      <c r="C500" s="235"/>
      <c r="D500" s="236" t="s">
        <v>159</v>
      </c>
      <c r="E500" s="237" t="s">
        <v>1</v>
      </c>
      <c r="F500" s="238" t="s">
        <v>512</v>
      </c>
      <c r="G500" s="235"/>
      <c r="H500" s="239">
        <v>642.02599999999995</v>
      </c>
      <c r="I500" s="240"/>
      <c r="J500" s="235"/>
      <c r="K500" s="235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159</v>
      </c>
      <c r="AU500" s="245" t="s">
        <v>89</v>
      </c>
      <c r="AV500" s="13" t="s">
        <v>89</v>
      </c>
      <c r="AW500" s="13" t="s">
        <v>35</v>
      </c>
      <c r="AX500" s="13" t="s">
        <v>79</v>
      </c>
      <c r="AY500" s="245" t="s">
        <v>151</v>
      </c>
    </row>
    <row r="501" s="13" customFormat="1">
      <c r="A501" s="13"/>
      <c r="B501" s="234"/>
      <c r="C501" s="235"/>
      <c r="D501" s="236" t="s">
        <v>159</v>
      </c>
      <c r="E501" s="237" t="s">
        <v>1</v>
      </c>
      <c r="F501" s="238" t="s">
        <v>513</v>
      </c>
      <c r="G501" s="235"/>
      <c r="H501" s="239">
        <v>220.237</v>
      </c>
      <c r="I501" s="240"/>
      <c r="J501" s="235"/>
      <c r="K501" s="235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159</v>
      </c>
      <c r="AU501" s="245" t="s">
        <v>89</v>
      </c>
      <c r="AV501" s="13" t="s">
        <v>89</v>
      </c>
      <c r="AW501" s="13" t="s">
        <v>35</v>
      </c>
      <c r="AX501" s="13" t="s">
        <v>79</v>
      </c>
      <c r="AY501" s="245" t="s">
        <v>151</v>
      </c>
    </row>
    <row r="502" s="13" customFormat="1">
      <c r="A502" s="13"/>
      <c r="B502" s="234"/>
      <c r="C502" s="235"/>
      <c r="D502" s="236" t="s">
        <v>159</v>
      </c>
      <c r="E502" s="237" t="s">
        <v>1</v>
      </c>
      <c r="F502" s="238" t="s">
        <v>514</v>
      </c>
      <c r="G502" s="235"/>
      <c r="H502" s="239">
        <v>80.099999999999994</v>
      </c>
      <c r="I502" s="240"/>
      <c r="J502" s="235"/>
      <c r="K502" s="235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159</v>
      </c>
      <c r="AU502" s="245" t="s">
        <v>89</v>
      </c>
      <c r="AV502" s="13" t="s">
        <v>89</v>
      </c>
      <c r="AW502" s="13" t="s">
        <v>35</v>
      </c>
      <c r="AX502" s="13" t="s">
        <v>79</v>
      </c>
      <c r="AY502" s="245" t="s">
        <v>151</v>
      </c>
    </row>
    <row r="503" s="13" customFormat="1">
      <c r="A503" s="13"/>
      <c r="B503" s="234"/>
      <c r="C503" s="235"/>
      <c r="D503" s="236" t="s">
        <v>159</v>
      </c>
      <c r="E503" s="237" t="s">
        <v>1</v>
      </c>
      <c r="F503" s="238" t="s">
        <v>515</v>
      </c>
      <c r="G503" s="235"/>
      <c r="H503" s="239">
        <v>343.88900000000001</v>
      </c>
      <c r="I503" s="240"/>
      <c r="J503" s="235"/>
      <c r="K503" s="235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159</v>
      </c>
      <c r="AU503" s="245" t="s">
        <v>89</v>
      </c>
      <c r="AV503" s="13" t="s">
        <v>89</v>
      </c>
      <c r="AW503" s="13" t="s">
        <v>35</v>
      </c>
      <c r="AX503" s="13" t="s">
        <v>79</v>
      </c>
      <c r="AY503" s="245" t="s">
        <v>151</v>
      </c>
    </row>
    <row r="504" s="13" customFormat="1">
      <c r="A504" s="13"/>
      <c r="B504" s="234"/>
      <c r="C504" s="235"/>
      <c r="D504" s="236" t="s">
        <v>159</v>
      </c>
      <c r="E504" s="237" t="s">
        <v>1</v>
      </c>
      <c r="F504" s="238" t="s">
        <v>516</v>
      </c>
      <c r="G504" s="235"/>
      <c r="H504" s="239">
        <v>560.62</v>
      </c>
      <c r="I504" s="240"/>
      <c r="J504" s="235"/>
      <c r="K504" s="235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159</v>
      </c>
      <c r="AU504" s="245" t="s">
        <v>89</v>
      </c>
      <c r="AV504" s="13" t="s">
        <v>89</v>
      </c>
      <c r="AW504" s="13" t="s">
        <v>35</v>
      </c>
      <c r="AX504" s="13" t="s">
        <v>79</v>
      </c>
      <c r="AY504" s="245" t="s">
        <v>151</v>
      </c>
    </row>
    <row r="505" s="13" customFormat="1">
      <c r="A505" s="13"/>
      <c r="B505" s="234"/>
      <c r="C505" s="235"/>
      <c r="D505" s="236" t="s">
        <v>159</v>
      </c>
      <c r="E505" s="237" t="s">
        <v>1</v>
      </c>
      <c r="F505" s="238" t="s">
        <v>517</v>
      </c>
      <c r="G505" s="235"/>
      <c r="H505" s="239">
        <v>94.436000000000007</v>
      </c>
      <c r="I505" s="240"/>
      <c r="J505" s="235"/>
      <c r="K505" s="235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159</v>
      </c>
      <c r="AU505" s="245" t="s">
        <v>89</v>
      </c>
      <c r="AV505" s="13" t="s">
        <v>89</v>
      </c>
      <c r="AW505" s="13" t="s">
        <v>35</v>
      </c>
      <c r="AX505" s="13" t="s">
        <v>79</v>
      </c>
      <c r="AY505" s="245" t="s">
        <v>151</v>
      </c>
    </row>
    <row r="506" s="14" customFormat="1">
      <c r="A506" s="14"/>
      <c r="B506" s="246"/>
      <c r="C506" s="247"/>
      <c r="D506" s="236" t="s">
        <v>159</v>
      </c>
      <c r="E506" s="248" t="s">
        <v>1</v>
      </c>
      <c r="F506" s="249" t="s">
        <v>190</v>
      </c>
      <c r="G506" s="247"/>
      <c r="H506" s="250">
        <v>2689.2669999999998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159</v>
      </c>
      <c r="AU506" s="256" t="s">
        <v>89</v>
      </c>
      <c r="AV506" s="14" t="s">
        <v>157</v>
      </c>
      <c r="AW506" s="14" t="s">
        <v>35</v>
      </c>
      <c r="AX506" s="14" t="s">
        <v>87</v>
      </c>
      <c r="AY506" s="256" t="s">
        <v>151</v>
      </c>
    </row>
    <row r="507" s="2" customFormat="1" ht="24.15" customHeight="1">
      <c r="A507" s="39"/>
      <c r="B507" s="40"/>
      <c r="C507" s="220" t="s">
        <v>658</v>
      </c>
      <c r="D507" s="220" t="s">
        <v>153</v>
      </c>
      <c r="E507" s="221" t="s">
        <v>659</v>
      </c>
      <c r="F507" s="222" t="s">
        <v>660</v>
      </c>
      <c r="G507" s="223" t="s">
        <v>156</v>
      </c>
      <c r="H507" s="224">
        <v>2689.2669999999998</v>
      </c>
      <c r="I507" s="225"/>
      <c r="J507" s="226">
        <f>ROUND(I507*H507,2)</f>
        <v>0</v>
      </c>
      <c r="K507" s="227"/>
      <c r="L507" s="45"/>
      <c r="M507" s="228" t="s">
        <v>1</v>
      </c>
      <c r="N507" s="229" t="s">
        <v>44</v>
      </c>
      <c r="O507" s="92"/>
      <c r="P507" s="230">
        <f>O507*H507</f>
        <v>0</v>
      </c>
      <c r="Q507" s="230">
        <v>0.0033800000000000002</v>
      </c>
      <c r="R507" s="230">
        <f>Q507*H507</f>
        <v>9.0897224599999991</v>
      </c>
      <c r="S507" s="230">
        <v>0</v>
      </c>
      <c r="T507" s="231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2" t="s">
        <v>157</v>
      </c>
      <c r="AT507" s="232" t="s">
        <v>153</v>
      </c>
      <c r="AU507" s="232" t="s">
        <v>89</v>
      </c>
      <c r="AY507" s="18" t="s">
        <v>151</v>
      </c>
      <c r="BE507" s="233">
        <f>IF(N507="základní",J507,0)</f>
        <v>0</v>
      </c>
      <c r="BF507" s="233">
        <f>IF(N507="snížená",J507,0)</f>
        <v>0</v>
      </c>
      <c r="BG507" s="233">
        <f>IF(N507="zákl. přenesená",J507,0)</f>
        <v>0</v>
      </c>
      <c r="BH507" s="233">
        <f>IF(N507="sníž. přenesená",J507,0)</f>
        <v>0</v>
      </c>
      <c r="BI507" s="233">
        <f>IF(N507="nulová",J507,0)</f>
        <v>0</v>
      </c>
      <c r="BJ507" s="18" t="s">
        <v>87</v>
      </c>
      <c r="BK507" s="233">
        <f>ROUND(I507*H507,2)</f>
        <v>0</v>
      </c>
      <c r="BL507" s="18" t="s">
        <v>157</v>
      </c>
      <c r="BM507" s="232" t="s">
        <v>661</v>
      </c>
    </row>
    <row r="508" s="13" customFormat="1">
      <c r="A508" s="13"/>
      <c r="B508" s="234"/>
      <c r="C508" s="235"/>
      <c r="D508" s="236" t="s">
        <v>159</v>
      </c>
      <c r="E508" s="237" t="s">
        <v>1</v>
      </c>
      <c r="F508" s="238" t="s">
        <v>522</v>
      </c>
      <c r="G508" s="235"/>
      <c r="H508" s="239">
        <v>43.305</v>
      </c>
      <c r="I508" s="240"/>
      <c r="J508" s="235"/>
      <c r="K508" s="235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159</v>
      </c>
      <c r="AU508" s="245" t="s">
        <v>89</v>
      </c>
      <c r="AV508" s="13" t="s">
        <v>89</v>
      </c>
      <c r="AW508" s="13" t="s">
        <v>35</v>
      </c>
      <c r="AX508" s="13" t="s">
        <v>79</v>
      </c>
      <c r="AY508" s="245" t="s">
        <v>151</v>
      </c>
    </row>
    <row r="509" s="13" customFormat="1">
      <c r="A509" s="13"/>
      <c r="B509" s="234"/>
      <c r="C509" s="235"/>
      <c r="D509" s="236" t="s">
        <v>159</v>
      </c>
      <c r="E509" s="237" t="s">
        <v>1</v>
      </c>
      <c r="F509" s="238" t="s">
        <v>511</v>
      </c>
      <c r="G509" s="235"/>
      <c r="H509" s="239">
        <v>704.654</v>
      </c>
      <c r="I509" s="240"/>
      <c r="J509" s="235"/>
      <c r="K509" s="235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159</v>
      </c>
      <c r="AU509" s="245" t="s">
        <v>89</v>
      </c>
      <c r="AV509" s="13" t="s">
        <v>89</v>
      </c>
      <c r="AW509" s="13" t="s">
        <v>35</v>
      </c>
      <c r="AX509" s="13" t="s">
        <v>79</v>
      </c>
      <c r="AY509" s="245" t="s">
        <v>151</v>
      </c>
    </row>
    <row r="510" s="13" customFormat="1">
      <c r="A510" s="13"/>
      <c r="B510" s="234"/>
      <c r="C510" s="235"/>
      <c r="D510" s="236" t="s">
        <v>159</v>
      </c>
      <c r="E510" s="237" t="s">
        <v>1</v>
      </c>
      <c r="F510" s="238" t="s">
        <v>512</v>
      </c>
      <c r="G510" s="235"/>
      <c r="H510" s="239">
        <v>642.02599999999995</v>
      </c>
      <c r="I510" s="240"/>
      <c r="J510" s="235"/>
      <c r="K510" s="235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159</v>
      </c>
      <c r="AU510" s="245" t="s">
        <v>89</v>
      </c>
      <c r="AV510" s="13" t="s">
        <v>89</v>
      </c>
      <c r="AW510" s="13" t="s">
        <v>35</v>
      </c>
      <c r="AX510" s="13" t="s">
        <v>79</v>
      </c>
      <c r="AY510" s="245" t="s">
        <v>151</v>
      </c>
    </row>
    <row r="511" s="13" customFormat="1">
      <c r="A511" s="13"/>
      <c r="B511" s="234"/>
      <c r="C511" s="235"/>
      <c r="D511" s="236" t="s">
        <v>159</v>
      </c>
      <c r="E511" s="237" t="s">
        <v>1</v>
      </c>
      <c r="F511" s="238" t="s">
        <v>513</v>
      </c>
      <c r="G511" s="235"/>
      <c r="H511" s="239">
        <v>220.237</v>
      </c>
      <c r="I511" s="240"/>
      <c r="J511" s="235"/>
      <c r="K511" s="235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159</v>
      </c>
      <c r="AU511" s="245" t="s">
        <v>89</v>
      </c>
      <c r="AV511" s="13" t="s">
        <v>89</v>
      </c>
      <c r="AW511" s="13" t="s">
        <v>35</v>
      </c>
      <c r="AX511" s="13" t="s">
        <v>79</v>
      </c>
      <c r="AY511" s="245" t="s">
        <v>151</v>
      </c>
    </row>
    <row r="512" s="13" customFormat="1">
      <c r="A512" s="13"/>
      <c r="B512" s="234"/>
      <c r="C512" s="235"/>
      <c r="D512" s="236" t="s">
        <v>159</v>
      </c>
      <c r="E512" s="237" t="s">
        <v>1</v>
      </c>
      <c r="F512" s="238" t="s">
        <v>514</v>
      </c>
      <c r="G512" s="235"/>
      <c r="H512" s="239">
        <v>80.099999999999994</v>
      </c>
      <c r="I512" s="240"/>
      <c r="J512" s="235"/>
      <c r="K512" s="235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159</v>
      </c>
      <c r="AU512" s="245" t="s">
        <v>89</v>
      </c>
      <c r="AV512" s="13" t="s">
        <v>89</v>
      </c>
      <c r="AW512" s="13" t="s">
        <v>35</v>
      </c>
      <c r="AX512" s="13" t="s">
        <v>79</v>
      </c>
      <c r="AY512" s="245" t="s">
        <v>151</v>
      </c>
    </row>
    <row r="513" s="13" customFormat="1">
      <c r="A513" s="13"/>
      <c r="B513" s="234"/>
      <c r="C513" s="235"/>
      <c r="D513" s="236" t="s">
        <v>159</v>
      </c>
      <c r="E513" s="237" t="s">
        <v>1</v>
      </c>
      <c r="F513" s="238" t="s">
        <v>515</v>
      </c>
      <c r="G513" s="235"/>
      <c r="H513" s="239">
        <v>343.88900000000001</v>
      </c>
      <c r="I513" s="240"/>
      <c r="J513" s="235"/>
      <c r="K513" s="235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159</v>
      </c>
      <c r="AU513" s="245" t="s">
        <v>89</v>
      </c>
      <c r="AV513" s="13" t="s">
        <v>89</v>
      </c>
      <c r="AW513" s="13" t="s">
        <v>35</v>
      </c>
      <c r="AX513" s="13" t="s">
        <v>79</v>
      </c>
      <c r="AY513" s="245" t="s">
        <v>151</v>
      </c>
    </row>
    <row r="514" s="13" customFormat="1">
      <c r="A514" s="13"/>
      <c r="B514" s="234"/>
      <c r="C514" s="235"/>
      <c r="D514" s="236" t="s">
        <v>159</v>
      </c>
      <c r="E514" s="237" t="s">
        <v>1</v>
      </c>
      <c r="F514" s="238" t="s">
        <v>516</v>
      </c>
      <c r="G514" s="235"/>
      <c r="H514" s="239">
        <v>560.62</v>
      </c>
      <c r="I514" s="240"/>
      <c r="J514" s="235"/>
      <c r="K514" s="235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159</v>
      </c>
      <c r="AU514" s="245" t="s">
        <v>89</v>
      </c>
      <c r="AV514" s="13" t="s">
        <v>89</v>
      </c>
      <c r="AW514" s="13" t="s">
        <v>35</v>
      </c>
      <c r="AX514" s="13" t="s">
        <v>79</v>
      </c>
      <c r="AY514" s="245" t="s">
        <v>151</v>
      </c>
    </row>
    <row r="515" s="13" customFormat="1">
      <c r="A515" s="13"/>
      <c r="B515" s="234"/>
      <c r="C515" s="235"/>
      <c r="D515" s="236" t="s">
        <v>159</v>
      </c>
      <c r="E515" s="237" t="s">
        <v>1</v>
      </c>
      <c r="F515" s="238" t="s">
        <v>517</v>
      </c>
      <c r="G515" s="235"/>
      <c r="H515" s="239">
        <v>94.436000000000007</v>
      </c>
      <c r="I515" s="240"/>
      <c r="J515" s="235"/>
      <c r="K515" s="235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159</v>
      </c>
      <c r="AU515" s="245" t="s">
        <v>89</v>
      </c>
      <c r="AV515" s="13" t="s">
        <v>89</v>
      </c>
      <c r="AW515" s="13" t="s">
        <v>35</v>
      </c>
      <c r="AX515" s="13" t="s">
        <v>79</v>
      </c>
      <c r="AY515" s="245" t="s">
        <v>151</v>
      </c>
    </row>
    <row r="516" s="14" customFormat="1">
      <c r="A516" s="14"/>
      <c r="B516" s="246"/>
      <c r="C516" s="247"/>
      <c r="D516" s="236" t="s">
        <v>159</v>
      </c>
      <c r="E516" s="248" t="s">
        <v>1</v>
      </c>
      <c r="F516" s="249" t="s">
        <v>190</v>
      </c>
      <c r="G516" s="247"/>
      <c r="H516" s="250">
        <v>2689.2669999999998</v>
      </c>
      <c r="I516" s="251"/>
      <c r="J516" s="247"/>
      <c r="K516" s="247"/>
      <c r="L516" s="252"/>
      <c r="M516" s="253"/>
      <c r="N516" s="254"/>
      <c r="O516" s="254"/>
      <c r="P516" s="254"/>
      <c r="Q516" s="254"/>
      <c r="R516" s="254"/>
      <c r="S516" s="254"/>
      <c r="T516" s="25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6" t="s">
        <v>159</v>
      </c>
      <c r="AU516" s="256" t="s">
        <v>89</v>
      </c>
      <c r="AV516" s="14" t="s">
        <v>157</v>
      </c>
      <c r="AW516" s="14" t="s">
        <v>35</v>
      </c>
      <c r="AX516" s="14" t="s">
        <v>87</v>
      </c>
      <c r="AY516" s="256" t="s">
        <v>151</v>
      </c>
    </row>
    <row r="517" s="2" customFormat="1" ht="24.15" customHeight="1">
      <c r="A517" s="39"/>
      <c r="B517" s="40"/>
      <c r="C517" s="220" t="s">
        <v>662</v>
      </c>
      <c r="D517" s="220" t="s">
        <v>153</v>
      </c>
      <c r="E517" s="221" t="s">
        <v>663</v>
      </c>
      <c r="F517" s="222" t="s">
        <v>664</v>
      </c>
      <c r="G517" s="223" t="s">
        <v>156</v>
      </c>
      <c r="H517" s="224">
        <v>80.099999999999994</v>
      </c>
      <c r="I517" s="225"/>
      <c r="J517" s="226">
        <f>ROUND(I517*H517,2)</f>
        <v>0</v>
      </c>
      <c r="K517" s="227"/>
      <c r="L517" s="45"/>
      <c r="M517" s="228" t="s">
        <v>1</v>
      </c>
      <c r="N517" s="229" t="s">
        <v>44</v>
      </c>
      <c r="O517" s="92"/>
      <c r="P517" s="230">
        <f>O517*H517</f>
        <v>0</v>
      </c>
      <c r="Q517" s="230">
        <v>0</v>
      </c>
      <c r="R517" s="230">
        <f>Q517*H517</f>
        <v>0</v>
      </c>
      <c r="S517" s="230">
        <v>0</v>
      </c>
      <c r="T517" s="231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2" t="s">
        <v>157</v>
      </c>
      <c r="AT517" s="232" t="s">
        <v>153</v>
      </c>
      <c r="AU517" s="232" t="s">
        <v>89</v>
      </c>
      <c r="AY517" s="18" t="s">
        <v>151</v>
      </c>
      <c r="BE517" s="233">
        <f>IF(N517="základní",J517,0)</f>
        <v>0</v>
      </c>
      <c r="BF517" s="233">
        <f>IF(N517="snížená",J517,0)</f>
        <v>0</v>
      </c>
      <c r="BG517" s="233">
        <f>IF(N517="zákl. přenesená",J517,0)</f>
        <v>0</v>
      </c>
      <c r="BH517" s="233">
        <f>IF(N517="sníž. přenesená",J517,0)</f>
        <v>0</v>
      </c>
      <c r="BI517" s="233">
        <f>IF(N517="nulová",J517,0)</f>
        <v>0</v>
      </c>
      <c r="BJ517" s="18" t="s">
        <v>87</v>
      </c>
      <c r="BK517" s="233">
        <f>ROUND(I517*H517,2)</f>
        <v>0</v>
      </c>
      <c r="BL517" s="18" t="s">
        <v>157</v>
      </c>
      <c r="BM517" s="232" t="s">
        <v>665</v>
      </c>
    </row>
    <row r="518" s="13" customFormat="1">
      <c r="A518" s="13"/>
      <c r="B518" s="234"/>
      <c r="C518" s="235"/>
      <c r="D518" s="236" t="s">
        <v>159</v>
      </c>
      <c r="E518" s="237" t="s">
        <v>1</v>
      </c>
      <c r="F518" s="238" t="s">
        <v>514</v>
      </c>
      <c r="G518" s="235"/>
      <c r="H518" s="239">
        <v>80.099999999999994</v>
      </c>
      <c r="I518" s="240"/>
      <c r="J518" s="235"/>
      <c r="K518" s="235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159</v>
      </c>
      <c r="AU518" s="245" t="s">
        <v>89</v>
      </c>
      <c r="AV518" s="13" t="s">
        <v>89</v>
      </c>
      <c r="AW518" s="13" t="s">
        <v>35</v>
      </c>
      <c r="AX518" s="13" t="s">
        <v>87</v>
      </c>
      <c r="AY518" s="245" t="s">
        <v>151</v>
      </c>
    </row>
    <row r="519" s="2" customFormat="1" ht="24.15" customHeight="1">
      <c r="A519" s="39"/>
      <c r="B519" s="40"/>
      <c r="C519" s="220" t="s">
        <v>666</v>
      </c>
      <c r="D519" s="220" t="s">
        <v>153</v>
      </c>
      <c r="E519" s="221" t="s">
        <v>667</v>
      </c>
      <c r="F519" s="222" t="s">
        <v>668</v>
      </c>
      <c r="G519" s="223" t="s">
        <v>669</v>
      </c>
      <c r="H519" s="224">
        <v>1</v>
      </c>
      <c r="I519" s="225"/>
      <c r="J519" s="226">
        <f>ROUND(I519*H519,2)</f>
        <v>0</v>
      </c>
      <c r="K519" s="227"/>
      <c r="L519" s="45"/>
      <c r="M519" s="228" t="s">
        <v>1</v>
      </c>
      <c r="N519" s="229" t="s">
        <v>44</v>
      </c>
      <c r="O519" s="92"/>
      <c r="P519" s="230">
        <f>O519*H519</f>
        <v>0</v>
      </c>
      <c r="Q519" s="230">
        <v>0</v>
      </c>
      <c r="R519" s="230">
        <f>Q519*H519</f>
        <v>0</v>
      </c>
      <c r="S519" s="230">
        <v>0</v>
      </c>
      <c r="T519" s="231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2" t="s">
        <v>157</v>
      </c>
      <c r="AT519" s="232" t="s">
        <v>153</v>
      </c>
      <c r="AU519" s="232" t="s">
        <v>89</v>
      </c>
      <c r="AY519" s="18" t="s">
        <v>151</v>
      </c>
      <c r="BE519" s="233">
        <f>IF(N519="základní",J519,0)</f>
        <v>0</v>
      </c>
      <c r="BF519" s="233">
        <f>IF(N519="snížená",J519,0)</f>
        <v>0</v>
      </c>
      <c r="BG519" s="233">
        <f>IF(N519="zákl. přenesená",J519,0)</f>
        <v>0</v>
      </c>
      <c r="BH519" s="233">
        <f>IF(N519="sníž. přenesená",J519,0)</f>
        <v>0</v>
      </c>
      <c r="BI519" s="233">
        <f>IF(N519="nulová",J519,0)</f>
        <v>0</v>
      </c>
      <c r="BJ519" s="18" t="s">
        <v>87</v>
      </c>
      <c r="BK519" s="233">
        <f>ROUND(I519*H519,2)</f>
        <v>0</v>
      </c>
      <c r="BL519" s="18" t="s">
        <v>157</v>
      </c>
      <c r="BM519" s="232" t="s">
        <v>670</v>
      </c>
    </row>
    <row r="520" s="12" customFormat="1" ht="22.8" customHeight="1">
      <c r="A520" s="12"/>
      <c r="B520" s="204"/>
      <c r="C520" s="205"/>
      <c r="D520" s="206" t="s">
        <v>78</v>
      </c>
      <c r="E520" s="218" t="s">
        <v>494</v>
      </c>
      <c r="F520" s="218" t="s">
        <v>671</v>
      </c>
      <c r="G520" s="205"/>
      <c r="H520" s="205"/>
      <c r="I520" s="208"/>
      <c r="J520" s="219">
        <f>BK520</f>
        <v>0</v>
      </c>
      <c r="K520" s="205"/>
      <c r="L520" s="210"/>
      <c r="M520" s="211"/>
      <c r="N520" s="212"/>
      <c r="O520" s="212"/>
      <c r="P520" s="213">
        <f>SUM(P521:P547)</f>
        <v>0</v>
      </c>
      <c r="Q520" s="212"/>
      <c r="R520" s="213">
        <f>SUM(R521:R547)</f>
        <v>36.958693050000001</v>
      </c>
      <c r="S520" s="212"/>
      <c r="T520" s="214">
        <f>SUM(T521:T547)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15" t="s">
        <v>87</v>
      </c>
      <c r="AT520" s="216" t="s">
        <v>78</v>
      </c>
      <c r="AU520" s="216" t="s">
        <v>87</v>
      </c>
      <c r="AY520" s="215" t="s">
        <v>151</v>
      </c>
      <c r="BK520" s="217">
        <f>SUM(BK521:BK547)</f>
        <v>0</v>
      </c>
    </row>
    <row r="521" s="2" customFormat="1" ht="33" customHeight="1">
      <c r="A521" s="39"/>
      <c r="B521" s="40"/>
      <c r="C521" s="220" t="s">
        <v>672</v>
      </c>
      <c r="D521" s="220" t="s">
        <v>153</v>
      </c>
      <c r="E521" s="221" t="s">
        <v>673</v>
      </c>
      <c r="F521" s="222" t="s">
        <v>674</v>
      </c>
      <c r="G521" s="223" t="s">
        <v>185</v>
      </c>
      <c r="H521" s="224">
        <v>11.5</v>
      </c>
      <c r="I521" s="225"/>
      <c r="J521" s="226">
        <f>ROUND(I521*H521,2)</f>
        <v>0</v>
      </c>
      <c r="K521" s="227"/>
      <c r="L521" s="45"/>
      <c r="M521" s="228" t="s">
        <v>1</v>
      </c>
      <c r="N521" s="229" t="s">
        <v>44</v>
      </c>
      <c r="O521" s="92"/>
      <c r="P521" s="230">
        <f>O521*H521</f>
        <v>0</v>
      </c>
      <c r="Q521" s="230">
        <v>2.3010199999999998</v>
      </c>
      <c r="R521" s="230">
        <f>Q521*H521</f>
        <v>26.461729999999999</v>
      </c>
      <c r="S521" s="230">
        <v>0</v>
      </c>
      <c r="T521" s="231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2" t="s">
        <v>157</v>
      </c>
      <c r="AT521" s="232" t="s">
        <v>153</v>
      </c>
      <c r="AU521" s="232" t="s">
        <v>89</v>
      </c>
      <c r="AY521" s="18" t="s">
        <v>151</v>
      </c>
      <c r="BE521" s="233">
        <f>IF(N521="základní",J521,0)</f>
        <v>0</v>
      </c>
      <c r="BF521" s="233">
        <f>IF(N521="snížená",J521,0)</f>
        <v>0</v>
      </c>
      <c r="BG521" s="233">
        <f>IF(N521="zákl. přenesená",J521,0)</f>
        <v>0</v>
      </c>
      <c r="BH521" s="233">
        <f>IF(N521="sníž. přenesená",J521,0)</f>
        <v>0</v>
      </c>
      <c r="BI521" s="233">
        <f>IF(N521="nulová",J521,0)</f>
        <v>0</v>
      </c>
      <c r="BJ521" s="18" t="s">
        <v>87</v>
      </c>
      <c r="BK521" s="233">
        <f>ROUND(I521*H521,2)</f>
        <v>0</v>
      </c>
      <c r="BL521" s="18" t="s">
        <v>157</v>
      </c>
      <c r="BM521" s="232" t="s">
        <v>675</v>
      </c>
    </row>
    <row r="522" s="13" customFormat="1">
      <c r="A522" s="13"/>
      <c r="B522" s="234"/>
      <c r="C522" s="235"/>
      <c r="D522" s="236" t="s">
        <v>159</v>
      </c>
      <c r="E522" s="237" t="s">
        <v>1</v>
      </c>
      <c r="F522" s="238" t="s">
        <v>676</v>
      </c>
      <c r="G522" s="235"/>
      <c r="H522" s="239">
        <v>11.5</v>
      </c>
      <c r="I522" s="240"/>
      <c r="J522" s="235"/>
      <c r="K522" s="235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159</v>
      </c>
      <c r="AU522" s="245" t="s">
        <v>89</v>
      </c>
      <c r="AV522" s="13" t="s">
        <v>89</v>
      </c>
      <c r="AW522" s="13" t="s">
        <v>35</v>
      </c>
      <c r="AX522" s="13" t="s">
        <v>87</v>
      </c>
      <c r="AY522" s="245" t="s">
        <v>151</v>
      </c>
    </row>
    <row r="523" s="2" customFormat="1" ht="33" customHeight="1">
      <c r="A523" s="39"/>
      <c r="B523" s="40"/>
      <c r="C523" s="220" t="s">
        <v>677</v>
      </c>
      <c r="D523" s="220" t="s">
        <v>153</v>
      </c>
      <c r="E523" s="221" t="s">
        <v>678</v>
      </c>
      <c r="F523" s="222" t="s">
        <v>679</v>
      </c>
      <c r="G523" s="223" t="s">
        <v>185</v>
      </c>
      <c r="H523" s="224">
        <v>3.7719999999999998</v>
      </c>
      <c r="I523" s="225"/>
      <c r="J523" s="226">
        <f>ROUND(I523*H523,2)</f>
        <v>0</v>
      </c>
      <c r="K523" s="227"/>
      <c r="L523" s="45"/>
      <c r="M523" s="228" t="s">
        <v>1</v>
      </c>
      <c r="N523" s="229" t="s">
        <v>44</v>
      </c>
      <c r="O523" s="92"/>
      <c r="P523" s="230">
        <f>O523*H523</f>
        <v>0</v>
      </c>
      <c r="Q523" s="230">
        <v>2.3010199999999998</v>
      </c>
      <c r="R523" s="230">
        <f>Q523*H523</f>
        <v>8.6794474399999988</v>
      </c>
      <c r="S523" s="230">
        <v>0</v>
      </c>
      <c r="T523" s="231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2" t="s">
        <v>157</v>
      </c>
      <c r="AT523" s="232" t="s">
        <v>153</v>
      </c>
      <c r="AU523" s="232" t="s">
        <v>89</v>
      </c>
      <c r="AY523" s="18" t="s">
        <v>151</v>
      </c>
      <c r="BE523" s="233">
        <f>IF(N523="základní",J523,0)</f>
        <v>0</v>
      </c>
      <c r="BF523" s="233">
        <f>IF(N523="snížená",J523,0)</f>
        <v>0</v>
      </c>
      <c r="BG523" s="233">
        <f>IF(N523="zákl. přenesená",J523,0)</f>
        <v>0</v>
      </c>
      <c r="BH523" s="233">
        <f>IF(N523="sníž. přenesená",J523,0)</f>
        <v>0</v>
      </c>
      <c r="BI523" s="233">
        <f>IF(N523="nulová",J523,0)</f>
        <v>0</v>
      </c>
      <c r="BJ523" s="18" t="s">
        <v>87</v>
      </c>
      <c r="BK523" s="233">
        <f>ROUND(I523*H523,2)</f>
        <v>0</v>
      </c>
      <c r="BL523" s="18" t="s">
        <v>157</v>
      </c>
      <c r="BM523" s="232" t="s">
        <v>680</v>
      </c>
    </row>
    <row r="524" s="13" customFormat="1">
      <c r="A524" s="13"/>
      <c r="B524" s="234"/>
      <c r="C524" s="235"/>
      <c r="D524" s="236" t="s">
        <v>159</v>
      </c>
      <c r="E524" s="237" t="s">
        <v>1</v>
      </c>
      <c r="F524" s="238" t="s">
        <v>681</v>
      </c>
      <c r="G524" s="235"/>
      <c r="H524" s="239">
        <v>2.5739999999999998</v>
      </c>
      <c r="I524" s="240"/>
      <c r="J524" s="235"/>
      <c r="K524" s="235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159</v>
      </c>
      <c r="AU524" s="245" t="s">
        <v>89</v>
      </c>
      <c r="AV524" s="13" t="s">
        <v>89</v>
      </c>
      <c r="AW524" s="13" t="s">
        <v>35</v>
      </c>
      <c r="AX524" s="13" t="s">
        <v>79</v>
      </c>
      <c r="AY524" s="245" t="s">
        <v>151</v>
      </c>
    </row>
    <row r="525" s="13" customFormat="1">
      <c r="A525" s="13"/>
      <c r="B525" s="234"/>
      <c r="C525" s="235"/>
      <c r="D525" s="236" t="s">
        <v>159</v>
      </c>
      <c r="E525" s="237" t="s">
        <v>1</v>
      </c>
      <c r="F525" s="238" t="s">
        <v>682</v>
      </c>
      <c r="G525" s="235"/>
      <c r="H525" s="239">
        <v>1.198</v>
      </c>
      <c r="I525" s="240"/>
      <c r="J525" s="235"/>
      <c r="K525" s="235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159</v>
      </c>
      <c r="AU525" s="245" t="s">
        <v>89</v>
      </c>
      <c r="AV525" s="13" t="s">
        <v>89</v>
      </c>
      <c r="AW525" s="13" t="s">
        <v>35</v>
      </c>
      <c r="AX525" s="13" t="s">
        <v>79</v>
      </c>
      <c r="AY525" s="245" t="s">
        <v>151</v>
      </c>
    </row>
    <row r="526" s="14" customFormat="1">
      <c r="A526" s="14"/>
      <c r="B526" s="246"/>
      <c r="C526" s="247"/>
      <c r="D526" s="236" t="s">
        <v>159</v>
      </c>
      <c r="E526" s="248" t="s">
        <v>1</v>
      </c>
      <c r="F526" s="249" t="s">
        <v>190</v>
      </c>
      <c r="G526" s="247"/>
      <c r="H526" s="250">
        <v>3.7719999999999998</v>
      </c>
      <c r="I526" s="251"/>
      <c r="J526" s="247"/>
      <c r="K526" s="247"/>
      <c r="L526" s="252"/>
      <c r="M526" s="253"/>
      <c r="N526" s="254"/>
      <c r="O526" s="254"/>
      <c r="P526" s="254"/>
      <c r="Q526" s="254"/>
      <c r="R526" s="254"/>
      <c r="S526" s="254"/>
      <c r="T526" s="25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6" t="s">
        <v>159</v>
      </c>
      <c r="AU526" s="256" t="s">
        <v>89</v>
      </c>
      <c r="AV526" s="14" t="s">
        <v>157</v>
      </c>
      <c r="AW526" s="14" t="s">
        <v>35</v>
      </c>
      <c r="AX526" s="14" t="s">
        <v>87</v>
      </c>
      <c r="AY526" s="256" t="s">
        <v>151</v>
      </c>
    </row>
    <row r="527" s="2" customFormat="1" ht="24.15" customHeight="1">
      <c r="A527" s="39"/>
      <c r="B527" s="40"/>
      <c r="C527" s="220" t="s">
        <v>683</v>
      </c>
      <c r="D527" s="220" t="s">
        <v>153</v>
      </c>
      <c r="E527" s="221" t="s">
        <v>684</v>
      </c>
      <c r="F527" s="222" t="s">
        <v>685</v>
      </c>
      <c r="G527" s="223" t="s">
        <v>185</v>
      </c>
      <c r="H527" s="224">
        <v>11.5</v>
      </c>
      <c r="I527" s="225"/>
      <c r="J527" s="226">
        <f>ROUND(I527*H527,2)</f>
        <v>0</v>
      </c>
      <c r="K527" s="227"/>
      <c r="L527" s="45"/>
      <c r="M527" s="228" t="s">
        <v>1</v>
      </c>
      <c r="N527" s="229" t="s">
        <v>44</v>
      </c>
      <c r="O527" s="92"/>
      <c r="P527" s="230">
        <f>O527*H527</f>
        <v>0</v>
      </c>
      <c r="Q527" s="230">
        <v>0</v>
      </c>
      <c r="R527" s="230">
        <f>Q527*H527</f>
        <v>0</v>
      </c>
      <c r="S527" s="230">
        <v>0</v>
      </c>
      <c r="T527" s="231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2" t="s">
        <v>157</v>
      </c>
      <c r="AT527" s="232" t="s">
        <v>153</v>
      </c>
      <c r="AU527" s="232" t="s">
        <v>89</v>
      </c>
      <c r="AY527" s="18" t="s">
        <v>151</v>
      </c>
      <c r="BE527" s="233">
        <f>IF(N527="základní",J527,0)</f>
        <v>0</v>
      </c>
      <c r="BF527" s="233">
        <f>IF(N527="snížená",J527,0)</f>
        <v>0</v>
      </c>
      <c r="BG527" s="233">
        <f>IF(N527="zákl. přenesená",J527,0)</f>
        <v>0</v>
      </c>
      <c r="BH527" s="233">
        <f>IF(N527="sníž. přenesená",J527,0)</f>
        <v>0</v>
      </c>
      <c r="BI527" s="233">
        <f>IF(N527="nulová",J527,0)</f>
        <v>0</v>
      </c>
      <c r="BJ527" s="18" t="s">
        <v>87</v>
      </c>
      <c r="BK527" s="233">
        <f>ROUND(I527*H527,2)</f>
        <v>0</v>
      </c>
      <c r="BL527" s="18" t="s">
        <v>157</v>
      </c>
      <c r="BM527" s="232" t="s">
        <v>686</v>
      </c>
    </row>
    <row r="528" s="13" customFormat="1">
      <c r="A528" s="13"/>
      <c r="B528" s="234"/>
      <c r="C528" s="235"/>
      <c r="D528" s="236" t="s">
        <v>159</v>
      </c>
      <c r="E528" s="237" t="s">
        <v>1</v>
      </c>
      <c r="F528" s="238" t="s">
        <v>676</v>
      </c>
      <c r="G528" s="235"/>
      <c r="H528" s="239">
        <v>11.5</v>
      </c>
      <c r="I528" s="240"/>
      <c r="J528" s="235"/>
      <c r="K528" s="235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159</v>
      </c>
      <c r="AU528" s="245" t="s">
        <v>89</v>
      </c>
      <c r="AV528" s="13" t="s">
        <v>89</v>
      </c>
      <c r="AW528" s="13" t="s">
        <v>35</v>
      </c>
      <c r="AX528" s="13" t="s">
        <v>87</v>
      </c>
      <c r="AY528" s="245" t="s">
        <v>151</v>
      </c>
    </row>
    <row r="529" s="2" customFormat="1" ht="24.15" customHeight="1">
      <c r="A529" s="39"/>
      <c r="B529" s="40"/>
      <c r="C529" s="220" t="s">
        <v>687</v>
      </c>
      <c r="D529" s="220" t="s">
        <v>153</v>
      </c>
      <c r="E529" s="221" t="s">
        <v>688</v>
      </c>
      <c r="F529" s="222" t="s">
        <v>689</v>
      </c>
      <c r="G529" s="223" t="s">
        <v>185</v>
      </c>
      <c r="H529" s="224">
        <v>3.7719999999999998</v>
      </c>
      <c r="I529" s="225"/>
      <c r="J529" s="226">
        <f>ROUND(I529*H529,2)</f>
        <v>0</v>
      </c>
      <c r="K529" s="227"/>
      <c r="L529" s="45"/>
      <c r="M529" s="228" t="s">
        <v>1</v>
      </c>
      <c r="N529" s="229" t="s">
        <v>44</v>
      </c>
      <c r="O529" s="92"/>
      <c r="P529" s="230">
        <f>O529*H529</f>
        <v>0</v>
      </c>
      <c r="Q529" s="230">
        <v>0</v>
      </c>
      <c r="R529" s="230">
        <f>Q529*H529</f>
        <v>0</v>
      </c>
      <c r="S529" s="230">
        <v>0</v>
      </c>
      <c r="T529" s="231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2" t="s">
        <v>157</v>
      </c>
      <c r="AT529" s="232" t="s">
        <v>153</v>
      </c>
      <c r="AU529" s="232" t="s">
        <v>89</v>
      </c>
      <c r="AY529" s="18" t="s">
        <v>151</v>
      </c>
      <c r="BE529" s="233">
        <f>IF(N529="základní",J529,0)</f>
        <v>0</v>
      </c>
      <c r="BF529" s="233">
        <f>IF(N529="snížená",J529,0)</f>
        <v>0</v>
      </c>
      <c r="BG529" s="233">
        <f>IF(N529="zákl. přenesená",J529,0)</f>
        <v>0</v>
      </c>
      <c r="BH529" s="233">
        <f>IF(N529="sníž. přenesená",J529,0)</f>
        <v>0</v>
      </c>
      <c r="BI529" s="233">
        <f>IF(N529="nulová",J529,0)</f>
        <v>0</v>
      </c>
      <c r="BJ529" s="18" t="s">
        <v>87</v>
      </c>
      <c r="BK529" s="233">
        <f>ROUND(I529*H529,2)</f>
        <v>0</v>
      </c>
      <c r="BL529" s="18" t="s">
        <v>157</v>
      </c>
      <c r="BM529" s="232" t="s">
        <v>690</v>
      </c>
    </row>
    <row r="530" s="13" customFormat="1">
      <c r="A530" s="13"/>
      <c r="B530" s="234"/>
      <c r="C530" s="235"/>
      <c r="D530" s="236" t="s">
        <v>159</v>
      </c>
      <c r="E530" s="237" t="s">
        <v>1</v>
      </c>
      <c r="F530" s="238" t="s">
        <v>681</v>
      </c>
      <c r="G530" s="235"/>
      <c r="H530" s="239">
        <v>2.5739999999999998</v>
      </c>
      <c r="I530" s="240"/>
      <c r="J530" s="235"/>
      <c r="K530" s="235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159</v>
      </c>
      <c r="AU530" s="245" t="s">
        <v>89</v>
      </c>
      <c r="AV530" s="13" t="s">
        <v>89</v>
      </c>
      <c r="AW530" s="13" t="s">
        <v>35</v>
      </c>
      <c r="AX530" s="13" t="s">
        <v>79</v>
      </c>
      <c r="AY530" s="245" t="s">
        <v>151</v>
      </c>
    </row>
    <row r="531" s="13" customFormat="1">
      <c r="A531" s="13"/>
      <c r="B531" s="234"/>
      <c r="C531" s="235"/>
      <c r="D531" s="236" t="s">
        <v>159</v>
      </c>
      <c r="E531" s="237" t="s">
        <v>1</v>
      </c>
      <c r="F531" s="238" t="s">
        <v>682</v>
      </c>
      <c r="G531" s="235"/>
      <c r="H531" s="239">
        <v>1.198</v>
      </c>
      <c r="I531" s="240"/>
      <c r="J531" s="235"/>
      <c r="K531" s="235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159</v>
      </c>
      <c r="AU531" s="245" t="s">
        <v>89</v>
      </c>
      <c r="AV531" s="13" t="s">
        <v>89</v>
      </c>
      <c r="AW531" s="13" t="s">
        <v>35</v>
      </c>
      <c r="AX531" s="13" t="s">
        <v>79</v>
      </c>
      <c r="AY531" s="245" t="s">
        <v>151</v>
      </c>
    </row>
    <row r="532" s="14" customFormat="1">
      <c r="A532" s="14"/>
      <c r="B532" s="246"/>
      <c r="C532" s="247"/>
      <c r="D532" s="236" t="s">
        <v>159</v>
      </c>
      <c r="E532" s="248" t="s">
        <v>1</v>
      </c>
      <c r="F532" s="249" t="s">
        <v>190</v>
      </c>
      <c r="G532" s="247"/>
      <c r="H532" s="250">
        <v>3.7719999999999998</v>
      </c>
      <c r="I532" s="251"/>
      <c r="J532" s="247"/>
      <c r="K532" s="247"/>
      <c r="L532" s="252"/>
      <c r="M532" s="253"/>
      <c r="N532" s="254"/>
      <c r="O532" s="254"/>
      <c r="P532" s="254"/>
      <c r="Q532" s="254"/>
      <c r="R532" s="254"/>
      <c r="S532" s="254"/>
      <c r="T532" s="25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6" t="s">
        <v>159</v>
      </c>
      <c r="AU532" s="256" t="s">
        <v>89</v>
      </c>
      <c r="AV532" s="14" t="s">
        <v>157</v>
      </c>
      <c r="AW532" s="14" t="s">
        <v>35</v>
      </c>
      <c r="AX532" s="14" t="s">
        <v>87</v>
      </c>
      <c r="AY532" s="256" t="s">
        <v>151</v>
      </c>
    </row>
    <row r="533" s="2" customFormat="1" ht="33" customHeight="1">
      <c r="A533" s="39"/>
      <c r="B533" s="40"/>
      <c r="C533" s="220" t="s">
        <v>691</v>
      </c>
      <c r="D533" s="220" t="s">
        <v>153</v>
      </c>
      <c r="E533" s="221" t="s">
        <v>692</v>
      </c>
      <c r="F533" s="222" t="s">
        <v>693</v>
      </c>
      <c r="G533" s="223" t="s">
        <v>185</v>
      </c>
      <c r="H533" s="224">
        <v>11.5</v>
      </c>
      <c r="I533" s="225"/>
      <c r="J533" s="226">
        <f>ROUND(I533*H533,2)</f>
        <v>0</v>
      </c>
      <c r="K533" s="227"/>
      <c r="L533" s="45"/>
      <c r="M533" s="228" t="s">
        <v>1</v>
      </c>
      <c r="N533" s="229" t="s">
        <v>44</v>
      </c>
      <c r="O533" s="92"/>
      <c r="P533" s="230">
        <f>O533*H533</f>
        <v>0</v>
      </c>
      <c r="Q533" s="230">
        <v>0</v>
      </c>
      <c r="R533" s="230">
        <f>Q533*H533</f>
        <v>0</v>
      </c>
      <c r="S533" s="230">
        <v>0</v>
      </c>
      <c r="T533" s="231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2" t="s">
        <v>157</v>
      </c>
      <c r="AT533" s="232" t="s">
        <v>153</v>
      </c>
      <c r="AU533" s="232" t="s">
        <v>89</v>
      </c>
      <c r="AY533" s="18" t="s">
        <v>151</v>
      </c>
      <c r="BE533" s="233">
        <f>IF(N533="základní",J533,0)</f>
        <v>0</v>
      </c>
      <c r="BF533" s="233">
        <f>IF(N533="snížená",J533,0)</f>
        <v>0</v>
      </c>
      <c r="BG533" s="233">
        <f>IF(N533="zákl. přenesená",J533,0)</f>
        <v>0</v>
      </c>
      <c r="BH533" s="233">
        <f>IF(N533="sníž. přenesená",J533,0)</f>
        <v>0</v>
      </c>
      <c r="BI533" s="233">
        <f>IF(N533="nulová",J533,0)</f>
        <v>0</v>
      </c>
      <c r="BJ533" s="18" t="s">
        <v>87</v>
      </c>
      <c r="BK533" s="233">
        <f>ROUND(I533*H533,2)</f>
        <v>0</v>
      </c>
      <c r="BL533" s="18" t="s">
        <v>157</v>
      </c>
      <c r="BM533" s="232" t="s">
        <v>694</v>
      </c>
    </row>
    <row r="534" s="13" customFormat="1">
      <c r="A534" s="13"/>
      <c r="B534" s="234"/>
      <c r="C534" s="235"/>
      <c r="D534" s="236" t="s">
        <v>159</v>
      </c>
      <c r="E534" s="237" t="s">
        <v>1</v>
      </c>
      <c r="F534" s="238" t="s">
        <v>676</v>
      </c>
      <c r="G534" s="235"/>
      <c r="H534" s="239">
        <v>11.5</v>
      </c>
      <c r="I534" s="240"/>
      <c r="J534" s="235"/>
      <c r="K534" s="235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159</v>
      </c>
      <c r="AU534" s="245" t="s">
        <v>89</v>
      </c>
      <c r="AV534" s="13" t="s">
        <v>89</v>
      </c>
      <c r="AW534" s="13" t="s">
        <v>35</v>
      </c>
      <c r="AX534" s="13" t="s">
        <v>87</v>
      </c>
      <c r="AY534" s="245" t="s">
        <v>151</v>
      </c>
    </row>
    <row r="535" s="2" customFormat="1" ht="33" customHeight="1">
      <c r="A535" s="39"/>
      <c r="B535" s="40"/>
      <c r="C535" s="220" t="s">
        <v>695</v>
      </c>
      <c r="D535" s="220" t="s">
        <v>153</v>
      </c>
      <c r="E535" s="221" t="s">
        <v>696</v>
      </c>
      <c r="F535" s="222" t="s">
        <v>697</v>
      </c>
      <c r="G535" s="223" t="s">
        <v>185</v>
      </c>
      <c r="H535" s="224">
        <v>3.7719999999999998</v>
      </c>
      <c r="I535" s="225"/>
      <c r="J535" s="226">
        <f>ROUND(I535*H535,2)</f>
        <v>0</v>
      </c>
      <c r="K535" s="227"/>
      <c r="L535" s="45"/>
      <c r="M535" s="228" t="s">
        <v>1</v>
      </c>
      <c r="N535" s="229" t="s">
        <v>44</v>
      </c>
      <c r="O535" s="92"/>
      <c r="P535" s="230">
        <f>O535*H535</f>
        <v>0</v>
      </c>
      <c r="Q535" s="230">
        <v>0</v>
      </c>
      <c r="R535" s="230">
        <f>Q535*H535</f>
        <v>0</v>
      </c>
      <c r="S535" s="230">
        <v>0</v>
      </c>
      <c r="T535" s="231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2" t="s">
        <v>157</v>
      </c>
      <c r="AT535" s="232" t="s">
        <v>153</v>
      </c>
      <c r="AU535" s="232" t="s">
        <v>89</v>
      </c>
      <c r="AY535" s="18" t="s">
        <v>151</v>
      </c>
      <c r="BE535" s="233">
        <f>IF(N535="základní",J535,0)</f>
        <v>0</v>
      </c>
      <c r="BF535" s="233">
        <f>IF(N535="snížená",J535,0)</f>
        <v>0</v>
      </c>
      <c r="BG535" s="233">
        <f>IF(N535="zákl. přenesená",J535,0)</f>
        <v>0</v>
      </c>
      <c r="BH535" s="233">
        <f>IF(N535="sníž. přenesená",J535,0)</f>
        <v>0</v>
      </c>
      <c r="BI535" s="233">
        <f>IF(N535="nulová",J535,0)</f>
        <v>0</v>
      </c>
      <c r="BJ535" s="18" t="s">
        <v>87</v>
      </c>
      <c r="BK535" s="233">
        <f>ROUND(I535*H535,2)</f>
        <v>0</v>
      </c>
      <c r="BL535" s="18" t="s">
        <v>157</v>
      </c>
      <c r="BM535" s="232" t="s">
        <v>698</v>
      </c>
    </row>
    <row r="536" s="13" customFormat="1">
      <c r="A536" s="13"/>
      <c r="B536" s="234"/>
      <c r="C536" s="235"/>
      <c r="D536" s="236" t="s">
        <v>159</v>
      </c>
      <c r="E536" s="237" t="s">
        <v>1</v>
      </c>
      <c r="F536" s="238" t="s">
        <v>681</v>
      </c>
      <c r="G536" s="235"/>
      <c r="H536" s="239">
        <v>2.5739999999999998</v>
      </c>
      <c r="I536" s="240"/>
      <c r="J536" s="235"/>
      <c r="K536" s="235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159</v>
      </c>
      <c r="AU536" s="245" t="s">
        <v>89</v>
      </c>
      <c r="AV536" s="13" t="s">
        <v>89</v>
      </c>
      <c r="AW536" s="13" t="s">
        <v>35</v>
      </c>
      <c r="AX536" s="13" t="s">
        <v>79</v>
      </c>
      <c r="AY536" s="245" t="s">
        <v>151</v>
      </c>
    </row>
    <row r="537" s="13" customFormat="1">
      <c r="A537" s="13"/>
      <c r="B537" s="234"/>
      <c r="C537" s="235"/>
      <c r="D537" s="236" t="s">
        <v>159</v>
      </c>
      <c r="E537" s="237" t="s">
        <v>1</v>
      </c>
      <c r="F537" s="238" t="s">
        <v>682</v>
      </c>
      <c r="G537" s="235"/>
      <c r="H537" s="239">
        <v>1.198</v>
      </c>
      <c r="I537" s="240"/>
      <c r="J537" s="235"/>
      <c r="K537" s="235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159</v>
      </c>
      <c r="AU537" s="245" t="s">
        <v>89</v>
      </c>
      <c r="AV537" s="13" t="s">
        <v>89</v>
      </c>
      <c r="AW537" s="13" t="s">
        <v>35</v>
      </c>
      <c r="AX537" s="13" t="s">
        <v>79</v>
      </c>
      <c r="AY537" s="245" t="s">
        <v>151</v>
      </c>
    </row>
    <row r="538" s="14" customFormat="1">
      <c r="A538" s="14"/>
      <c r="B538" s="246"/>
      <c r="C538" s="247"/>
      <c r="D538" s="236" t="s">
        <v>159</v>
      </c>
      <c r="E538" s="248" t="s">
        <v>1</v>
      </c>
      <c r="F538" s="249" t="s">
        <v>190</v>
      </c>
      <c r="G538" s="247"/>
      <c r="H538" s="250">
        <v>3.7719999999999998</v>
      </c>
      <c r="I538" s="251"/>
      <c r="J538" s="247"/>
      <c r="K538" s="247"/>
      <c r="L538" s="252"/>
      <c r="M538" s="253"/>
      <c r="N538" s="254"/>
      <c r="O538" s="254"/>
      <c r="P538" s="254"/>
      <c r="Q538" s="254"/>
      <c r="R538" s="254"/>
      <c r="S538" s="254"/>
      <c r="T538" s="25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6" t="s">
        <v>159</v>
      </c>
      <c r="AU538" s="256" t="s">
        <v>89</v>
      </c>
      <c r="AV538" s="14" t="s">
        <v>157</v>
      </c>
      <c r="AW538" s="14" t="s">
        <v>35</v>
      </c>
      <c r="AX538" s="14" t="s">
        <v>87</v>
      </c>
      <c r="AY538" s="256" t="s">
        <v>151</v>
      </c>
    </row>
    <row r="539" s="2" customFormat="1" ht="16.5" customHeight="1">
      <c r="A539" s="39"/>
      <c r="B539" s="40"/>
      <c r="C539" s="220" t="s">
        <v>699</v>
      </c>
      <c r="D539" s="220" t="s">
        <v>153</v>
      </c>
      <c r="E539" s="221" t="s">
        <v>700</v>
      </c>
      <c r="F539" s="222" t="s">
        <v>701</v>
      </c>
      <c r="G539" s="223" t="s">
        <v>248</v>
      </c>
      <c r="H539" s="224">
        <v>1.4930000000000001</v>
      </c>
      <c r="I539" s="225"/>
      <c r="J539" s="226">
        <f>ROUND(I539*H539,2)</f>
        <v>0</v>
      </c>
      <c r="K539" s="227"/>
      <c r="L539" s="45"/>
      <c r="M539" s="228" t="s">
        <v>1</v>
      </c>
      <c r="N539" s="229" t="s">
        <v>44</v>
      </c>
      <c r="O539" s="92"/>
      <c r="P539" s="230">
        <f>O539*H539</f>
        <v>0</v>
      </c>
      <c r="Q539" s="230">
        <v>1.06277</v>
      </c>
      <c r="R539" s="230">
        <f>Q539*H539</f>
        <v>1.5867156100000002</v>
      </c>
      <c r="S539" s="230">
        <v>0</v>
      </c>
      <c r="T539" s="231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2" t="s">
        <v>157</v>
      </c>
      <c r="AT539" s="232" t="s">
        <v>153</v>
      </c>
      <c r="AU539" s="232" t="s">
        <v>89</v>
      </c>
      <c r="AY539" s="18" t="s">
        <v>151</v>
      </c>
      <c r="BE539" s="233">
        <f>IF(N539="základní",J539,0)</f>
        <v>0</v>
      </c>
      <c r="BF539" s="233">
        <f>IF(N539="snížená",J539,0)</f>
        <v>0</v>
      </c>
      <c r="BG539" s="233">
        <f>IF(N539="zákl. přenesená",J539,0)</f>
        <v>0</v>
      </c>
      <c r="BH539" s="233">
        <f>IF(N539="sníž. přenesená",J539,0)</f>
        <v>0</v>
      </c>
      <c r="BI539" s="233">
        <f>IF(N539="nulová",J539,0)</f>
        <v>0</v>
      </c>
      <c r="BJ539" s="18" t="s">
        <v>87</v>
      </c>
      <c r="BK539" s="233">
        <f>ROUND(I539*H539,2)</f>
        <v>0</v>
      </c>
      <c r="BL539" s="18" t="s">
        <v>157</v>
      </c>
      <c r="BM539" s="232" t="s">
        <v>702</v>
      </c>
    </row>
    <row r="540" s="13" customFormat="1">
      <c r="A540" s="13"/>
      <c r="B540" s="234"/>
      <c r="C540" s="235"/>
      <c r="D540" s="236" t="s">
        <v>159</v>
      </c>
      <c r="E540" s="237" t="s">
        <v>1</v>
      </c>
      <c r="F540" s="238" t="s">
        <v>703</v>
      </c>
      <c r="G540" s="235"/>
      <c r="H540" s="239">
        <v>0.183</v>
      </c>
      <c r="I540" s="240"/>
      <c r="J540" s="235"/>
      <c r="K540" s="235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159</v>
      </c>
      <c r="AU540" s="245" t="s">
        <v>89</v>
      </c>
      <c r="AV540" s="13" t="s">
        <v>89</v>
      </c>
      <c r="AW540" s="13" t="s">
        <v>35</v>
      </c>
      <c r="AX540" s="13" t="s">
        <v>79</v>
      </c>
      <c r="AY540" s="245" t="s">
        <v>151</v>
      </c>
    </row>
    <row r="541" s="13" customFormat="1">
      <c r="A541" s="13"/>
      <c r="B541" s="234"/>
      <c r="C541" s="235"/>
      <c r="D541" s="236" t="s">
        <v>159</v>
      </c>
      <c r="E541" s="237" t="s">
        <v>1</v>
      </c>
      <c r="F541" s="238" t="s">
        <v>704</v>
      </c>
      <c r="G541" s="235"/>
      <c r="H541" s="239">
        <v>0.085000000000000006</v>
      </c>
      <c r="I541" s="240"/>
      <c r="J541" s="235"/>
      <c r="K541" s="235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159</v>
      </c>
      <c r="AU541" s="245" t="s">
        <v>89</v>
      </c>
      <c r="AV541" s="13" t="s">
        <v>89</v>
      </c>
      <c r="AW541" s="13" t="s">
        <v>35</v>
      </c>
      <c r="AX541" s="13" t="s">
        <v>79</v>
      </c>
      <c r="AY541" s="245" t="s">
        <v>151</v>
      </c>
    </row>
    <row r="542" s="13" customFormat="1">
      <c r="A542" s="13"/>
      <c r="B542" s="234"/>
      <c r="C542" s="235"/>
      <c r="D542" s="236" t="s">
        <v>159</v>
      </c>
      <c r="E542" s="237" t="s">
        <v>1</v>
      </c>
      <c r="F542" s="238" t="s">
        <v>705</v>
      </c>
      <c r="G542" s="235"/>
      <c r="H542" s="239">
        <v>1.2250000000000001</v>
      </c>
      <c r="I542" s="240"/>
      <c r="J542" s="235"/>
      <c r="K542" s="235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159</v>
      </c>
      <c r="AU542" s="245" t="s">
        <v>89</v>
      </c>
      <c r="AV542" s="13" t="s">
        <v>89</v>
      </c>
      <c r="AW542" s="13" t="s">
        <v>35</v>
      </c>
      <c r="AX542" s="13" t="s">
        <v>79</v>
      </c>
      <c r="AY542" s="245" t="s">
        <v>151</v>
      </c>
    </row>
    <row r="543" s="14" customFormat="1">
      <c r="A543" s="14"/>
      <c r="B543" s="246"/>
      <c r="C543" s="247"/>
      <c r="D543" s="236" t="s">
        <v>159</v>
      </c>
      <c r="E543" s="248" t="s">
        <v>1</v>
      </c>
      <c r="F543" s="249" t="s">
        <v>190</v>
      </c>
      <c r="G543" s="247"/>
      <c r="H543" s="250">
        <v>1.4930000000000001</v>
      </c>
      <c r="I543" s="251"/>
      <c r="J543" s="247"/>
      <c r="K543" s="247"/>
      <c r="L543" s="252"/>
      <c r="M543" s="253"/>
      <c r="N543" s="254"/>
      <c r="O543" s="254"/>
      <c r="P543" s="254"/>
      <c r="Q543" s="254"/>
      <c r="R543" s="254"/>
      <c r="S543" s="254"/>
      <c r="T543" s="25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6" t="s">
        <v>159</v>
      </c>
      <c r="AU543" s="256" t="s">
        <v>89</v>
      </c>
      <c r="AV543" s="14" t="s">
        <v>157</v>
      </c>
      <c r="AW543" s="14" t="s">
        <v>35</v>
      </c>
      <c r="AX543" s="14" t="s">
        <v>87</v>
      </c>
      <c r="AY543" s="256" t="s">
        <v>151</v>
      </c>
    </row>
    <row r="544" s="2" customFormat="1" ht="37.8" customHeight="1">
      <c r="A544" s="39"/>
      <c r="B544" s="40"/>
      <c r="C544" s="220" t="s">
        <v>706</v>
      </c>
      <c r="D544" s="220" t="s">
        <v>153</v>
      </c>
      <c r="E544" s="221" t="s">
        <v>707</v>
      </c>
      <c r="F544" s="222" t="s">
        <v>708</v>
      </c>
      <c r="G544" s="223" t="s">
        <v>156</v>
      </c>
      <c r="H544" s="224">
        <v>2</v>
      </c>
      <c r="I544" s="225"/>
      <c r="J544" s="226">
        <f>ROUND(I544*H544,2)</f>
        <v>0</v>
      </c>
      <c r="K544" s="227"/>
      <c r="L544" s="45"/>
      <c r="M544" s="228" t="s">
        <v>1</v>
      </c>
      <c r="N544" s="229" t="s">
        <v>44</v>
      </c>
      <c r="O544" s="92"/>
      <c r="P544" s="230">
        <f>O544*H544</f>
        <v>0</v>
      </c>
      <c r="Q544" s="230">
        <v>0.0032000000000000002</v>
      </c>
      <c r="R544" s="230">
        <f>Q544*H544</f>
        <v>0.0064000000000000003</v>
      </c>
      <c r="S544" s="230">
        <v>0</v>
      </c>
      <c r="T544" s="231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2" t="s">
        <v>157</v>
      </c>
      <c r="AT544" s="232" t="s">
        <v>153</v>
      </c>
      <c r="AU544" s="232" t="s">
        <v>89</v>
      </c>
      <c r="AY544" s="18" t="s">
        <v>151</v>
      </c>
      <c r="BE544" s="233">
        <f>IF(N544="základní",J544,0)</f>
        <v>0</v>
      </c>
      <c r="BF544" s="233">
        <f>IF(N544="snížená",J544,0)</f>
        <v>0</v>
      </c>
      <c r="BG544" s="233">
        <f>IF(N544="zákl. přenesená",J544,0)</f>
        <v>0</v>
      </c>
      <c r="BH544" s="233">
        <f>IF(N544="sníž. přenesená",J544,0)</f>
        <v>0</v>
      </c>
      <c r="BI544" s="233">
        <f>IF(N544="nulová",J544,0)</f>
        <v>0</v>
      </c>
      <c r="BJ544" s="18" t="s">
        <v>87</v>
      </c>
      <c r="BK544" s="233">
        <f>ROUND(I544*H544,2)</f>
        <v>0</v>
      </c>
      <c r="BL544" s="18" t="s">
        <v>157</v>
      </c>
      <c r="BM544" s="232" t="s">
        <v>709</v>
      </c>
    </row>
    <row r="545" s="13" customFormat="1">
      <c r="A545" s="13"/>
      <c r="B545" s="234"/>
      <c r="C545" s="235"/>
      <c r="D545" s="236" t="s">
        <v>159</v>
      </c>
      <c r="E545" s="237" t="s">
        <v>1</v>
      </c>
      <c r="F545" s="238" t="s">
        <v>710</v>
      </c>
      <c r="G545" s="235"/>
      <c r="H545" s="239">
        <v>2</v>
      </c>
      <c r="I545" s="240"/>
      <c r="J545" s="235"/>
      <c r="K545" s="235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159</v>
      </c>
      <c r="AU545" s="245" t="s">
        <v>89</v>
      </c>
      <c r="AV545" s="13" t="s">
        <v>89</v>
      </c>
      <c r="AW545" s="13" t="s">
        <v>35</v>
      </c>
      <c r="AX545" s="13" t="s">
        <v>87</v>
      </c>
      <c r="AY545" s="245" t="s">
        <v>151</v>
      </c>
    </row>
    <row r="546" s="2" customFormat="1" ht="24.15" customHeight="1">
      <c r="A546" s="39"/>
      <c r="B546" s="40"/>
      <c r="C546" s="257" t="s">
        <v>711</v>
      </c>
      <c r="D546" s="257" t="s">
        <v>353</v>
      </c>
      <c r="E546" s="258" t="s">
        <v>712</v>
      </c>
      <c r="F546" s="259" t="s">
        <v>713</v>
      </c>
      <c r="G546" s="260" t="s">
        <v>156</v>
      </c>
      <c r="H546" s="261">
        <v>2.04</v>
      </c>
      <c r="I546" s="262"/>
      <c r="J546" s="263">
        <f>ROUND(I546*H546,2)</f>
        <v>0</v>
      </c>
      <c r="K546" s="264"/>
      <c r="L546" s="265"/>
      <c r="M546" s="266" t="s">
        <v>1</v>
      </c>
      <c r="N546" s="267" t="s">
        <v>44</v>
      </c>
      <c r="O546" s="92"/>
      <c r="P546" s="230">
        <f>O546*H546</f>
        <v>0</v>
      </c>
      <c r="Q546" s="230">
        <v>0.11</v>
      </c>
      <c r="R546" s="230">
        <f>Q546*H546</f>
        <v>0.22440000000000002</v>
      </c>
      <c r="S546" s="230">
        <v>0</v>
      </c>
      <c r="T546" s="231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2" t="s">
        <v>191</v>
      </c>
      <c r="AT546" s="232" t="s">
        <v>353</v>
      </c>
      <c r="AU546" s="232" t="s">
        <v>89</v>
      </c>
      <c r="AY546" s="18" t="s">
        <v>151</v>
      </c>
      <c r="BE546" s="233">
        <f>IF(N546="základní",J546,0)</f>
        <v>0</v>
      </c>
      <c r="BF546" s="233">
        <f>IF(N546="snížená",J546,0)</f>
        <v>0</v>
      </c>
      <c r="BG546" s="233">
        <f>IF(N546="zákl. přenesená",J546,0)</f>
        <v>0</v>
      </c>
      <c r="BH546" s="233">
        <f>IF(N546="sníž. přenesená",J546,0)</f>
        <v>0</v>
      </c>
      <c r="BI546" s="233">
        <f>IF(N546="nulová",J546,0)</f>
        <v>0</v>
      </c>
      <c r="BJ546" s="18" t="s">
        <v>87</v>
      </c>
      <c r="BK546" s="233">
        <f>ROUND(I546*H546,2)</f>
        <v>0</v>
      </c>
      <c r="BL546" s="18" t="s">
        <v>157</v>
      </c>
      <c r="BM546" s="232" t="s">
        <v>714</v>
      </c>
    </row>
    <row r="547" s="13" customFormat="1">
      <c r="A547" s="13"/>
      <c r="B547" s="234"/>
      <c r="C547" s="235"/>
      <c r="D547" s="236" t="s">
        <v>159</v>
      </c>
      <c r="E547" s="235"/>
      <c r="F547" s="238" t="s">
        <v>715</v>
      </c>
      <c r="G547" s="235"/>
      <c r="H547" s="239">
        <v>2.04</v>
      </c>
      <c r="I547" s="240"/>
      <c r="J547" s="235"/>
      <c r="K547" s="235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159</v>
      </c>
      <c r="AU547" s="245" t="s">
        <v>89</v>
      </c>
      <c r="AV547" s="13" t="s">
        <v>89</v>
      </c>
      <c r="AW547" s="13" t="s">
        <v>4</v>
      </c>
      <c r="AX547" s="13" t="s">
        <v>87</v>
      </c>
      <c r="AY547" s="245" t="s">
        <v>151</v>
      </c>
    </row>
    <row r="548" s="12" customFormat="1" ht="22.8" customHeight="1">
      <c r="A548" s="12"/>
      <c r="B548" s="204"/>
      <c r="C548" s="205"/>
      <c r="D548" s="206" t="s">
        <v>78</v>
      </c>
      <c r="E548" s="218" t="s">
        <v>683</v>
      </c>
      <c r="F548" s="218" t="s">
        <v>716</v>
      </c>
      <c r="G548" s="205"/>
      <c r="H548" s="205"/>
      <c r="I548" s="208"/>
      <c r="J548" s="219">
        <f>BK548</f>
        <v>0</v>
      </c>
      <c r="K548" s="205"/>
      <c r="L548" s="210"/>
      <c r="M548" s="211"/>
      <c r="N548" s="212"/>
      <c r="O548" s="212"/>
      <c r="P548" s="213">
        <f>SUM(P549:P553)</f>
        <v>0</v>
      </c>
      <c r="Q548" s="212"/>
      <c r="R548" s="213">
        <f>SUM(R549:R553)</f>
        <v>0</v>
      </c>
      <c r="S548" s="212"/>
      <c r="T548" s="214">
        <f>SUM(T549:T553)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5" t="s">
        <v>87</v>
      </c>
      <c r="AT548" s="216" t="s">
        <v>78</v>
      </c>
      <c r="AU548" s="216" t="s">
        <v>87</v>
      </c>
      <c r="AY548" s="215" t="s">
        <v>151</v>
      </c>
      <c r="BK548" s="217">
        <f>SUM(BK549:BK553)</f>
        <v>0</v>
      </c>
    </row>
    <row r="549" s="2" customFormat="1" ht="33" customHeight="1">
      <c r="A549" s="39"/>
      <c r="B549" s="40"/>
      <c r="C549" s="220" t="s">
        <v>717</v>
      </c>
      <c r="D549" s="220" t="s">
        <v>153</v>
      </c>
      <c r="E549" s="221" t="s">
        <v>718</v>
      </c>
      <c r="F549" s="222" t="s">
        <v>719</v>
      </c>
      <c r="G549" s="223" t="s">
        <v>156</v>
      </c>
      <c r="H549" s="224">
        <v>2480</v>
      </c>
      <c r="I549" s="225"/>
      <c r="J549" s="226">
        <f>ROUND(I549*H549,2)</f>
        <v>0</v>
      </c>
      <c r="K549" s="227"/>
      <c r="L549" s="45"/>
      <c r="M549" s="228" t="s">
        <v>1</v>
      </c>
      <c r="N549" s="229" t="s">
        <v>44</v>
      </c>
      <c r="O549" s="92"/>
      <c r="P549" s="230">
        <f>O549*H549</f>
        <v>0</v>
      </c>
      <c r="Q549" s="230">
        <v>0</v>
      </c>
      <c r="R549" s="230">
        <f>Q549*H549</f>
        <v>0</v>
      </c>
      <c r="S549" s="230">
        <v>0</v>
      </c>
      <c r="T549" s="231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2" t="s">
        <v>157</v>
      </c>
      <c r="AT549" s="232" t="s">
        <v>153</v>
      </c>
      <c r="AU549" s="232" t="s">
        <v>89</v>
      </c>
      <c r="AY549" s="18" t="s">
        <v>151</v>
      </c>
      <c r="BE549" s="233">
        <f>IF(N549="základní",J549,0)</f>
        <v>0</v>
      </c>
      <c r="BF549" s="233">
        <f>IF(N549="snížená",J549,0)</f>
        <v>0</v>
      </c>
      <c r="BG549" s="233">
        <f>IF(N549="zákl. přenesená",J549,0)</f>
        <v>0</v>
      </c>
      <c r="BH549" s="233">
        <f>IF(N549="sníž. přenesená",J549,0)</f>
        <v>0</v>
      </c>
      <c r="BI549" s="233">
        <f>IF(N549="nulová",J549,0)</f>
        <v>0</v>
      </c>
      <c r="BJ549" s="18" t="s">
        <v>87</v>
      </c>
      <c r="BK549" s="233">
        <f>ROUND(I549*H549,2)</f>
        <v>0</v>
      </c>
      <c r="BL549" s="18" t="s">
        <v>157</v>
      </c>
      <c r="BM549" s="232" t="s">
        <v>720</v>
      </c>
    </row>
    <row r="550" s="13" customFormat="1">
      <c r="A550" s="13"/>
      <c r="B550" s="234"/>
      <c r="C550" s="235"/>
      <c r="D550" s="236" t="s">
        <v>159</v>
      </c>
      <c r="E550" s="237" t="s">
        <v>1</v>
      </c>
      <c r="F550" s="238" t="s">
        <v>721</v>
      </c>
      <c r="G550" s="235"/>
      <c r="H550" s="239">
        <v>2480</v>
      </c>
      <c r="I550" s="240"/>
      <c r="J550" s="235"/>
      <c r="K550" s="235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159</v>
      </c>
      <c r="AU550" s="245" t="s">
        <v>89</v>
      </c>
      <c r="AV550" s="13" t="s">
        <v>89</v>
      </c>
      <c r="AW550" s="13" t="s">
        <v>35</v>
      </c>
      <c r="AX550" s="13" t="s">
        <v>87</v>
      </c>
      <c r="AY550" s="245" t="s">
        <v>151</v>
      </c>
    </row>
    <row r="551" s="2" customFormat="1" ht="37.8" customHeight="1">
      <c r="A551" s="39"/>
      <c r="B551" s="40"/>
      <c r="C551" s="220" t="s">
        <v>722</v>
      </c>
      <c r="D551" s="220" t="s">
        <v>153</v>
      </c>
      <c r="E551" s="221" t="s">
        <v>723</v>
      </c>
      <c r="F551" s="222" t="s">
        <v>724</v>
      </c>
      <c r="G551" s="223" t="s">
        <v>156</v>
      </c>
      <c r="H551" s="224">
        <v>223200</v>
      </c>
      <c r="I551" s="225"/>
      <c r="J551" s="226">
        <f>ROUND(I551*H551,2)</f>
        <v>0</v>
      </c>
      <c r="K551" s="227"/>
      <c r="L551" s="45"/>
      <c r="M551" s="228" t="s">
        <v>1</v>
      </c>
      <c r="N551" s="229" t="s">
        <v>44</v>
      </c>
      <c r="O551" s="92"/>
      <c r="P551" s="230">
        <f>O551*H551</f>
        <v>0</v>
      </c>
      <c r="Q551" s="230">
        <v>0</v>
      </c>
      <c r="R551" s="230">
        <f>Q551*H551</f>
        <v>0</v>
      </c>
      <c r="S551" s="230">
        <v>0</v>
      </c>
      <c r="T551" s="231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2" t="s">
        <v>157</v>
      </c>
      <c r="AT551" s="232" t="s">
        <v>153</v>
      </c>
      <c r="AU551" s="232" t="s">
        <v>89</v>
      </c>
      <c r="AY551" s="18" t="s">
        <v>151</v>
      </c>
      <c r="BE551" s="233">
        <f>IF(N551="základní",J551,0)</f>
        <v>0</v>
      </c>
      <c r="BF551" s="233">
        <f>IF(N551="snížená",J551,0)</f>
        <v>0</v>
      </c>
      <c r="BG551" s="233">
        <f>IF(N551="zákl. přenesená",J551,0)</f>
        <v>0</v>
      </c>
      <c r="BH551" s="233">
        <f>IF(N551="sníž. přenesená",J551,0)</f>
        <v>0</v>
      </c>
      <c r="BI551" s="233">
        <f>IF(N551="nulová",J551,0)</f>
        <v>0</v>
      </c>
      <c r="BJ551" s="18" t="s">
        <v>87</v>
      </c>
      <c r="BK551" s="233">
        <f>ROUND(I551*H551,2)</f>
        <v>0</v>
      </c>
      <c r="BL551" s="18" t="s">
        <v>157</v>
      </c>
      <c r="BM551" s="232" t="s">
        <v>725</v>
      </c>
    </row>
    <row r="552" s="13" customFormat="1">
      <c r="A552" s="13"/>
      <c r="B552" s="234"/>
      <c r="C552" s="235"/>
      <c r="D552" s="236" t="s">
        <v>159</v>
      </c>
      <c r="E552" s="237" t="s">
        <v>1</v>
      </c>
      <c r="F552" s="238" t="s">
        <v>726</v>
      </c>
      <c r="G552" s="235"/>
      <c r="H552" s="239">
        <v>223200</v>
      </c>
      <c r="I552" s="240"/>
      <c r="J552" s="235"/>
      <c r="K552" s="235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159</v>
      </c>
      <c r="AU552" s="245" t="s">
        <v>89</v>
      </c>
      <c r="AV552" s="13" t="s">
        <v>89</v>
      </c>
      <c r="AW552" s="13" t="s">
        <v>35</v>
      </c>
      <c r="AX552" s="13" t="s">
        <v>87</v>
      </c>
      <c r="AY552" s="245" t="s">
        <v>151</v>
      </c>
    </row>
    <row r="553" s="2" customFormat="1" ht="33" customHeight="1">
      <c r="A553" s="39"/>
      <c r="B553" s="40"/>
      <c r="C553" s="220" t="s">
        <v>727</v>
      </c>
      <c r="D553" s="220" t="s">
        <v>153</v>
      </c>
      <c r="E553" s="221" t="s">
        <v>728</v>
      </c>
      <c r="F553" s="222" t="s">
        <v>729</v>
      </c>
      <c r="G553" s="223" t="s">
        <v>156</v>
      </c>
      <c r="H553" s="224">
        <v>2480</v>
      </c>
      <c r="I553" s="225"/>
      <c r="J553" s="226">
        <f>ROUND(I553*H553,2)</f>
        <v>0</v>
      </c>
      <c r="K553" s="227"/>
      <c r="L553" s="45"/>
      <c r="M553" s="228" t="s">
        <v>1</v>
      </c>
      <c r="N553" s="229" t="s">
        <v>44</v>
      </c>
      <c r="O553" s="92"/>
      <c r="P553" s="230">
        <f>O553*H553</f>
        <v>0</v>
      </c>
      <c r="Q553" s="230">
        <v>0</v>
      </c>
      <c r="R553" s="230">
        <f>Q553*H553</f>
        <v>0</v>
      </c>
      <c r="S553" s="230">
        <v>0</v>
      </c>
      <c r="T553" s="231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2" t="s">
        <v>157</v>
      </c>
      <c r="AT553" s="232" t="s">
        <v>153</v>
      </c>
      <c r="AU553" s="232" t="s">
        <v>89</v>
      </c>
      <c r="AY553" s="18" t="s">
        <v>151</v>
      </c>
      <c r="BE553" s="233">
        <f>IF(N553="základní",J553,0)</f>
        <v>0</v>
      </c>
      <c r="BF553" s="233">
        <f>IF(N553="snížená",J553,0)</f>
        <v>0</v>
      </c>
      <c r="BG553" s="233">
        <f>IF(N553="zákl. přenesená",J553,0)</f>
        <v>0</v>
      </c>
      <c r="BH553" s="233">
        <f>IF(N553="sníž. přenesená",J553,0)</f>
        <v>0</v>
      </c>
      <c r="BI553" s="233">
        <f>IF(N553="nulová",J553,0)</f>
        <v>0</v>
      </c>
      <c r="BJ553" s="18" t="s">
        <v>87</v>
      </c>
      <c r="BK553" s="233">
        <f>ROUND(I553*H553,2)</f>
        <v>0</v>
      </c>
      <c r="BL553" s="18" t="s">
        <v>157</v>
      </c>
      <c r="BM553" s="232" t="s">
        <v>730</v>
      </c>
    </row>
    <row r="554" s="12" customFormat="1" ht="22.8" customHeight="1">
      <c r="A554" s="12"/>
      <c r="B554" s="204"/>
      <c r="C554" s="205"/>
      <c r="D554" s="206" t="s">
        <v>78</v>
      </c>
      <c r="E554" s="218" t="s">
        <v>687</v>
      </c>
      <c r="F554" s="218" t="s">
        <v>731</v>
      </c>
      <c r="G554" s="205"/>
      <c r="H554" s="205"/>
      <c r="I554" s="208"/>
      <c r="J554" s="219">
        <f>BK554</f>
        <v>0</v>
      </c>
      <c r="K554" s="205"/>
      <c r="L554" s="210"/>
      <c r="M554" s="211"/>
      <c r="N554" s="212"/>
      <c r="O554" s="212"/>
      <c r="P554" s="213">
        <f>P555</f>
        <v>0</v>
      </c>
      <c r="Q554" s="212"/>
      <c r="R554" s="213">
        <f>R555</f>
        <v>0.01214</v>
      </c>
      <c r="S554" s="212"/>
      <c r="T554" s="214">
        <f>T555</f>
        <v>0.012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15" t="s">
        <v>87</v>
      </c>
      <c r="AT554" s="216" t="s">
        <v>78</v>
      </c>
      <c r="AU554" s="216" t="s">
        <v>87</v>
      </c>
      <c r="AY554" s="215" t="s">
        <v>151</v>
      </c>
      <c r="BK554" s="217">
        <f>BK555</f>
        <v>0</v>
      </c>
    </row>
    <row r="555" s="2" customFormat="1" ht="21.75" customHeight="1">
      <c r="A555" s="39"/>
      <c r="B555" s="40"/>
      <c r="C555" s="220" t="s">
        <v>732</v>
      </c>
      <c r="D555" s="220" t="s">
        <v>153</v>
      </c>
      <c r="E555" s="221" t="s">
        <v>733</v>
      </c>
      <c r="F555" s="222" t="s">
        <v>734</v>
      </c>
      <c r="G555" s="223" t="s">
        <v>735</v>
      </c>
      <c r="H555" s="224">
        <v>2</v>
      </c>
      <c r="I555" s="225"/>
      <c r="J555" s="226">
        <f>ROUND(I555*H555,2)</f>
        <v>0</v>
      </c>
      <c r="K555" s="227"/>
      <c r="L555" s="45"/>
      <c r="M555" s="228" t="s">
        <v>1</v>
      </c>
      <c r="N555" s="229" t="s">
        <v>44</v>
      </c>
      <c r="O555" s="92"/>
      <c r="P555" s="230">
        <f>O555*H555</f>
        <v>0</v>
      </c>
      <c r="Q555" s="230">
        <v>0.0060699999999999999</v>
      </c>
      <c r="R555" s="230">
        <f>Q555*H555</f>
        <v>0.01214</v>
      </c>
      <c r="S555" s="230">
        <v>0.0060000000000000001</v>
      </c>
      <c r="T555" s="231">
        <f>S555*H555</f>
        <v>0.012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2" t="s">
        <v>157</v>
      </c>
      <c r="AT555" s="232" t="s">
        <v>153</v>
      </c>
      <c r="AU555" s="232" t="s">
        <v>89</v>
      </c>
      <c r="AY555" s="18" t="s">
        <v>151</v>
      </c>
      <c r="BE555" s="233">
        <f>IF(N555="základní",J555,0)</f>
        <v>0</v>
      </c>
      <c r="BF555" s="233">
        <f>IF(N555="snížená",J555,0)</f>
        <v>0</v>
      </c>
      <c r="BG555" s="233">
        <f>IF(N555="zákl. přenesená",J555,0)</f>
        <v>0</v>
      </c>
      <c r="BH555" s="233">
        <f>IF(N555="sníž. přenesená",J555,0)</f>
        <v>0</v>
      </c>
      <c r="BI555" s="233">
        <f>IF(N555="nulová",J555,0)</f>
        <v>0</v>
      </c>
      <c r="BJ555" s="18" t="s">
        <v>87</v>
      </c>
      <c r="BK555" s="233">
        <f>ROUND(I555*H555,2)</f>
        <v>0</v>
      </c>
      <c r="BL555" s="18" t="s">
        <v>157</v>
      </c>
      <c r="BM555" s="232" t="s">
        <v>736</v>
      </c>
    </row>
    <row r="556" s="12" customFormat="1" ht="22.8" customHeight="1">
      <c r="A556" s="12"/>
      <c r="B556" s="204"/>
      <c r="C556" s="205"/>
      <c r="D556" s="206" t="s">
        <v>78</v>
      </c>
      <c r="E556" s="218" t="s">
        <v>691</v>
      </c>
      <c r="F556" s="218" t="s">
        <v>737</v>
      </c>
      <c r="G556" s="205"/>
      <c r="H556" s="205"/>
      <c r="I556" s="208"/>
      <c r="J556" s="219">
        <f>BK556</f>
        <v>0</v>
      </c>
      <c r="K556" s="205"/>
      <c r="L556" s="210"/>
      <c r="M556" s="211"/>
      <c r="N556" s="212"/>
      <c r="O556" s="212"/>
      <c r="P556" s="213">
        <f>SUM(P557:P635)</f>
        <v>0</v>
      </c>
      <c r="Q556" s="212"/>
      <c r="R556" s="213">
        <f>SUM(R557:R635)</f>
        <v>0</v>
      </c>
      <c r="S556" s="212"/>
      <c r="T556" s="214">
        <f>SUM(T557:T635)</f>
        <v>148.76433300000002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15" t="s">
        <v>87</v>
      </c>
      <c r="AT556" s="216" t="s">
        <v>78</v>
      </c>
      <c r="AU556" s="216" t="s">
        <v>87</v>
      </c>
      <c r="AY556" s="215" t="s">
        <v>151</v>
      </c>
      <c r="BK556" s="217">
        <f>SUM(BK557:BK635)</f>
        <v>0</v>
      </c>
    </row>
    <row r="557" s="2" customFormat="1" ht="24.15" customHeight="1">
      <c r="A557" s="39"/>
      <c r="B557" s="40"/>
      <c r="C557" s="220" t="s">
        <v>738</v>
      </c>
      <c r="D557" s="220" t="s">
        <v>153</v>
      </c>
      <c r="E557" s="221" t="s">
        <v>739</v>
      </c>
      <c r="F557" s="222" t="s">
        <v>740</v>
      </c>
      <c r="G557" s="223" t="s">
        <v>185</v>
      </c>
      <c r="H557" s="224">
        <v>10.039999999999999</v>
      </c>
      <c r="I557" s="225"/>
      <c r="J557" s="226">
        <f>ROUND(I557*H557,2)</f>
        <v>0</v>
      </c>
      <c r="K557" s="227"/>
      <c r="L557" s="45"/>
      <c r="M557" s="228" t="s">
        <v>1</v>
      </c>
      <c r="N557" s="229" t="s">
        <v>44</v>
      </c>
      <c r="O557" s="92"/>
      <c r="P557" s="230">
        <f>O557*H557</f>
        <v>0</v>
      </c>
      <c r="Q557" s="230">
        <v>0</v>
      </c>
      <c r="R557" s="230">
        <f>Q557*H557</f>
        <v>0</v>
      </c>
      <c r="S557" s="230">
        <v>2.5</v>
      </c>
      <c r="T557" s="231">
        <f>S557*H557</f>
        <v>25.099999999999998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2" t="s">
        <v>157</v>
      </c>
      <c r="AT557" s="232" t="s">
        <v>153</v>
      </c>
      <c r="AU557" s="232" t="s">
        <v>89</v>
      </c>
      <c r="AY557" s="18" t="s">
        <v>151</v>
      </c>
      <c r="BE557" s="233">
        <f>IF(N557="základní",J557,0)</f>
        <v>0</v>
      </c>
      <c r="BF557" s="233">
        <f>IF(N557="snížená",J557,0)</f>
        <v>0</v>
      </c>
      <c r="BG557" s="233">
        <f>IF(N557="zákl. přenesená",J557,0)</f>
        <v>0</v>
      </c>
      <c r="BH557" s="233">
        <f>IF(N557="sníž. přenesená",J557,0)</f>
        <v>0</v>
      </c>
      <c r="BI557" s="233">
        <f>IF(N557="nulová",J557,0)</f>
        <v>0</v>
      </c>
      <c r="BJ557" s="18" t="s">
        <v>87</v>
      </c>
      <c r="BK557" s="233">
        <f>ROUND(I557*H557,2)</f>
        <v>0</v>
      </c>
      <c r="BL557" s="18" t="s">
        <v>157</v>
      </c>
      <c r="BM557" s="232" t="s">
        <v>741</v>
      </c>
    </row>
    <row r="558" s="13" customFormat="1">
      <c r="A558" s="13"/>
      <c r="B558" s="234"/>
      <c r="C558" s="235"/>
      <c r="D558" s="236" t="s">
        <v>159</v>
      </c>
      <c r="E558" s="237" t="s">
        <v>1</v>
      </c>
      <c r="F558" s="238" t="s">
        <v>272</v>
      </c>
      <c r="G558" s="235"/>
      <c r="H558" s="239">
        <v>6.125</v>
      </c>
      <c r="I558" s="240"/>
      <c r="J558" s="235"/>
      <c r="K558" s="235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159</v>
      </c>
      <c r="AU558" s="245" t="s">
        <v>89</v>
      </c>
      <c r="AV558" s="13" t="s">
        <v>89</v>
      </c>
      <c r="AW558" s="13" t="s">
        <v>35</v>
      </c>
      <c r="AX558" s="13" t="s">
        <v>79</v>
      </c>
      <c r="AY558" s="245" t="s">
        <v>151</v>
      </c>
    </row>
    <row r="559" s="13" customFormat="1">
      <c r="A559" s="13"/>
      <c r="B559" s="234"/>
      <c r="C559" s="235"/>
      <c r="D559" s="236" t="s">
        <v>159</v>
      </c>
      <c r="E559" s="237" t="s">
        <v>1</v>
      </c>
      <c r="F559" s="238" t="s">
        <v>742</v>
      </c>
      <c r="G559" s="235"/>
      <c r="H559" s="239">
        <v>3.915</v>
      </c>
      <c r="I559" s="240"/>
      <c r="J559" s="235"/>
      <c r="K559" s="235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159</v>
      </c>
      <c r="AU559" s="245" t="s">
        <v>89</v>
      </c>
      <c r="AV559" s="13" t="s">
        <v>89</v>
      </c>
      <c r="AW559" s="13" t="s">
        <v>35</v>
      </c>
      <c r="AX559" s="13" t="s">
        <v>79</v>
      </c>
      <c r="AY559" s="245" t="s">
        <v>151</v>
      </c>
    </row>
    <row r="560" s="14" customFormat="1">
      <c r="A560" s="14"/>
      <c r="B560" s="246"/>
      <c r="C560" s="247"/>
      <c r="D560" s="236" t="s">
        <v>159</v>
      </c>
      <c r="E560" s="248" t="s">
        <v>1</v>
      </c>
      <c r="F560" s="249" t="s">
        <v>190</v>
      </c>
      <c r="G560" s="247"/>
      <c r="H560" s="250">
        <v>10.039999999999999</v>
      </c>
      <c r="I560" s="251"/>
      <c r="J560" s="247"/>
      <c r="K560" s="247"/>
      <c r="L560" s="252"/>
      <c r="M560" s="253"/>
      <c r="N560" s="254"/>
      <c r="O560" s="254"/>
      <c r="P560" s="254"/>
      <c r="Q560" s="254"/>
      <c r="R560" s="254"/>
      <c r="S560" s="254"/>
      <c r="T560" s="25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6" t="s">
        <v>159</v>
      </c>
      <c r="AU560" s="256" t="s">
        <v>89</v>
      </c>
      <c r="AV560" s="14" t="s">
        <v>157</v>
      </c>
      <c r="AW560" s="14" t="s">
        <v>35</v>
      </c>
      <c r="AX560" s="14" t="s">
        <v>87</v>
      </c>
      <c r="AY560" s="256" t="s">
        <v>151</v>
      </c>
    </row>
    <row r="561" s="2" customFormat="1" ht="24.15" customHeight="1">
      <c r="A561" s="39"/>
      <c r="B561" s="40"/>
      <c r="C561" s="220" t="s">
        <v>743</v>
      </c>
      <c r="D561" s="220" t="s">
        <v>153</v>
      </c>
      <c r="E561" s="221" t="s">
        <v>744</v>
      </c>
      <c r="F561" s="222" t="s">
        <v>745</v>
      </c>
      <c r="G561" s="223" t="s">
        <v>185</v>
      </c>
      <c r="H561" s="224">
        <v>1.194</v>
      </c>
      <c r="I561" s="225"/>
      <c r="J561" s="226">
        <f>ROUND(I561*H561,2)</f>
        <v>0</v>
      </c>
      <c r="K561" s="227"/>
      <c r="L561" s="45"/>
      <c r="M561" s="228" t="s">
        <v>1</v>
      </c>
      <c r="N561" s="229" t="s">
        <v>44</v>
      </c>
      <c r="O561" s="92"/>
      <c r="P561" s="230">
        <f>O561*H561</f>
        <v>0</v>
      </c>
      <c r="Q561" s="230">
        <v>0</v>
      </c>
      <c r="R561" s="230">
        <f>Q561*H561</f>
        <v>0</v>
      </c>
      <c r="S561" s="230">
        <v>2.2000000000000002</v>
      </c>
      <c r="T561" s="231">
        <f>S561*H561</f>
        <v>2.6268000000000002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2" t="s">
        <v>157</v>
      </c>
      <c r="AT561" s="232" t="s">
        <v>153</v>
      </c>
      <c r="AU561" s="232" t="s">
        <v>89</v>
      </c>
      <c r="AY561" s="18" t="s">
        <v>151</v>
      </c>
      <c r="BE561" s="233">
        <f>IF(N561="základní",J561,0)</f>
        <v>0</v>
      </c>
      <c r="BF561" s="233">
        <f>IF(N561="snížená",J561,0)</f>
        <v>0</v>
      </c>
      <c r="BG561" s="233">
        <f>IF(N561="zákl. přenesená",J561,0)</f>
        <v>0</v>
      </c>
      <c r="BH561" s="233">
        <f>IF(N561="sníž. přenesená",J561,0)</f>
        <v>0</v>
      </c>
      <c r="BI561" s="233">
        <f>IF(N561="nulová",J561,0)</f>
        <v>0</v>
      </c>
      <c r="BJ561" s="18" t="s">
        <v>87</v>
      </c>
      <c r="BK561" s="233">
        <f>ROUND(I561*H561,2)</f>
        <v>0</v>
      </c>
      <c r="BL561" s="18" t="s">
        <v>157</v>
      </c>
      <c r="BM561" s="232" t="s">
        <v>746</v>
      </c>
    </row>
    <row r="562" s="13" customFormat="1">
      <c r="A562" s="13"/>
      <c r="B562" s="234"/>
      <c r="C562" s="235"/>
      <c r="D562" s="236" t="s">
        <v>159</v>
      </c>
      <c r="E562" s="237" t="s">
        <v>1</v>
      </c>
      <c r="F562" s="238" t="s">
        <v>747</v>
      </c>
      <c r="G562" s="235"/>
      <c r="H562" s="239">
        <v>0.59399999999999997</v>
      </c>
      <c r="I562" s="240"/>
      <c r="J562" s="235"/>
      <c r="K562" s="235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159</v>
      </c>
      <c r="AU562" s="245" t="s">
        <v>89</v>
      </c>
      <c r="AV562" s="13" t="s">
        <v>89</v>
      </c>
      <c r="AW562" s="13" t="s">
        <v>35</v>
      </c>
      <c r="AX562" s="13" t="s">
        <v>79</v>
      </c>
      <c r="AY562" s="245" t="s">
        <v>151</v>
      </c>
    </row>
    <row r="563" s="13" customFormat="1">
      <c r="A563" s="13"/>
      <c r="B563" s="234"/>
      <c r="C563" s="235"/>
      <c r="D563" s="236" t="s">
        <v>159</v>
      </c>
      <c r="E563" s="237" t="s">
        <v>1</v>
      </c>
      <c r="F563" s="238" t="s">
        <v>340</v>
      </c>
      <c r="G563" s="235"/>
      <c r="H563" s="239">
        <v>0.25</v>
      </c>
      <c r="I563" s="240"/>
      <c r="J563" s="235"/>
      <c r="K563" s="235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159</v>
      </c>
      <c r="AU563" s="245" t="s">
        <v>89</v>
      </c>
      <c r="AV563" s="13" t="s">
        <v>89</v>
      </c>
      <c r="AW563" s="13" t="s">
        <v>35</v>
      </c>
      <c r="AX563" s="13" t="s">
        <v>79</v>
      </c>
      <c r="AY563" s="245" t="s">
        <v>151</v>
      </c>
    </row>
    <row r="564" s="13" customFormat="1">
      <c r="A564" s="13"/>
      <c r="B564" s="234"/>
      <c r="C564" s="235"/>
      <c r="D564" s="236" t="s">
        <v>159</v>
      </c>
      <c r="E564" s="237" t="s">
        <v>1</v>
      </c>
      <c r="F564" s="238" t="s">
        <v>341</v>
      </c>
      <c r="G564" s="235"/>
      <c r="H564" s="239">
        <v>0.34999999999999998</v>
      </c>
      <c r="I564" s="240"/>
      <c r="J564" s="235"/>
      <c r="K564" s="235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159</v>
      </c>
      <c r="AU564" s="245" t="s">
        <v>89</v>
      </c>
      <c r="AV564" s="13" t="s">
        <v>89</v>
      </c>
      <c r="AW564" s="13" t="s">
        <v>35</v>
      </c>
      <c r="AX564" s="13" t="s">
        <v>79</v>
      </c>
      <c r="AY564" s="245" t="s">
        <v>151</v>
      </c>
    </row>
    <row r="565" s="14" customFormat="1">
      <c r="A565" s="14"/>
      <c r="B565" s="246"/>
      <c r="C565" s="247"/>
      <c r="D565" s="236" t="s">
        <v>159</v>
      </c>
      <c r="E565" s="248" t="s">
        <v>1</v>
      </c>
      <c r="F565" s="249" t="s">
        <v>190</v>
      </c>
      <c r="G565" s="247"/>
      <c r="H565" s="250">
        <v>1.194</v>
      </c>
      <c r="I565" s="251"/>
      <c r="J565" s="247"/>
      <c r="K565" s="247"/>
      <c r="L565" s="252"/>
      <c r="M565" s="253"/>
      <c r="N565" s="254"/>
      <c r="O565" s="254"/>
      <c r="P565" s="254"/>
      <c r="Q565" s="254"/>
      <c r="R565" s="254"/>
      <c r="S565" s="254"/>
      <c r="T565" s="25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6" t="s">
        <v>159</v>
      </c>
      <c r="AU565" s="256" t="s">
        <v>89</v>
      </c>
      <c r="AV565" s="14" t="s">
        <v>157</v>
      </c>
      <c r="AW565" s="14" t="s">
        <v>35</v>
      </c>
      <c r="AX565" s="14" t="s">
        <v>87</v>
      </c>
      <c r="AY565" s="256" t="s">
        <v>151</v>
      </c>
    </row>
    <row r="566" s="2" customFormat="1" ht="33" customHeight="1">
      <c r="A566" s="39"/>
      <c r="B566" s="40"/>
      <c r="C566" s="220" t="s">
        <v>748</v>
      </c>
      <c r="D566" s="220" t="s">
        <v>153</v>
      </c>
      <c r="E566" s="221" t="s">
        <v>749</v>
      </c>
      <c r="F566" s="222" t="s">
        <v>750</v>
      </c>
      <c r="G566" s="223" t="s">
        <v>185</v>
      </c>
      <c r="H566" s="224">
        <v>0.48599999999999999</v>
      </c>
      <c r="I566" s="225"/>
      <c r="J566" s="226">
        <f>ROUND(I566*H566,2)</f>
        <v>0</v>
      </c>
      <c r="K566" s="227"/>
      <c r="L566" s="45"/>
      <c r="M566" s="228" t="s">
        <v>1</v>
      </c>
      <c r="N566" s="229" t="s">
        <v>44</v>
      </c>
      <c r="O566" s="92"/>
      <c r="P566" s="230">
        <f>O566*H566</f>
        <v>0</v>
      </c>
      <c r="Q566" s="230">
        <v>0</v>
      </c>
      <c r="R566" s="230">
        <f>Q566*H566</f>
        <v>0</v>
      </c>
      <c r="S566" s="230">
        <v>1.5940000000000001</v>
      </c>
      <c r="T566" s="231">
        <f>S566*H566</f>
        <v>0.77468400000000004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2" t="s">
        <v>157</v>
      </c>
      <c r="AT566" s="232" t="s">
        <v>153</v>
      </c>
      <c r="AU566" s="232" t="s">
        <v>89</v>
      </c>
      <c r="AY566" s="18" t="s">
        <v>151</v>
      </c>
      <c r="BE566" s="233">
        <f>IF(N566="základní",J566,0)</f>
        <v>0</v>
      </c>
      <c r="BF566" s="233">
        <f>IF(N566="snížená",J566,0)</f>
        <v>0</v>
      </c>
      <c r="BG566" s="233">
        <f>IF(N566="zákl. přenesená",J566,0)</f>
        <v>0</v>
      </c>
      <c r="BH566" s="233">
        <f>IF(N566="sníž. přenesená",J566,0)</f>
        <v>0</v>
      </c>
      <c r="BI566" s="233">
        <f>IF(N566="nulová",J566,0)</f>
        <v>0</v>
      </c>
      <c r="BJ566" s="18" t="s">
        <v>87</v>
      </c>
      <c r="BK566" s="233">
        <f>ROUND(I566*H566,2)</f>
        <v>0</v>
      </c>
      <c r="BL566" s="18" t="s">
        <v>157</v>
      </c>
      <c r="BM566" s="232" t="s">
        <v>751</v>
      </c>
    </row>
    <row r="567" s="13" customFormat="1">
      <c r="A567" s="13"/>
      <c r="B567" s="234"/>
      <c r="C567" s="235"/>
      <c r="D567" s="236" t="s">
        <v>159</v>
      </c>
      <c r="E567" s="237" t="s">
        <v>1</v>
      </c>
      <c r="F567" s="238" t="s">
        <v>752</v>
      </c>
      <c r="G567" s="235"/>
      <c r="H567" s="239">
        <v>0.48599999999999999</v>
      </c>
      <c r="I567" s="240"/>
      <c r="J567" s="235"/>
      <c r="K567" s="235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159</v>
      </c>
      <c r="AU567" s="245" t="s">
        <v>89</v>
      </c>
      <c r="AV567" s="13" t="s">
        <v>89</v>
      </c>
      <c r="AW567" s="13" t="s">
        <v>35</v>
      </c>
      <c r="AX567" s="13" t="s">
        <v>87</v>
      </c>
      <c r="AY567" s="245" t="s">
        <v>151</v>
      </c>
    </row>
    <row r="568" s="2" customFormat="1" ht="21.75" customHeight="1">
      <c r="A568" s="39"/>
      <c r="B568" s="40"/>
      <c r="C568" s="220" t="s">
        <v>753</v>
      </c>
      <c r="D568" s="220" t="s">
        <v>153</v>
      </c>
      <c r="E568" s="221" t="s">
        <v>754</v>
      </c>
      <c r="F568" s="222" t="s">
        <v>755</v>
      </c>
      <c r="G568" s="223" t="s">
        <v>349</v>
      </c>
      <c r="H568" s="224">
        <v>1</v>
      </c>
      <c r="I568" s="225"/>
      <c r="J568" s="226">
        <f>ROUND(I568*H568,2)</f>
        <v>0</v>
      </c>
      <c r="K568" s="227"/>
      <c r="L568" s="45"/>
      <c r="M568" s="228" t="s">
        <v>1</v>
      </c>
      <c r="N568" s="229" t="s">
        <v>44</v>
      </c>
      <c r="O568" s="92"/>
      <c r="P568" s="230">
        <f>O568*H568</f>
        <v>0</v>
      </c>
      <c r="Q568" s="230">
        <v>0</v>
      </c>
      <c r="R568" s="230">
        <f>Q568*H568</f>
        <v>0</v>
      </c>
      <c r="S568" s="230">
        <v>0.68500000000000005</v>
      </c>
      <c r="T568" s="231">
        <f>S568*H568</f>
        <v>0.68500000000000005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2" t="s">
        <v>157</v>
      </c>
      <c r="AT568" s="232" t="s">
        <v>153</v>
      </c>
      <c r="AU568" s="232" t="s">
        <v>89</v>
      </c>
      <c r="AY568" s="18" t="s">
        <v>151</v>
      </c>
      <c r="BE568" s="233">
        <f>IF(N568="základní",J568,0)</f>
        <v>0</v>
      </c>
      <c r="BF568" s="233">
        <f>IF(N568="snížená",J568,0)</f>
        <v>0</v>
      </c>
      <c r="BG568" s="233">
        <f>IF(N568="zákl. přenesená",J568,0)</f>
        <v>0</v>
      </c>
      <c r="BH568" s="233">
        <f>IF(N568="sníž. přenesená",J568,0)</f>
        <v>0</v>
      </c>
      <c r="BI568" s="233">
        <f>IF(N568="nulová",J568,0)</f>
        <v>0</v>
      </c>
      <c r="BJ568" s="18" t="s">
        <v>87</v>
      </c>
      <c r="BK568" s="233">
        <f>ROUND(I568*H568,2)</f>
        <v>0</v>
      </c>
      <c r="BL568" s="18" t="s">
        <v>157</v>
      </c>
      <c r="BM568" s="232" t="s">
        <v>756</v>
      </c>
    </row>
    <row r="569" s="13" customFormat="1">
      <c r="A569" s="13"/>
      <c r="B569" s="234"/>
      <c r="C569" s="235"/>
      <c r="D569" s="236" t="s">
        <v>159</v>
      </c>
      <c r="E569" s="237" t="s">
        <v>1</v>
      </c>
      <c r="F569" s="238" t="s">
        <v>351</v>
      </c>
      <c r="G569" s="235"/>
      <c r="H569" s="239">
        <v>1</v>
      </c>
      <c r="I569" s="240"/>
      <c r="J569" s="235"/>
      <c r="K569" s="235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159</v>
      </c>
      <c r="AU569" s="245" t="s">
        <v>89</v>
      </c>
      <c r="AV569" s="13" t="s">
        <v>89</v>
      </c>
      <c r="AW569" s="13" t="s">
        <v>35</v>
      </c>
      <c r="AX569" s="13" t="s">
        <v>87</v>
      </c>
      <c r="AY569" s="245" t="s">
        <v>151</v>
      </c>
    </row>
    <row r="570" s="2" customFormat="1" ht="24.15" customHeight="1">
      <c r="A570" s="39"/>
      <c r="B570" s="40"/>
      <c r="C570" s="220" t="s">
        <v>757</v>
      </c>
      <c r="D570" s="220" t="s">
        <v>153</v>
      </c>
      <c r="E570" s="221" t="s">
        <v>758</v>
      </c>
      <c r="F570" s="222" t="s">
        <v>759</v>
      </c>
      <c r="G570" s="223" t="s">
        <v>185</v>
      </c>
      <c r="H570" s="224">
        <v>12.711</v>
      </c>
      <c r="I570" s="225"/>
      <c r="J570" s="226">
        <f>ROUND(I570*H570,2)</f>
        <v>0</v>
      </c>
      <c r="K570" s="227"/>
      <c r="L570" s="45"/>
      <c r="M570" s="228" t="s">
        <v>1</v>
      </c>
      <c r="N570" s="229" t="s">
        <v>44</v>
      </c>
      <c r="O570" s="92"/>
      <c r="P570" s="230">
        <f>O570*H570</f>
        <v>0</v>
      </c>
      <c r="Q570" s="230">
        <v>0</v>
      </c>
      <c r="R570" s="230">
        <f>Q570*H570</f>
        <v>0</v>
      </c>
      <c r="S570" s="230">
        <v>2.2000000000000002</v>
      </c>
      <c r="T570" s="231">
        <f>S570*H570</f>
        <v>27.964200000000002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2" t="s">
        <v>157</v>
      </c>
      <c r="AT570" s="232" t="s">
        <v>153</v>
      </c>
      <c r="AU570" s="232" t="s">
        <v>89</v>
      </c>
      <c r="AY570" s="18" t="s">
        <v>151</v>
      </c>
      <c r="BE570" s="233">
        <f>IF(N570="základní",J570,0)</f>
        <v>0</v>
      </c>
      <c r="BF570" s="233">
        <f>IF(N570="snížená",J570,0)</f>
        <v>0</v>
      </c>
      <c r="BG570" s="233">
        <f>IF(N570="zákl. přenesená",J570,0)</f>
        <v>0</v>
      </c>
      <c r="BH570" s="233">
        <f>IF(N570="sníž. přenesená",J570,0)</f>
        <v>0</v>
      </c>
      <c r="BI570" s="233">
        <f>IF(N570="nulová",J570,0)</f>
        <v>0</v>
      </c>
      <c r="BJ570" s="18" t="s">
        <v>87</v>
      </c>
      <c r="BK570" s="233">
        <f>ROUND(I570*H570,2)</f>
        <v>0</v>
      </c>
      <c r="BL570" s="18" t="s">
        <v>157</v>
      </c>
      <c r="BM570" s="232" t="s">
        <v>760</v>
      </c>
    </row>
    <row r="571" s="13" customFormat="1">
      <c r="A571" s="13"/>
      <c r="B571" s="234"/>
      <c r="C571" s="235"/>
      <c r="D571" s="236" t="s">
        <v>159</v>
      </c>
      <c r="E571" s="237" t="s">
        <v>1</v>
      </c>
      <c r="F571" s="238" t="s">
        <v>255</v>
      </c>
      <c r="G571" s="235"/>
      <c r="H571" s="239">
        <v>2.1600000000000001</v>
      </c>
      <c r="I571" s="240"/>
      <c r="J571" s="235"/>
      <c r="K571" s="235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159</v>
      </c>
      <c r="AU571" s="245" t="s">
        <v>89</v>
      </c>
      <c r="AV571" s="13" t="s">
        <v>89</v>
      </c>
      <c r="AW571" s="13" t="s">
        <v>35</v>
      </c>
      <c r="AX571" s="13" t="s">
        <v>79</v>
      </c>
      <c r="AY571" s="245" t="s">
        <v>151</v>
      </c>
    </row>
    <row r="572" s="13" customFormat="1">
      <c r="A572" s="13"/>
      <c r="B572" s="234"/>
      <c r="C572" s="235"/>
      <c r="D572" s="236" t="s">
        <v>159</v>
      </c>
      <c r="E572" s="237" t="s">
        <v>1</v>
      </c>
      <c r="F572" s="238" t="s">
        <v>256</v>
      </c>
      <c r="G572" s="235"/>
      <c r="H572" s="239">
        <v>4.165</v>
      </c>
      <c r="I572" s="240"/>
      <c r="J572" s="235"/>
      <c r="K572" s="235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159</v>
      </c>
      <c r="AU572" s="245" t="s">
        <v>89</v>
      </c>
      <c r="AV572" s="13" t="s">
        <v>89</v>
      </c>
      <c r="AW572" s="13" t="s">
        <v>35</v>
      </c>
      <c r="AX572" s="13" t="s">
        <v>79</v>
      </c>
      <c r="AY572" s="245" t="s">
        <v>151</v>
      </c>
    </row>
    <row r="573" s="13" customFormat="1">
      <c r="A573" s="13"/>
      <c r="B573" s="234"/>
      <c r="C573" s="235"/>
      <c r="D573" s="236" t="s">
        <v>159</v>
      </c>
      <c r="E573" s="237" t="s">
        <v>1</v>
      </c>
      <c r="F573" s="238" t="s">
        <v>257</v>
      </c>
      <c r="G573" s="235"/>
      <c r="H573" s="239">
        <v>2.3010000000000002</v>
      </c>
      <c r="I573" s="240"/>
      <c r="J573" s="235"/>
      <c r="K573" s="235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159</v>
      </c>
      <c r="AU573" s="245" t="s">
        <v>89</v>
      </c>
      <c r="AV573" s="13" t="s">
        <v>89</v>
      </c>
      <c r="AW573" s="13" t="s">
        <v>35</v>
      </c>
      <c r="AX573" s="13" t="s">
        <v>79</v>
      </c>
      <c r="AY573" s="245" t="s">
        <v>151</v>
      </c>
    </row>
    <row r="574" s="13" customFormat="1">
      <c r="A574" s="13"/>
      <c r="B574" s="234"/>
      <c r="C574" s="235"/>
      <c r="D574" s="236" t="s">
        <v>159</v>
      </c>
      <c r="E574" s="237" t="s">
        <v>1</v>
      </c>
      <c r="F574" s="238" t="s">
        <v>761</v>
      </c>
      <c r="G574" s="235"/>
      <c r="H574" s="239">
        <v>4.085</v>
      </c>
      <c r="I574" s="240"/>
      <c r="J574" s="235"/>
      <c r="K574" s="235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159</v>
      </c>
      <c r="AU574" s="245" t="s">
        <v>89</v>
      </c>
      <c r="AV574" s="13" t="s">
        <v>89</v>
      </c>
      <c r="AW574" s="13" t="s">
        <v>35</v>
      </c>
      <c r="AX574" s="13" t="s">
        <v>79</v>
      </c>
      <c r="AY574" s="245" t="s">
        <v>151</v>
      </c>
    </row>
    <row r="575" s="14" customFormat="1">
      <c r="A575" s="14"/>
      <c r="B575" s="246"/>
      <c r="C575" s="247"/>
      <c r="D575" s="236" t="s">
        <v>159</v>
      </c>
      <c r="E575" s="248" t="s">
        <v>1</v>
      </c>
      <c r="F575" s="249" t="s">
        <v>190</v>
      </c>
      <c r="G575" s="247"/>
      <c r="H575" s="250">
        <v>12.711</v>
      </c>
      <c r="I575" s="251"/>
      <c r="J575" s="247"/>
      <c r="K575" s="247"/>
      <c r="L575" s="252"/>
      <c r="M575" s="253"/>
      <c r="N575" s="254"/>
      <c r="O575" s="254"/>
      <c r="P575" s="254"/>
      <c r="Q575" s="254"/>
      <c r="R575" s="254"/>
      <c r="S575" s="254"/>
      <c r="T575" s="25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6" t="s">
        <v>159</v>
      </c>
      <c r="AU575" s="256" t="s">
        <v>89</v>
      </c>
      <c r="AV575" s="14" t="s">
        <v>157</v>
      </c>
      <c r="AW575" s="14" t="s">
        <v>35</v>
      </c>
      <c r="AX575" s="14" t="s">
        <v>87</v>
      </c>
      <c r="AY575" s="256" t="s">
        <v>151</v>
      </c>
    </row>
    <row r="576" s="2" customFormat="1" ht="24.15" customHeight="1">
      <c r="A576" s="39"/>
      <c r="B576" s="40"/>
      <c r="C576" s="220" t="s">
        <v>762</v>
      </c>
      <c r="D576" s="220" t="s">
        <v>153</v>
      </c>
      <c r="E576" s="221" t="s">
        <v>763</v>
      </c>
      <c r="F576" s="222" t="s">
        <v>764</v>
      </c>
      <c r="G576" s="223" t="s">
        <v>287</v>
      </c>
      <c r="H576" s="224">
        <v>142.65000000000001</v>
      </c>
      <c r="I576" s="225"/>
      <c r="J576" s="226">
        <f>ROUND(I576*H576,2)</f>
        <v>0</v>
      </c>
      <c r="K576" s="227"/>
      <c r="L576" s="45"/>
      <c r="M576" s="228" t="s">
        <v>1</v>
      </c>
      <c r="N576" s="229" t="s">
        <v>44</v>
      </c>
      <c r="O576" s="92"/>
      <c r="P576" s="230">
        <f>O576*H576</f>
        <v>0</v>
      </c>
      <c r="Q576" s="230">
        <v>0</v>
      </c>
      <c r="R576" s="230">
        <f>Q576*H576</f>
        <v>0</v>
      </c>
      <c r="S576" s="230">
        <v>0.112</v>
      </c>
      <c r="T576" s="231">
        <f>S576*H576</f>
        <v>15.976800000000001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2" t="s">
        <v>157</v>
      </c>
      <c r="AT576" s="232" t="s">
        <v>153</v>
      </c>
      <c r="AU576" s="232" t="s">
        <v>89</v>
      </c>
      <c r="AY576" s="18" t="s">
        <v>151</v>
      </c>
      <c r="BE576" s="233">
        <f>IF(N576="základní",J576,0)</f>
        <v>0</v>
      </c>
      <c r="BF576" s="233">
        <f>IF(N576="snížená",J576,0)</f>
        <v>0</v>
      </c>
      <c r="BG576" s="233">
        <f>IF(N576="zákl. přenesená",J576,0)</f>
        <v>0</v>
      </c>
      <c r="BH576" s="233">
        <f>IF(N576="sníž. přenesená",J576,0)</f>
        <v>0</v>
      </c>
      <c r="BI576" s="233">
        <f>IF(N576="nulová",J576,0)</f>
        <v>0</v>
      </c>
      <c r="BJ576" s="18" t="s">
        <v>87</v>
      </c>
      <c r="BK576" s="233">
        <f>ROUND(I576*H576,2)</f>
        <v>0</v>
      </c>
      <c r="BL576" s="18" t="s">
        <v>157</v>
      </c>
      <c r="BM576" s="232" t="s">
        <v>765</v>
      </c>
    </row>
    <row r="577" s="13" customFormat="1">
      <c r="A577" s="13"/>
      <c r="B577" s="234"/>
      <c r="C577" s="235"/>
      <c r="D577" s="236" t="s">
        <v>159</v>
      </c>
      <c r="E577" s="237" t="s">
        <v>1</v>
      </c>
      <c r="F577" s="238" t="s">
        <v>376</v>
      </c>
      <c r="G577" s="235"/>
      <c r="H577" s="239">
        <v>81</v>
      </c>
      <c r="I577" s="240"/>
      <c r="J577" s="235"/>
      <c r="K577" s="235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159</v>
      </c>
      <c r="AU577" s="245" t="s">
        <v>89</v>
      </c>
      <c r="AV577" s="13" t="s">
        <v>89</v>
      </c>
      <c r="AW577" s="13" t="s">
        <v>35</v>
      </c>
      <c r="AX577" s="13" t="s">
        <v>79</v>
      </c>
      <c r="AY577" s="245" t="s">
        <v>151</v>
      </c>
    </row>
    <row r="578" s="13" customFormat="1">
      <c r="A578" s="13"/>
      <c r="B578" s="234"/>
      <c r="C578" s="235"/>
      <c r="D578" s="236" t="s">
        <v>159</v>
      </c>
      <c r="E578" s="237" t="s">
        <v>1</v>
      </c>
      <c r="F578" s="238" t="s">
        <v>377</v>
      </c>
      <c r="G578" s="235"/>
      <c r="H578" s="239">
        <v>26.550000000000001</v>
      </c>
      <c r="I578" s="240"/>
      <c r="J578" s="235"/>
      <c r="K578" s="235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159</v>
      </c>
      <c r="AU578" s="245" t="s">
        <v>89</v>
      </c>
      <c r="AV578" s="13" t="s">
        <v>89</v>
      </c>
      <c r="AW578" s="13" t="s">
        <v>35</v>
      </c>
      <c r="AX578" s="13" t="s">
        <v>79</v>
      </c>
      <c r="AY578" s="245" t="s">
        <v>151</v>
      </c>
    </row>
    <row r="579" s="13" customFormat="1">
      <c r="A579" s="13"/>
      <c r="B579" s="234"/>
      <c r="C579" s="235"/>
      <c r="D579" s="236" t="s">
        <v>159</v>
      </c>
      <c r="E579" s="237" t="s">
        <v>1</v>
      </c>
      <c r="F579" s="238" t="s">
        <v>379</v>
      </c>
      <c r="G579" s="235"/>
      <c r="H579" s="239">
        <v>35.100000000000001</v>
      </c>
      <c r="I579" s="240"/>
      <c r="J579" s="235"/>
      <c r="K579" s="235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159</v>
      </c>
      <c r="AU579" s="245" t="s">
        <v>89</v>
      </c>
      <c r="AV579" s="13" t="s">
        <v>89</v>
      </c>
      <c r="AW579" s="13" t="s">
        <v>35</v>
      </c>
      <c r="AX579" s="13" t="s">
        <v>79</v>
      </c>
      <c r="AY579" s="245" t="s">
        <v>151</v>
      </c>
    </row>
    <row r="580" s="14" customFormat="1">
      <c r="A580" s="14"/>
      <c r="B580" s="246"/>
      <c r="C580" s="247"/>
      <c r="D580" s="236" t="s">
        <v>159</v>
      </c>
      <c r="E580" s="248" t="s">
        <v>1</v>
      </c>
      <c r="F580" s="249" t="s">
        <v>190</v>
      </c>
      <c r="G580" s="247"/>
      <c r="H580" s="250">
        <v>142.65000000000001</v>
      </c>
      <c r="I580" s="251"/>
      <c r="J580" s="247"/>
      <c r="K580" s="247"/>
      <c r="L580" s="252"/>
      <c r="M580" s="253"/>
      <c r="N580" s="254"/>
      <c r="O580" s="254"/>
      <c r="P580" s="254"/>
      <c r="Q580" s="254"/>
      <c r="R580" s="254"/>
      <c r="S580" s="254"/>
      <c r="T580" s="25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6" t="s">
        <v>159</v>
      </c>
      <c r="AU580" s="256" t="s">
        <v>89</v>
      </c>
      <c r="AV580" s="14" t="s">
        <v>157</v>
      </c>
      <c r="AW580" s="14" t="s">
        <v>35</v>
      </c>
      <c r="AX580" s="14" t="s">
        <v>87</v>
      </c>
      <c r="AY580" s="256" t="s">
        <v>151</v>
      </c>
    </row>
    <row r="581" s="2" customFormat="1" ht="24.15" customHeight="1">
      <c r="A581" s="39"/>
      <c r="B581" s="40"/>
      <c r="C581" s="220" t="s">
        <v>766</v>
      </c>
      <c r="D581" s="220" t="s">
        <v>153</v>
      </c>
      <c r="E581" s="221" t="s">
        <v>767</v>
      </c>
      <c r="F581" s="222" t="s">
        <v>768</v>
      </c>
      <c r="G581" s="223" t="s">
        <v>287</v>
      </c>
      <c r="H581" s="224">
        <v>54</v>
      </c>
      <c r="I581" s="225"/>
      <c r="J581" s="226">
        <f>ROUND(I581*H581,2)</f>
        <v>0</v>
      </c>
      <c r="K581" s="227"/>
      <c r="L581" s="45"/>
      <c r="M581" s="228" t="s">
        <v>1</v>
      </c>
      <c r="N581" s="229" t="s">
        <v>44</v>
      </c>
      <c r="O581" s="92"/>
      <c r="P581" s="230">
        <f>O581*H581</f>
        <v>0</v>
      </c>
      <c r="Q581" s="230">
        <v>0</v>
      </c>
      <c r="R581" s="230">
        <f>Q581*H581</f>
        <v>0</v>
      </c>
      <c r="S581" s="230">
        <v>0.070000000000000007</v>
      </c>
      <c r="T581" s="231">
        <f>S581*H581</f>
        <v>3.7800000000000002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2" t="s">
        <v>157</v>
      </c>
      <c r="AT581" s="232" t="s">
        <v>153</v>
      </c>
      <c r="AU581" s="232" t="s">
        <v>89</v>
      </c>
      <c r="AY581" s="18" t="s">
        <v>151</v>
      </c>
      <c r="BE581" s="233">
        <f>IF(N581="základní",J581,0)</f>
        <v>0</v>
      </c>
      <c r="BF581" s="233">
        <f>IF(N581="snížená",J581,0)</f>
        <v>0</v>
      </c>
      <c r="BG581" s="233">
        <f>IF(N581="zákl. přenesená",J581,0)</f>
        <v>0</v>
      </c>
      <c r="BH581" s="233">
        <f>IF(N581="sníž. přenesená",J581,0)</f>
        <v>0</v>
      </c>
      <c r="BI581" s="233">
        <f>IF(N581="nulová",J581,0)</f>
        <v>0</v>
      </c>
      <c r="BJ581" s="18" t="s">
        <v>87</v>
      </c>
      <c r="BK581" s="233">
        <f>ROUND(I581*H581,2)</f>
        <v>0</v>
      </c>
      <c r="BL581" s="18" t="s">
        <v>157</v>
      </c>
      <c r="BM581" s="232" t="s">
        <v>769</v>
      </c>
    </row>
    <row r="582" s="13" customFormat="1">
      <c r="A582" s="13"/>
      <c r="B582" s="234"/>
      <c r="C582" s="235"/>
      <c r="D582" s="236" t="s">
        <v>159</v>
      </c>
      <c r="E582" s="237" t="s">
        <v>1</v>
      </c>
      <c r="F582" s="238" t="s">
        <v>770</v>
      </c>
      <c r="G582" s="235"/>
      <c r="H582" s="239">
        <v>36</v>
      </c>
      <c r="I582" s="240"/>
      <c r="J582" s="235"/>
      <c r="K582" s="235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159</v>
      </c>
      <c r="AU582" s="245" t="s">
        <v>89</v>
      </c>
      <c r="AV582" s="13" t="s">
        <v>89</v>
      </c>
      <c r="AW582" s="13" t="s">
        <v>35</v>
      </c>
      <c r="AX582" s="13" t="s">
        <v>79</v>
      </c>
      <c r="AY582" s="245" t="s">
        <v>151</v>
      </c>
    </row>
    <row r="583" s="13" customFormat="1">
      <c r="A583" s="13"/>
      <c r="B583" s="234"/>
      <c r="C583" s="235"/>
      <c r="D583" s="236" t="s">
        <v>159</v>
      </c>
      <c r="E583" s="237" t="s">
        <v>1</v>
      </c>
      <c r="F583" s="238" t="s">
        <v>380</v>
      </c>
      <c r="G583" s="235"/>
      <c r="H583" s="239">
        <v>18</v>
      </c>
      <c r="I583" s="240"/>
      <c r="J583" s="235"/>
      <c r="K583" s="235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159</v>
      </c>
      <c r="AU583" s="245" t="s">
        <v>89</v>
      </c>
      <c r="AV583" s="13" t="s">
        <v>89</v>
      </c>
      <c r="AW583" s="13" t="s">
        <v>35</v>
      </c>
      <c r="AX583" s="13" t="s">
        <v>79</v>
      </c>
      <c r="AY583" s="245" t="s">
        <v>151</v>
      </c>
    </row>
    <row r="584" s="14" customFormat="1">
      <c r="A584" s="14"/>
      <c r="B584" s="246"/>
      <c r="C584" s="247"/>
      <c r="D584" s="236" t="s">
        <v>159</v>
      </c>
      <c r="E584" s="248" t="s">
        <v>1</v>
      </c>
      <c r="F584" s="249" t="s">
        <v>190</v>
      </c>
      <c r="G584" s="247"/>
      <c r="H584" s="250">
        <v>54</v>
      </c>
      <c r="I584" s="251"/>
      <c r="J584" s="247"/>
      <c r="K584" s="247"/>
      <c r="L584" s="252"/>
      <c r="M584" s="253"/>
      <c r="N584" s="254"/>
      <c r="O584" s="254"/>
      <c r="P584" s="254"/>
      <c r="Q584" s="254"/>
      <c r="R584" s="254"/>
      <c r="S584" s="254"/>
      <c r="T584" s="25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6" t="s">
        <v>159</v>
      </c>
      <c r="AU584" s="256" t="s">
        <v>89</v>
      </c>
      <c r="AV584" s="14" t="s">
        <v>157</v>
      </c>
      <c r="AW584" s="14" t="s">
        <v>35</v>
      </c>
      <c r="AX584" s="14" t="s">
        <v>87</v>
      </c>
      <c r="AY584" s="256" t="s">
        <v>151</v>
      </c>
    </row>
    <row r="585" s="2" customFormat="1" ht="24.15" customHeight="1">
      <c r="A585" s="39"/>
      <c r="B585" s="40"/>
      <c r="C585" s="220" t="s">
        <v>771</v>
      </c>
      <c r="D585" s="220" t="s">
        <v>153</v>
      </c>
      <c r="E585" s="221" t="s">
        <v>772</v>
      </c>
      <c r="F585" s="222" t="s">
        <v>773</v>
      </c>
      <c r="G585" s="223" t="s">
        <v>156</v>
      </c>
      <c r="H585" s="224">
        <v>35.445999999999998</v>
      </c>
      <c r="I585" s="225"/>
      <c r="J585" s="226">
        <f>ROUND(I585*H585,2)</f>
        <v>0</v>
      </c>
      <c r="K585" s="227"/>
      <c r="L585" s="45"/>
      <c r="M585" s="228" t="s">
        <v>1</v>
      </c>
      <c r="N585" s="229" t="s">
        <v>44</v>
      </c>
      <c r="O585" s="92"/>
      <c r="P585" s="230">
        <f>O585*H585</f>
        <v>0</v>
      </c>
      <c r="Q585" s="230">
        <v>0</v>
      </c>
      <c r="R585" s="230">
        <f>Q585*H585</f>
        <v>0</v>
      </c>
      <c r="S585" s="230">
        <v>0.432</v>
      </c>
      <c r="T585" s="231">
        <f>S585*H585</f>
        <v>15.312671999999999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2" t="s">
        <v>157</v>
      </c>
      <c r="AT585" s="232" t="s">
        <v>153</v>
      </c>
      <c r="AU585" s="232" t="s">
        <v>89</v>
      </c>
      <c r="AY585" s="18" t="s">
        <v>151</v>
      </c>
      <c r="BE585" s="233">
        <f>IF(N585="základní",J585,0)</f>
        <v>0</v>
      </c>
      <c r="BF585" s="233">
        <f>IF(N585="snížená",J585,0)</f>
        <v>0</v>
      </c>
      <c r="BG585" s="233">
        <f>IF(N585="zákl. přenesená",J585,0)</f>
        <v>0</v>
      </c>
      <c r="BH585" s="233">
        <f>IF(N585="sníž. přenesená",J585,0)</f>
        <v>0</v>
      </c>
      <c r="BI585" s="233">
        <f>IF(N585="nulová",J585,0)</f>
        <v>0</v>
      </c>
      <c r="BJ585" s="18" t="s">
        <v>87</v>
      </c>
      <c r="BK585" s="233">
        <f>ROUND(I585*H585,2)</f>
        <v>0</v>
      </c>
      <c r="BL585" s="18" t="s">
        <v>157</v>
      </c>
      <c r="BM585" s="232" t="s">
        <v>774</v>
      </c>
    </row>
    <row r="586" s="13" customFormat="1">
      <c r="A586" s="13"/>
      <c r="B586" s="234"/>
      <c r="C586" s="235"/>
      <c r="D586" s="236" t="s">
        <v>159</v>
      </c>
      <c r="E586" s="237" t="s">
        <v>1</v>
      </c>
      <c r="F586" s="238" t="s">
        <v>775</v>
      </c>
      <c r="G586" s="235"/>
      <c r="H586" s="239">
        <v>27.899999999999999</v>
      </c>
      <c r="I586" s="240"/>
      <c r="J586" s="235"/>
      <c r="K586" s="235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159</v>
      </c>
      <c r="AU586" s="245" t="s">
        <v>89</v>
      </c>
      <c r="AV586" s="13" t="s">
        <v>89</v>
      </c>
      <c r="AW586" s="13" t="s">
        <v>35</v>
      </c>
      <c r="AX586" s="13" t="s">
        <v>79</v>
      </c>
      <c r="AY586" s="245" t="s">
        <v>151</v>
      </c>
    </row>
    <row r="587" s="13" customFormat="1">
      <c r="A587" s="13"/>
      <c r="B587" s="234"/>
      <c r="C587" s="235"/>
      <c r="D587" s="236" t="s">
        <v>159</v>
      </c>
      <c r="E587" s="237" t="s">
        <v>1</v>
      </c>
      <c r="F587" s="238" t="s">
        <v>776</v>
      </c>
      <c r="G587" s="235"/>
      <c r="H587" s="239">
        <v>7.5460000000000003</v>
      </c>
      <c r="I587" s="240"/>
      <c r="J587" s="235"/>
      <c r="K587" s="235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159</v>
      </c>
      <c r="AU587" s="245" t="s">
        <v>89</v>
      </c>
      <c r="AV587" s="13" t="s">
        <v>89</v>
      </c>
      <c r="AW587" s="13" t="s">
        <v>35</v>
      </c>
      <c r="AX587" s="13" t="s">
        <v>79</v>
      </c>
      <c r="AY587" s="245" t="s">
        <v>151</v>
      </c>
    </row>
    <row r="588" s="14" customFormat="1">
      <c r="A588" s="14"/>
      <c r="B588" s="246"/>
      <c r="C588" s="247"/>
      <c r="D588" s="236" t="s">
        <v>159</v>
      </c>
      <c r="E588" s="248" t="s">
        <v>1</v>
      </c>
      <c r="F588" s="249" t="s">
        <v>190</v>
      </c>
      <c r="G588" s="247"/>
      <c r="H588" s="250">
        <v>35.445999999999998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6" t="s">
        <v>159</v>
      </c>
      <c r="AU588" s="256" t="s">
        <v>89</v>
      </c>
      <c r="AV588" s="14" t="s">
        <v>157</v>
      </c>
      <c r="AW588" s="14" t="s">
        <v>35</v>
      </c>
      <c r="AX588" s="14" t="s">
        <v>87</v>
      </c>
      <c r="AY588" s="256" t="s">
        <v>151</v>
      </c>
    </row>
    <row r="589" s="2" customFormat="1" ht="33" customHeight="1">
      <c r="A589" s="39"/>
      <c r="B589" s="40"/>
      <c r="C589" s="220" t="s">
        <v>777</v>
      </c>
      <c r="D589" s="220" t="s">
        <v>153</v>
      </c>
      <c r="E589" s="221" t="s">
        <v>778</v>
      </c>
      <c r="F589" s="222" t="s">
        <v>779</v>
      </c>
      <c r="G589" s="223" t="s">
        <v>156</v>
      </c>
      <c r="H589" s="224">
        <v>2</v>
      </c>
      <c r="I589" s="225"/>
      <c r="J589" s="226">
        <f>ROUND(I589*H589,2)</f>
        <v>0</v>
      </c>
      <c r="K589" s="227"/>
      <c r="L589" s="45"/>
      <c r="M589" s="228" t="s">
        <v>1</v>
      </c>
      <c r="N589" s="229" t="s">
        <v>44</v>
      </c>
      <c r="O589" s="92"/>
      <c r="P589" s="230">
        <f>O589*H589</f>
        <v>0</v>
      </c>
      <c r="Q589" s="230">
        <v>0</v>
      </c>
      <c r="R589" s="230">
        <f>Q589*H589</f>
        <v>0</v>
      </c>
      <c r="S589" s="230">
        <v>0.109</v>
      </c>
      <c r="T589" s="231">
        <f>S589*H589</f>
        <v>0.218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2" t="s">
        <v>157</v>
      </c>
      <c r="AT589" s="232" t="s">
        <v>153</v>
      </c>
      <c r="AU589" s="232" t="s">
        <v>89</v>
      </c>
      <c r="AY589" s="18" t="s">
        <v>151</v>
      </c>
      <c r="BE589" s="233">
        <f>IF(N589="základní",J589,0)</f>
        <v>0</v>
      </c>
      <c r="BF589" s="233">
        <f>IF(N589="snížená",J589,0)</f>
        <v>0</v>
      </c>
      <c r="BG589" s="233">
        <f>IF(N589="zákl. přenesená",J589,0)</f>
        <v>0</v>
      </c>
      <c r="BH589" s="233">
        <f>IF(N589="sníž. přenesená",J589,0)</f>
        <v>0</v>
      </c>
      <c r="BI589" s="233">
        <f>IF(N589="nulová",J589,0)</f>
        <v>0</v>
      </c>
      <c r="BJ589" s="18" t="s">
        <v>87</v>
      </c>
      <c r="BK589" s="233">
        <f>ROUND(I589*H589,2)</f>
        <v>0</v>
      </c>
      <c r="BL589" s="18" t="s">
        <v>157</v>
      </c>
      <c r="BM589" s="232" t="s">
        <v>780</v>
      </c>
    </row>
    <row r="590" s="13" customFormat="1">
      <c r="A590" s="13"/>
      <c r="B590" s="234"/>
      <c r="C590" s="235"/>
      <c r="D590" s="236" t="s">
        <v>159</v>
      </c>
      <c r="E590" s="237" t="s">
        <v>1</v>
      </c>
      <c r="F590" s="238" t="s">
        <v>710</v>
      </c>
      <c r="G590" s="235"/>
      <c r="H590" s="239">
        <v>2</v>
      </c>
      <c r="I590" s="240"/>
      <c r="J590" s="235"/>
      <c r="K590" s="235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159</v>
      </c>
      <c r="AU590" s="245" t="s">
        <v>89</v>
      </c>
      <c r="AV590" s="13" t="s">
        <v>89</v>
      </c>
      <c r="AW590" s="13" t="s">
        <v>35</v>
      </c>
      <c r="AX590" s="13" t="s">
        <v>87</v>
      </c>
      <c r="AY590" s="245" t="s">
        <v>151</v>
      </c>
    </row>
    <row r="591" s="2" customFormat="1" ht="37.8" customHeight="1">
      <c r="A591" s="39"/>
      <c r="B591" s="40"/>
      <c r="C591" s="220" t="s">
        <v>781</v>
      </c>
      <c r="D591" s="220" t="s">
        <v>153</v>
      </c>
      <c r="E591" s="221" t="s">
        <v>782</v>
      </c>
      <c r="F591" s="222" t="s">
        <v>783</v>
      </c>
      <c r="G591" s="223" t="s">
        <v>185</v>
      </c>
      <c r="H591" s="224">
        <v>5.5490000000000004</v>
      </c>
      <c r="I591" s="225"/>
      <c r="J591" s="226">
        <f>ROUND(I591*H591,2)</f>
        <v>0</v>
      </c>
      <c r="K591" s="227"/>
      <c r="L591" s="45"/>
      <c r="M591" s="228" t="s">
        <v>1</v>
      </c>
      <c r="N591" s="229" t="s">
        <v>44</v>
      </c>
      <c r="O591" s="92"/>
      <c r="P591" s="230">
        <f>O591*H591</f>
        <v>0</v>
      </c>
      <c r="Q591" s="230">
        <v>0</v>
      </c>
      <c r="R591" s="230">
        <f>Q591*H591</f>
        <v>0</v>
      </c>
      <c r="S591" s="230">
        <v>2.2000000000000002</v>
      </c>
      <c r="T591" s="231">
        <f>S591*H591</f>
        <v>12.207800000000002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2" t="s">
        <v>157</v>
      </c>
      <c r="AT591" s="232" t="s">
        <v>153</v>
      </c>
      <c r="AU591" s="232" t="s">
        <v>89</v>
      </c>
      <c r="AY591" s="18" t="s">
        <v>151</v>
      </c>
      <c r="BE591" s="233">
        <f>IF(N591="základní",J591,0)</f>
        <v>0</v>
      </c>
      <c r="BF591" s="233">
        <f>IF(N591="snížená",J591,0)</f>
        <v>0</v>
      </c>
      <c r="BG591" s="233">
        <f>IF(N591="zákl. přenesená",J591,0)</f>
        <v>0</v>
      </c>
      <c r="BH591" s="233">
        <f>IF(N591="sníž. přenesená",J591,0)</f>
        <v>0</v>
      </c>
      <c r="BI591" s="233">
        <f>IF(N591="nulová",J591,0)</f>
        <v>0</v>
      </c>
      <c r="BJ591" s="18" t="s">
        <v>87</v>
      </c>
      <c r="BK591" s="233">
        <f>ROUND(I591*H591,2)</f>
        <v>0</v>
      </c>
      <c r="BL591" s="18" t="s">
        <v>157</v>
      </c>
      <c r="BM591" s="232" t="s">
        <v>784</v>
      </c>
    </row>
    <row r="592" s="13" customFormat="1">
      <c r="A592" s="13"/>
      <c r="B592" s="234"/>
      <c r="C592" s="235"/>
      <c r="D592" s="236" t="s">
        <v>159</v>
      </c>
      <c r="E592" s="237" t="s">
        <v>1</v>
      </c>
      <c r="F592" s="238" t="s">
        <v>681</v>
      </c>
      <c r="G592" s="235"/>
      <c r="H592" s="239">
        <v>2.5739999999999998</v>
      </c>
      <c r="I592" s="240"/>
      <c r="J592" s="235"/>
      <c r="K592" s="235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159</v>
      </c>
      <c r="AU592" s="245" t="s">
        <v>89</v>
      </c>
      <c r="AV592" s="13" t="s">
        <v>89</v>
      </c>
      <c r="AW592" s="13" t="s">
        <v>35</v>
      </c>
      <c r="AX592" s="13" t="s">
        <v>79</v>
      </c>
      <c r="AY592" s="245" t="s">
        <v>151</v>
      </c>
    </row>
    <row r="593" s="13" customFormat="1">
      <c r="A593" s="13"/>
      <c r="B593" s="234"/>
      <c r="C593" s="235"/>
      <c r="D593" s="236" t="s">
        <v>159</v>
      </c>
      <c r="E593" s="237" t="s">
        <v>1</v>
      </c>
      <c r="F593" s="238" t="s">
        <v>785</v>
      </c>
      <c r="G593" s="235"/>
      <c r="H593" s="239">
        <v>2.9750000000000001</v>
      </c>
      <c r="I593" s="240"/>
      <c r="J593" s="235"/>
      <c r="K593" s="235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159</v>
      </c>
      <c r="AU593" s="245" t="s">
        <v>89</v>
      </c>
      <c r="AV593" s="13" t="s">
        <v>89</v>
      </c>
      <c r="AW593" s="13" t="s">
        <v>35</v>
      </c>
      <c r="AX593" s="13" t="s">
        <v>79</v>
      </c>
      <c r="AY593" s="245" t="s">
        <v>151</v>
      </c>
    </row>
    <row r="594" s="14" customFormat="1">
      <c r="A594" s="14"/>
      <c r="B594" s="246"/>
      <c r="C594" s="247"/>
      <c r="D594" s="236" t="s">
        <v>159</v>
      </c>
      <c r="E594" s="248" t="s">
        <v>1</v>
      </c>
      <c r="F594" s="249" t="s">
        <v>190</v>
      </c>
      <c r="G594" s="247"/>
      <c r="H594" s="250">
        <v>5.5490000000000004</v>
      </c>
      <c r="I594" s="251"/>
      <c r="J594" s="247"/>
      <c r="K594" s="247"/>
      <c r="L594" s="252"/>
      <c r="M594" s="253"/>
      <c r="N594" s="254"/>
      <c r="O594" s="254"/>
      <c r="P594" s="254"/>
      <c r="Q594" s="254"/>
      <c r="R594" s="254"/>
      <c r="S594" s="254"/>
      <c r="T594" s="25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6" t="s">
        <v>159</v>
      </c>
      <c r="AU594" s="256" t="s">
        <v>89</v>
      </c>
      <c r="AV594" s="14" t="s">
        <v>157</v>
      </c>
      <c r="AW594" s="14" t="s">
        <v>35</v>
      </c>
      <c r="AX594" s="14" t="s">
        <v>87</v>
      </c>
      <c r="AY594" s="256" t="s">
        <v>151</v>
      </c>
    </row>
    <row r="595" s="2" customFormat="1" ht="33" customHeight="1">
      <c r="A595" s="39"/>
      <c r="B595" s="40"/>
      <c r="C595" s="220" t="s">
        <v>786</v>
      </c>
      <c r="D595" s="220" t="s">
        <v>153</v>
      </c>
      <c r="E595" s="221" t="s">
        <v>787</v>
      </c>
      <c r="F595" s="222" t="s">
        <v>788</v>
      </c>
      <c r="G595" s="223" t="s">
        <v>185</v>
      </c>
      <c r="H595" s="224">
        <v>5.5490000000000004</v>
      </c>
      <c r="I595" s="225"/>
      <c r="J595" s="226">
        <f>ROUND(I595*H595,2)</f>
        <v>0</v>
      </c>
      <c r="K595" s="227"/>
      <c r="L595" s="45"/>
      <c r="M595" s="228" t="s">
        <v>1</v>
      </c>
      <c r="N595" s="229" t="s">
        <v>44</v>
      </c>
      <c r="O595" s="92"/>
      <c r="P595" s="230">
        <f>O595*H595</f>
        <v>0</v>
      </c>
      <c r="Q595" s="230">
        <v>0</v>
      </c>
      <c r="R595" s="230">
        <f>Q595*H595</f>
        <v>0</v>
      </c>
      <c r="S595" s="230">
        <v>0.029000000000000001</v>
      </c>
      <c r="T595" s="231">
        <f>S595*H595</f>
        <v>0.16092100000000001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2" t="s">
        <v>157</v>
      </c>
      <c r="AT595" s="232" t="s">
        <v>153</v>
      </c>
      <c r="AU595" s="232" t="s">
        <v>89</v>
      </c>
      <c r="AY595" s="18" t="s">
        <v>151</v>
      </c>
      <c r="BE595" s="233">
        <f>IF(N595="základní",J595,0)</f>
        <v>0</v>
      </c>
      <c r="BF595" s="233">
        <f>IF(N595="snížená",J595,0)</f>
        <v>0</v>
      </c>
      <c r="BG595" s="233">
        <f>IF(N595="zákl. přenesená",J595,0)</f>
        <v>0</v>
      </c>
      <c r="BH595" s="233">
        <f>IF(N595="sníž. přenesená",J595,0)</f>
        <v>0</v>
      </c>
      <c r="BI595" s="233">
        <f>IF(N595="nulová",J595,0)</f>
        <v>0</v>
      </c>
      <c r="BJ595" s="18" t="s">
        <v>87</v>
      </c>
      <c r="BK595" s="233">
        <f>ROUND(I595*H595,2)</f>
        <v>0</v>
      </c>
      <c r="BL595" s="18" t="s">
        <v>157</v>
      </c>
      <c r="BM595" s="232" t="s">
        <v>789</v>
      </c>
    </row>
    <row r="596" s="13" customFormat="1">
      <c r="A596" s="13"/>
      <c r="B596" s="234"/>
      <c r="C596" s="235"/>
      <c r="D596" s="236" t="s">
        <v>159</v>
      </c>
      <c r="E596" s="237" t="s">
        <v>1</v>
      </c>
      <c r="F596" s="238" t="s">
        <v>681</v>
      </c>
      <c r="G596" s="235"/>
      <c r="H596" s="239">
        <v>2.5739999999999998</v>
      </c>
      <c r="I596" s="240"/>
      <c r="J596" s="235"/>
      <c r="K596" s="235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159</v>
      </c>
      <c r="AU596" s="245" t="s">
        <v>89</v>
      </c>
      <c r="AV596" s="13" t="s">
        <v>89</v>
      </c>
      <c r="AW596" s="13" t="s">
        <v>35</v>
      </c>
      <c r="AX596" s="13" t="s">
        <v>79</v>
      </c>
      <c r="AY596" s="245" t="s">
        <v>151</v>
      </c>
    </row>
    <row r="597" s="13" customFormat="1">
      <c r="A597" s="13"/>
      <c r="B597" s="234"/>
      <c r="C597" s="235"/>
      <c r="D597" s="236" t="s">
        <v>159</v>
      </c>
      <c r="E597" s="237" t="s">
        <v>1</v>
      </c>
      <c r="F597" s="238" t="s">
        <v>785</v>
      </c>
      <c r="G597" s="235"/>
      <c r="H597" s="239">
        <v>2.9750000000000001</v>
      </c>
      <c r="I597" s="240"/>
      <c r="J597" s="235"/>
      <c r="K597" s="235"/>
      <c r="L597" s="241"/>
      <c r="M597" s="242"/>
      <c r="N597" s="243"/>
      <c r="O597" s="243"/>
      <c r="P597" s="243"/>
      <c r="Q597" s="243"/>
      <c r="R597" s="243"/>
      <c r="S597" s="243"/>
      <c r="T597" s="24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5" t="s">
        <v>159</v>
      </c>
      <c r="AU597" s="245" t="s">
        <v>89</v>
      </c>
      <c r="AV597" s="13" t="s">
        <v>89</v>
      </c>
      <c r="AW597" s="13" t="s">
        <v>35</v>
      </c>
      <c r="AX597" s="13" t="s">
        <v>79</v>
      </c>
      <c r="AY597" s="245" t="s">
        <v>151</v>
      </c>
    </row>
    <row r="598" s="14" customFormat="1">
      <c r="A598" s="14"/>
      <c r="B598" s="246"/>
      <c r="C598" s="247"/>
      <c r="D598" s="236" t="s">
        <v>159</v>
      </c>
      <c r="E598" s="248" t="s">
        <v>1</v>
      </c>
      <c r="F598" s="249" t="s">
        <v>190</v>
      </c>
      <c r="G598" s="247"/>
      <c r="H598" s="250">
        <v>5.5490000000000004</v>
      </c>
      <c r="I598" s="251"/>
      <c r="J598" s="247"/>
      <c r="K598" s="247"/>
      <c r="L598" s="252"/>
      <c r="M598" s="253"/>
      <c r="N598" s="254"/>
      <c r="O598" s="254"/>
      <c r="P598" s="254"/>
      <c r="Q598" s="254"/>
      <c r="R598" s="254"/>
      <c r="S598" s="254"/>
      <c r="T598" s="25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6" t="s">
        <v>159</v>
      </c>
      <c r="AU598" s="256" t="s">
        <v>89</v>
      </c>
      <c r="AV598" s="14" t="s">
        <v>157</v>
      </c>
      <c r="AW598" s="14" t="s">
        <v>35</v>
      </c>
      <c r="AX598" s="14" t="s">
        <v>87</v>
      </c>
      <c r="AY598" s="256" t="s">
        <v>151</v>
      </c>
    </row>
    <row r="599" s="2" customFormat="1" ht="16.5" customHeight="1">
      <c r="A599" s="39"/>
      <c r="B599" s="40"/>
      <c r="C599" s="220" t="s">
        <v>790</v>
      </c>
      <c r="D599" s="220" t="s">
        <v>153</v>
      </c>
      <c r="E599" s="221" t="s">
        <v>791</v>
      </c>
      <c r="F599" s="222" t="s">
        <v>792</v>
      </c>
      <c r="G599" s="223" t="s">
        <v>287</v>
      </c>
      <c r="H599" s="224">
        <v>100.7</v>
      </c>
      <c r="I599" s="225"/>
      <c r="J599" s="226">
        <f>ROUND(I599*H599,2)</f>
        <v>0</v>
      </c>
      <c r="K599" s="227"/>
      <c r="L599" s="45"/>
      <c r="M599" s="228" t="s">
        <v>1</v>
      </c>
      <c r="N599" s="229" t="s">
        <v>44</v>
      </c>
      <c r="O599" s="92"/>
      <c r="P599" s="230">
        <f>O599*H599</f>
        <v>0</v>
      </c>
      <c r="Q599" s="230">
        <v>0</v>
      </c>
      <c r="R599" s="230">
        <f>Q599*H599</f>
        <v>0</v>
      </c>
      <c r="S599" s="230">
        <v>0.20499999999999999</v>
      </c>
      <c r="T599" s="231">
        <f>S599*H599</f>
        <v>20.6435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2" t="s">
        <v>157</v>
      </c>
      <c r="AT599" s="232" t="s">
        <v>153</v>
      </c>
      <c r="AU599" s="232" t="s">
        <v>89</v>
      </c>
      <c r="AY599" s="18" t="s">
        <v>151</v>
      </c>
      <c r="BE599" s="233">
        <f>IF(N599="základní",J599,0)</f>
        <v>0</v>
      </c>
      <c r="BF599" s="233">
        <f>IF(N599="snížená",J599,0)</f>
        <v>0</v>
      </c>
      <c r="BG599" s="233">
        <f>IF(N599="zákl. přenesená",J599,0)</f>
        <v>0</v>
      </c>
      <c r="BH599" s="233">
        <f>IF(N599="sníž. přenesená",J599,0)</f>
        <v>0</v>
      </c>
      <c r="BI599" s="233">
        <f>IF(N599="nulová",J599,0)</f>
        <v>0</v>
      </c>
      <c r="BJ599" s="18" t="s">
        <v>87</v>
      </c>
      <c r="BK599" s="233">
        <f>ROUND(I599*H599,2)</f>
        <v>0</v>
      </c>
      <c r="BL599" s="18" t="s">
        <v>157</v>
      </c>
      <c r="BM599" s="232" t="s">
        <v>793</v>
      </c>
    </row>
    <row r="600" s="13" customFormat="1">
      <c r="A600" s="13"/>
      <c r="B600" s="234"/>
      <c r="C600" s="235"/>
      <c r="D600" s="236" t="s">
        <v>159</v>
      </c>
      <c r="E600" s="237" t="s">
        <v>1</v>
      </c>
      <c r="F600" s="238" t="s">
        <v>794</v>
      </c>
      <c r="G600" s="235"/>
      <c r="H600" s="239">
        <v>91.200000000000003</v>
      </c>
      <c r="I600" s="240"/>
      <c r="J600" s="235"/>
      <c r="K600" s="235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159</v>
      </c>
      <c r="AU600" s="245" t="s">
        <v>89</v>
      </c>
      <c r="AV600" s="13" t="s">
        <v>89</v>
      </c>
      <c r="AW600" s="13" t="s">
        <v>35</v>
      </c>
      <c r="AX600" s="13" t="s">
        <v>79</v>
      </c>
      <c r="AY600" s="245" t="s">
        <v>151</v>
      </c>
    </row>
    <row r="601" s="13" customFormat="1">
      <c r="A601" s="13"/>
      <c r="B601" s="234"/>
      <c r="C601" s="235"/>
      <c r="D601" s="236" t="s">
        <v>159</v>
      </c>
      <c r="E601" s="237" t="s">
        <v>1</v>
      </c>
      <c r="F601" s="238" t="s">
        <v>795</v>
      </c>
      <c r="G601" s="235"/>
      <c r="H601" s="239">
        <v>9.5</v>
      </c>
      <c r="I601" s="240"/>
      <c r="J601" s="235"/>
      <c r="K601" s="235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159</v>
      </c>
      <c r="AU601" s="245" t="s">
        <v>89</v>
      </c>
      <c r="AV601" s="13" t="s">
        <v>89</v>
      </c>
      <c r="AW601" s="13" t="s">
        <v>35</v>
      </c>
      <c r="AX601" s="13" t="s">
        <v>79</v>
      </c>
      <c r="AY601" s="245" t="s">
        <v>151</v>
      </c>
    </row>
    <row r="602" s="14" customFormat="1">
      <c r="A602" s="14"/>
      <c r="B602" s="246"/>
      <c r="C602" s="247"/>
      <c r="D602" s="236" t="s">
        <v>159</v>
      </c>
      <c r="E602" s="248" t="s">
        <v>1</v>
      </c>
      <c r="F602" s="249" t="s">
        <v>190</v>
      </c>
      <c r="G602" s="247"/>
      <c r="H602" s="250">
        <v>100.7</v>
      </c>
      <c r="I602" s="251"/>
      <c r="J602" s="247"/>
      <c r="K602" s="247"/>
      <c r="L602" s="252"/>
      <c r="M602" s="253"/>
      <c r="N602" s="254"/>
      <c r="O602" s="254"/>
      <c r="P602" s="254"/>
      <c r="Q602" s="254"/>
      <c r="R602" s="254"/>
      <c r="S602" s="254"/>
      <c r="T602" s="25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6" t="s">
        <v>159</v>
      </c>
      <c r="AU602" s="256" t="s">
        <v>89</v>
      </c>
      <c r="AV602" s="14" t="s">
        <v>157</v>
      </c>
      <c r="AW602" s="14" t="s">
        <v>35</v>
      </c>
      <c r="AX602" s="14" t="s">
        <v>87</v>
      </c>
      <c r="AY602" s="256" t="s">
        <v>151</v>
      </c>
    </row>
    <row r="603" s="2" customFormat="1" ht="24.15" customHeight="1">
      <c r="A603" s="39"/>
      <c r="B603" s="40"/>
      <c r="C603" s="220" t="s">
        <v>796</v>
      </c>
      <c r="D603" s="220" t="s">
        <v>153</v>
      </c>
      <c r="E603" s="221" t="s">
        <v>797</v>
      </c>
      <c r="F603" s="222" t="s">
        <v>798</v>
      </c>
      <c r="G603" s="223" t="s">
        <v>287</v>
      </c>
      <c r="H603" s="224">
        <v>3</v>
      </c>
      <c r="I603" s="225"/>
      <c r="J603" s="226">
        <f>ROUND(I603*H603,2)</f>
        <v>0</v>
      </c>
      <c r="K603" s="227"/>
      <c r="L603" s="45"/>
      <c r="M603" s="228" t="s">
        <v>1</v>
      </c>
      <c r="N603" s="229" t="s">
        <v>44</v>
      </c>
      <c r="O603" s="92"/>
      <c r="P603" s="230">
        <f>O603*H603</f>
        <v>0</v>
      </c>
      <c r="Q603" s="230">
        <v>0</v>
      </c>
      <c r="R603" s="230">
        <f>Q603*H603</f>
        <v>0</v>
      </c>
      <c r="S603" s="230">
        <v>0.90000000000000002</v>
      </c>
      <c r="T603" s="231">
        <f>S603*H603</f>
        <v>2.7000000000000002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2" t="s">
        <v>157</v>
      </c>
      <c r="AT603" s="232" t="s">
        <v>153</v>
      </c>
      <c r="AU603" s="232" t="s">
        <v>89</v>
      </c>
      <c r="AY603" s="18" t="s">
        <v>151</v>
      </c>
      <c r="BE603" s="233">
        <f>IF(N603="základní",J603,0)</f>
        <v>0</v>
      </c>
      <c r="BF603" s="233">
        <f>IF(N603="snížená",J603,0)</f>
        <v>0</v>
      </c>
      <c r="BG603" s="233">
        <f>IF(N603="zákl. přenesená",J603,0)</f>
        <v>0</v>
      </c>
      <c r="BH603" s="233">
        <f>IF(N603="sníž. přenesená",J603,0)</f>
        <v>0</v>
      </c>
      <c r="BI603" s="233">
        <f>IF(N603="nulová",J603,0)</f>
        <v>0</v>
      </c>
      <c r="BJ603" s="18" t="s">
        <v>87</v>
      </c>
      <c r="BK603" s="233">
        <f>ROUND(I603*H603,2)</f>
        <v>0</v>
      </c>
      <c r="BL603" s="18" t="s">
        <v>157</v>
      </c>
      <c r="BM603" s="232" t="s">
        <v>799</v>
      </c>
    </row>
    <row r="604" s="2" customFormat="1" ht="33" customHeight="1">
      <c r="A604" s="39"/>
      <c r="B604" s="40"/>
      <c r="C604" s="220" t="s">
        <v>800</v>
      </c>
      <c r="D604" s="220" t="s">
        <v>153</v>
      </c>
      <c r="E604" s="221" t="s">
        <v>801</v>
      </c>
      <c r="F604" s="222" t="s">
        <v>802</v>
      </c>
      <c r="G604" s="223" t="s">
        <v>156</v>
      </c>
      <c r="H604" s="224">
        <v>48.215000000000003</v>
      </c>
      <c r="I604" s="225"/>
      <c r="J604" s="226">
        <f>ROUND(I604*H604,2)</f>
        <v>0</v>
      </c>
      <c r="K604" s="227"/>
      <c r="L604" s="45"/>
      <c r="M604" s="228" t="s">
        <v>1</v>
      </c>
      <c r="N604" s="229" t="s">
        <v>44</v>
      </c>
      <c r="O604" s="92"/>
      <c r="P604" s="230">
        <f>O604*H604</f>
        <v>0</v>
      </c>
      <c r="Q604" s="230">
        <v>0</v>
      </c>
      <c r="R604" s="230">
        <f>Q604*H604</f>
        <v>0</v>
      </c>
      <c r="S604" s="230">
        <v>0.12</v>
      </c>
      <c r="T604" s="231">
        <f>S604*H604</f>
        <v>5.7858000000000001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2" t="s">
        <v>157</v>
      </c>
      <c r="AT604" s="232" t="s">
        <v>153</v>
      </c>
      <c r="AU604" s="232" t="s">
        <v>89</v>
      </c>
      <c r="AY604" s="18" t="s">
        <v>151</v>
      </c>
      <c r="BE604" s="233">
        <f>IF(N604="základní",J604,0)</f>
        <v>0</v>
      </c>
      <c r="BF604" s="233">
        <f>IF(N604="snížená",J604,0)</f>
        <v>0</v>
      </c>
      <c r="BG604" s="233">
        <f>IF(N604="zákl. přenesená",J604,0)</f>
        <v>0</v>
      </c>
      <c r="BH604" s="233">
        <f>IF(N604="sníž. přenesená",J604,0)</f>
        <v>0</v>
      </c>
      <c r="BI604" s="233">
        <f>IF(N604="nulová",J604,0)</f>
        <v>0</v>
      </c>
      <c r="BJ604" s="18" t="s">
        <v>87</v>
      </c>
      <c r="BK604" s="233">
        <f>ROUND(I604*H604,2)</f>
        <v>0</v>
      </c>
      <c r="BL604" s="18" t="s">
        <v>157</v>
      </c>
      <c r="BM604" s="232" t="s">
        <v>803</v>
      </c>
    </row>
    <row r="605" s="13" customFormat="1">
      <c r="A605" s="13"/>
      <c r="B605" s="234"/>
      <c r="C605" s="235"/>
      <c r="D605" s="236" t="s">
        <v>159</v>
      </c>
      <c r="E605" s="237" t="s">
        <v>1</v>
      </c>
      <c r="F605" s="238" t="s">
        <v>455</v>
      </c>
      <c r="G605" s="235"/>
      <c r="H605" s="239">
        <v>19.414999999999999</v>
      </c>
      <c r="I605" s="240"/>
      <c r="J605" s="235"/>
      <c r="K605" s="235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159</v>
      </c>
      <c r="AU605" s="245" t="s">
        <v>89</v>
      </c>
      <c r="AV605" s="13" t="s">
        <v>89</v>
      </c>
      <c r="AW605" s="13" t="s">
        <v>35</v>
      </c>
      <c r="AX605" s="13" t="s">
        <v>79</v>
      </c>
      <c r="AY605" s="245" t="s">
        <v>151</v>
      </c>
    </row>
    <row r="606" s="13" customFormat="1">
      <c r="A606" s="13"/>
      <c r="B606" s="234"/>
      <c r="C606" s="235"/>
      <c r="D606" s="236" t="s">
        <v>159</v>
      </c>
      <c r="E606" s="237" t="s">
        <v>1</v>
      </c>
      <c r="F606" s="238" t="s">
        <v>804</v>
      </c>
      <c r="G606" s="235"/>
      <c r="H606" s="239">
        <v>28.800000000000001</v>
      </c>
      <c r="I606" s="240"/>
      <c r="J606" s="235"/>
      <c r="K606" s="235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159</v>
      </c>
      <c r="AU606" s="245" t="s">
        <v>89</v>
      </c>
      <c r="AV606" s="13" t="s">
        <v>89</v>
      </c>
      <c r="AW606" s="13" t="s">
        <v>35</v>
      </c>
      <c r="AX606" s="13" t="s">
        <v>79</v>
      </c>
      <c r="AY606" s="245" t="s">
        <v>151</v>
      </c>
    </row>
    <row r="607" s="14" customFormat="1">
      <c r="A607" s="14"/>
      <c r="B607" s="246"/>
      <c r="C607" s="247"/>
      <c r="D607" s="236" t="s">
        <v>159</v>
      </c>
      <c r="E607" s="248" t="s">
        <v>1</v>
      </c>
      <c r="F607" s="249" t="s">
        <v>190</v>
      </c>
      <c r="G607" s="247"/>
      <c r="H607" s="250">
        <v>48.215000000000003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6" t="s">
        <v>159</v>
      </c>
      <c r="AU607" s="256" t="s">
        <v>89</v>
      </c>
      <c r="AV607" s="14" t="s">
        <v>157</v>
      </c>
      <c r="AW607" s="14" t="s">
        <v>35</v>
      </c>
      <c r="AX607" s="14" t="s">
        <v>87</v>
      </c>
      <c r="AY607" s="256" t="s">
        <v>151</v>
      </c>
    </row>
    <row r="608" s="2" customFormat="1" ht="33" customHeight="1">
      <c r="A608" s="39"/>
      <c r="B608" s="40"/>
      <c r="C608" s="220" t="s">
        <v>805</v>
      </c>
      <c r="D608" s="220" t="s">
        <v>153</v>
      </c>
      <c r="E608" s="221" t="s">
        <v>806</v>
      </c>
      <c r="F608" s="222" t="s">
        <v>807</v>
      </c>
      <c r="G608" s="223" t="s">
        <v>156</v>
      </c>
      <c r="H608" s="224">
        <v>17.16</v>
      </c>
      <c r="I608" s="225"/>
      <c r="J608" s="226">
        <f>ROUND(I608*H608,2)</f>
        <v>0</v>
      </c>
      <c r="K608" s="227"/>
      <c r="L608" s="45"/>
      <c r="M608" s="228" t="s">
        <v>1</v>
      </c>
      <c r="N608" s="229" t="s">
        <v>44</v>
      </c>
      <c r="O608" s="92"/>
      <c r="P608" s="230">
        <f>O608*H608</f>
        <v>0</v>
      </c>
      <c r="Q608" s="230">
        <v>0</v>
      </c>
      <c r="R608" s="230">
        <f>Q608*H608</f>
        <v>0</v>
      </c>
      <c r="S608" s="230">
        <v>0.19</v>
      </c>
      <c r="T608" s="231">
        <f>S608*H608</f>
        <v>3.2604000000000002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2" t="s">
        <v>157</v>
      </c>
      <c r="AT608" s="232" t="s">
        <v>153</v>
      </c>
      <c r="AU608" s="232" t="s">
        <v>89</v>
      </c>
      <c r="AY608" s="18" t="s">
        <v>151</v>
      </c>
      <c r="BE608" s="233">
        <f>IF(N608="základní",J608,0)</f>
        <v>0</v>
      </c>
      <c r="BF608" s="233">
        <f>IF(N608="snížená",J608,0)</f>
        <v>0</v>
      </c>
      <c r="BG608" s="233">
        <f>IF(N608="zákl. přenesená",J608,0)</f>
        <v>0</v>
      </c>
      <c r="BH608" s="233">
        <f>IF(N608="sníž. přenesená",J608,0)</f>
        <v>0</v>
      </c>
      <c r="BI608" s="233">
        <f>IF(N608="nulová",J608,0)</f>
        <v>0</v>
      </c>
      <c r="BJ608" s="18" t="s">
        <v>87</v>
      </c>
      <c r="BK608" s="233">
        <f>ROUND(I608*H608,2)</f>
        <v>0</v>
      </c>
      <c r="BL608" s="18" t="s">
        <v>157</v>
      </c>
      <c r="BM608" s="232" t="s">
        <v>808</v>
      </c>
    </row>
    <row r="609" s="13" customFormat="1">
      <c r="A609" s="13"/>
      <c r="B609" s="234"/>
      <c r="C609" s="235"/>
      <c r="D609" s="236" t="s">
        <v>159</v>
      </c>
      <c r="E609" s="237" t="s">
        <v>1</v>
      </c>
      <c r="F609" s="238" t="s">
        <v>809</v>
      </c>
      <c r="G609" s="235"/>
      <c r="H609" s="239">
        <v>17.16</v>
      </c>
      <c r="I609" s="240"/>
      <c r="J609" s="235"/>
      <c r="K609" s="235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159</v>
      </c>
      <c r="AU609" s="245" t="s">
        <v>89</v>
      </c>
      <c r="AV609" s="13" t="s">
        <v>89</v>
      </c>
      <c r="AW609" s="13" t="s">
        <v>35</v>
      </c>
      <c r="AX609" s="13" t="s">
        <v>87</v>
      </c>
      <c r="AY609" s="245" t="s">
        <v>151</v>
      </c>
    </row>
    <row r="610" s="2" customFormat="1" ht="24.15" customHeight="1">
      <c r="A610" s="39"/>
      <c r="B610" s="40"/>
      <c r="C610" s="220" t="s">
        <v>810</v>
      </c>
      <c r="D610" s="220" t="s">
        <v>153</v>
      </c>
      <c r="E610" s="221" t="s">
        <v>811</v>
      </c>
      <c r="F610" s="222" t="s">
        <v>812</v>
      </c>
      <c r="G610" s="223" t="s">
        <v>287</v>
      </c>
      <c r="H610" s="224">
        <v>107.40000000000001</v>
      </c>
      <c r="I610" s="225"/>
      <c r="J610" s="226">
        <f>ROUND(I610*H610,2)</f>
        <v>0</v>
      </c>
      <c r="K610" s="227"/>
      <c r="L610" s="45"/>
      <c r="M610" s="228" t="s">
        <v>1</v>
      </c>
      <c r="N610" s="229" t="s">
        <v>44</v>
      </c>
      <c r="O610" s="92"/>
      <c r="P610" s="230">
        <f>O610*H610</f>
        <v>0</v>
      </c>
      <c r="Q610" s="230">
        <v>0</v>
      </c>
      <c r="R610" s="230">
        <f>Q610*H610</f>
        <v>0</v>
      </c>
      <c r="S610" s="230">
        <v>0.0032499999999999999</v>
      </c>
      <c r="T610" s="231">
        <f>S610*H610</f>
        <v>0.34905000000000003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2" t="s">
        <v>235</v>
      </c>
      <c r="AT610" s="232" t="s">
        <v>153</v>
      </c>
      <c r="AU610" s="232" t="s">
        <v>89</v>
      </c>
      <c r="AY610" s="18" t="s">
        <v>151</v>
      </c>
      <c r="BE610" s="233">
        <f>IF(N610="základní",J610,0)</f>
        <v>0</v>
      </c>
      <c r="BF610" s="233">
        <f>IF(N610="snížená",J610,0)</f>
        <v>0</v>
      </c>
      <c r="BG610" s="233">
        <f>IF(N610="zákl. přenesená",J610,0)</f>
        <v>0</v>
      </c>
      <c r="BH610" s="233">
        <f>IF(N610="sníž. přenesená",J610,0)</f>
        <v>0</v>
      </c>
      <c r="BI610" s="233">
        <f>IF(N610="nulová",J610,0)</f>
        <v>0</v>
      </c>
      <c r="BJ610" s="18" t="s">
        <v>87</v>
      </c>
      <c r="BK610" s="233">
        <f>ROUND(I610*H610,2)</f>
        <v>0</v>
      </c>
      <c r="BL610" s="18" t="s">
        <v>235</v>
      </c>
      <c r="BM610" s="232" t="s">
        <v>813</v>
      </c>
    </row>
    <row r="611" s="13" customFormat="1">
      <c r="A611" s="13"/>
      <c r="B611" s="234"/>
      <c r="C611" s="235"/>
      <c r="D611" s="236" t="s">
        <v>159</v>
      </c>
      <c r="E611" s="237" t="s">
        <v>1</v>
      </c>
      <c r="F611" s="238" t="s">
        <v>814</v>
      </c>
      <c r="G611" s="235"/>
      <c r="H611" s="239">
        <v>107.40000000000001</v>
      </c>
      <c r="I611" s="240"/>
      <c r="J611" s="235"/>
      <c r="K611" s="235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159</v>
      </c>
      <c r="AU611" s="245" t="s">
        <v>89</v>
      </c>
      <c r="AV611" s="13" t="s">
        <v>89</v>
      </c>
      <c r="AW611" s="13" t="s">
        <v>35</v>
      </c>
      <c r="AX611" s="13" t="s">
        <v>87</v>
      </c>
      <c r="AY611" s="245" t="s">
        <v>151</v>
      </c>
    </row>
    <row r="612" s="2" customFormat="1" ht="16.5" customHeight="1">
      <c r="A612" s="39"/>
      <c r="B612" s="40"/>
      <c r="C612" s="220" t="s">
        <v>815</v>
      </c>
      <c r="D612" s="220" t="s">
        <v>153</v>
      </c>
      <c r="E612" s="221" t="s">
        <v>816</v>
      </c>
      <c r="F612" s="222" t="s">
        <v>817</v>
      </c>
      <c r="G612" s="223" t="s">
        <v>156</v>
      </c>
      <c r="H612" s="224">
        <v>243.53999999999999</v>
      </c>
      <c r="I612" s="225"/>
      <c r="J612" s="226">
        <f>ROUND(I612*H612,2)</f>
        <v>0</v>
      </c>
      <c r="K612" s="227"/>
      <c r="L612" s="45"/>
      <c r="M612" s="228" t="s">
        <v>1</v>
      </c>
      <c r="N612" s="229" t="s">
        <v>44</v>
      </c>
      <c r="O612" s="92"/>
      <c r="P612" s="230">
        <f>O612*H612</f>
        <v>0</v>
      </c>
      <c r="Q612" s="230">
        <v>0</v>
      </c>
      <c r="R612" s="230">
        <f>Q612*H612</f>
        <v>0</v>
      </c>
      <c r="S612" s="230">
        <v>0.035299999999999998</v>
      </c>
      <c r="T612" s="231">
        <f>S612*H612</f>
        <v>8.5969619999999995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2" t="s">
        <v>235</v>
      </c>
      <c r="AT612" s="232" t="s">
        <v>153</v>
      </c>
      <c r="AU612" s="232" t="s">
        <v>89</v>
      </c>
      <c r="AY612" s="18" t="s">
        <v>151</v>
      </c>
      <c r="BE612" s="233">
        <f>IF(N612="základní",J612,0)</f>
        <v>0</v>
      </c>
      <c r="BF612" s="233">
        <f>IF(N612="snížená",J612,0)</f>
        <v>0</v>
      </c>
      <c r="BG612" s="233">
        <f>IF(N612="zákl. přenesená",J612,0)</f>
        <v>0</v>
      </c>
      <c r="BH612" s="233">
        <f>IF(N612="sníž. přenesená",J612,0)</f>
        <v>0</v>
      </c>
      <c r="BI612" s="233">
        <f>IF(N612="nulová",J612,0)</f>
        <v>0</v>
      </c>
      <c r="BJ612" s="18" t="s">
        <v>87</v>
      </c>
      <c r="BK612" s="233">
        <f>ROUND(I612*H612,2)</f>
        <v>0</v>
      </c>
      <c r="BL612" s="18" t="s">
        <v>235</v>
      </c>
      <c r="BM612" s="232" t="s">
        <v>818</v>
      </c>
    </row>
    <row r="613" s="13" customFormat="1">
      <c r="A613" s="13"/>
      <c r="B613" s="234"/>
      <c r="C613" s="235"/>
      <c r="D613" s="236" t="s">
        <v>159</v>
      </c>
      <c r="E613" s="237" t="s">
        <v>1</v>
      </c>
      <c r="F613" s="238" t="s">
        <v>819</v>
      </c>
      <c r="G613" s="235"/>
      <c r="H613" s="239">
        <v>243.53999999999999</v>
      </c>
      <c r="I613" s="240"/>
      <c r="J613" s="235"/>
      <c r="K613" s="235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159</v>
      </c>
      <c r="AU613" s="245" t="s">
        <v>89</v>
      </c>
      <c r="AV613" s="13" t="s">
        <v>89</v>
      </c>
      <c r="AW613" s="13" t="s">
        <v>35</v>
      </c>
      <c r="AX613" s="13" t="s">
        <v>87</v>
      </c>
      <c r="AY613" s="245" t="s">
        <v>151</v>
      </c>
    </row>
    <row r="614" s="2" customFormat="1" ht="24.15" customHeight="1">
      <c r="A614" s="39"/>
      <c r="B614" s="40"/>
      <c r="C614" s="220" t="s">
        <v>820</v>
      </c>
      <c r="D614" s="220" t="s">
        <v>153</v>
      </c>
      <c r="E614" s="221" t="s">
        <v>821</v>
      </c>
      <c r="F614" s="222" t="s">
        <v>822</v>
      </c>
      <c r="G614" s="223" t="s">
        <v>156</v>
      </c>
      <c r="H614" s="224">
        <v>1.98</v>
      </c>
      <c r="I614" s="225"/>
      <c r="J614" s="226">
        <f>ROUND(I614*H614,2)</f>
        <v>0</v>
      </c>
      <c r="K614" s="227"/>
      <c r="L614" s="45"/>
      <c r="M614" s="228" t="s">
        <v>1</v>
      </c>
      <c r="N614" s="229" t="s">
        <v>44</v>
      </c>
      <c r="O614" s="92"/>
      <c r="P614" s="230">
        <f>O614*H614</f>
        <v>0</v>
      </c>
      <c r="Q614" s="230">
        <v>0</v>
      </c>
      <c r="R614" s="230">
        <f>Q614*H614</f>
        <v>0</v>
      </c>
      <c r="S614" s="230">
        <v>0.02</v>
      </c>
      <c r="T614" s="231">
        <f>S614*H614</f>
        <v>0.039600000000000003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2" t="s">
        <v>235</v>
      </c>
      <c r="AT614" s="232" t="s">
        <v>153</v>
      </c>
      <c r="AU614" s="232" t="s">
        <v>89</v>
      </c>
      <c r="AY614" s="18" t="s">
        <v>151</v>
      </c>
      <c r="BE614" s="233">
        <f>IF(N614="základní",J614,0)</f>
        <v>0</v>
      </c>
      <c r="BF614" s="233">
        <f>IF(N614="snížená",J614,0)</f>
        <v>0</v>
      </c>
      <c r="BG614" s="233">
        <f>IF(N614="zákl. přenesená",J614,0)</f>
        <v>0</v>
      </c>
      <c r="BH614" s="233">
        <f>IF(N614="sníž. přenesená",J614,0)</f>
        <v>0</v>
      </c>
      <c r="BI614" s="233">
        <f>IF(N614="nulová",J614,0)</f>
        <v>0</v>
      </c>
      <c r="BJ614" s="18" t="s">
        <v>87</v>
      </c>
      <c r="BK614" s="233">
        <f>ROUND(I614*H614,2)</f>
        <v>0</v>
      </c>
      <c r="BL614" s="18" t="s">
        <v>235</v>
      </c>
      <c r="BM614" s="232" t="s">
        <v>823</v>
      </c>
    </row>
    <row r="615" s="13" customFormat="1">
      <c r="A615" s="13"/>
      <c r="B615" s="234"/>
      <c r="C615" s="235"/>
      <c r="D615" s="236" t="s">
        <v>159</v>
      </c>
      <c r="E615" s="237" t="s">
        <v>1</v>
      </c>
      <c r="F615" s="238" t="s">
        <v>824</v>
      </c>
      <c r="G615" s="235"/>
      <c r="H615" s="239">
        <v>1.44</v>
      </c>
      <c r="I615" s="240"/>
      <c r="J615" s="235"/>
      <c r="K615" s="235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159</v>
      </c>
      <c r="AU615" s="245" t="s">
        <v>89</v>
      </c>
      <c r="AV615" s="13" t="s">
        <v>89</v>
      </c>
      <c r="AW615" s="13" t="s">
        <v>35</v>
      </c>
      <c r="AX615" s="13" t="s">
        <v>79</v>
      </c>
      <c r="AY615" s="245" t="s">
        <v>151</v>
      </c>
    </row>
    <row r="616" s="13" customFormat="1">
      <c r="A616" s="13"/>
      <c r="B616" s="234"/>
      <c r="C616" s="235"/>
      <c r="D616" s="236" t="s">
        <v>159</v>
      </c>
      <c r="E616" s="237" t="s">
        <v>1</v>
      </c>
      <c r="F616" s="238" t="s">
        <v>825</v>
      </c>
      <c r="G616" s="235"/>
      <c r="H616" s="239">
        <v>0.54000000000000004</v>
      </c>
      <c r="I616" s="240"/>
      <c r="J616" s="235"/>
      <c r="K616" s="235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159</v>
      </c>
      <c r="AU616" s="245" t="s">
        <v>89</v>
      </c>
      <c r="AV616" s="13" t="s">
        <v>89</v>
      </c>
      <c r="AW616" s="13" t="s">
        <v>35</v>
      </c>
      <c r="AX616" s="13" t="s">
        <v>79</v>
      </c>
      <c r="AY616" s="245" t="s">
        <v>151</v>
      </c>
    </row>
    <row r="617" s="14" customFormat="1">
      <c r="A617" s="14"/>
      <c r="B617" s="246"/>
      <c r="C617" s="247"/>
      <c r="D617" s="236" t="s">
        <v>159</v>
      </c>
      <c r="E617" s="248" t="s">
        <v>1</v>
      </c>
      <c r="F617" s="249" t="s">
        <v>190</v>
      </c>
      <c r="G617" s="247"/>
      <c r="H617" s="250">
        <v>1.98</v>
      </c>
      <c r="I617" s="251"/>
      <c r="J617" s="247"/>
      <c r="K617" s="247"/>
      <c r="L617" s="252"/>
      <c r="M617" s="253"/>
      <c r="N617" s="254"/>
      <c r="O617" s="254"/>
      <c r="P617" s="254"/>
      <c r="Q617" s="254"/>
      <c r="R617" s="254"/>
      <c r="S617" s="254"/>
      <c r="T617" s="25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6" t="s">
        <v>159</v>
      </c>
      <c r="AU617" s="256" t="s">
        <v>89</v>
      </c>
      <c r="AV617" s="14" t="s">
        <v>157</v>
      </c>
      <c r="AW617" s="14" t="s">
        <v>35</v>
      </c>
      <c r="AX617" s="14" t="s">
        <v>87</v>
      </c>
      <c r="AY617" s="256" t="s">
        <v>151</v>
      </c>
    </row>
    <row r="618" s="2" customFormat="1" ht="16.5" customHeight="1">
      <c r="A618" s="39"/>
      <c r="B618" s="40"/>
      <c r="C618" s="220" t="s">
        <v>826</v>
      </c>
      <c r="D618" s="220" t="s">
        <v>153</v>
      </c>
      <c r="E618" s="221" t="s">
        <v>827</v>
      </c>
      <c r="F618" s="222" t="s">
        <v>828</v>
      </c>
      <c r="G618" s="223" t="s">
        <v>287</v>
      </c>
      <c r="H618" s="224">
        <v>9.3000000000000007</v>
      </c>
      <c r="I618" s="225"/>
      <c r="J618" s="226">
        <f>ROUND(I618*H618,2)</f>
        <v>0</v>
      </c>
      <c r="K618" s="227"/>
      <c r="L618" s="45"/>
      <c r="M618" s="228" t="s">
        <v>1</v>
      </c>
      <c r="N618" s="229" t="s">
        <v>44</v>
      </c>
      <c r="O618" s="92"/>
      <c r="P618" s="230">
        <f>O618*H618</f>
        <v>0</v>
      </c>
      <c r="Q618" s="230">
        <v>0</v>
      </c>
      <c r="R618" s="230">
        <f>Q618*H618</f>
        <v>0</v>
      </c>
      <c r="S618" s="230">
        <v>0.00020000000000000001</v>
      </c>
      <c r="T618" s="231">
        <f>S618*H618</f>
        <v>0.0018600000000000003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2" t="s">
        <v>235</v>
      </c>
      <c r="AT618" s="232" t="s">
        <v>153</v>
      </c>
      <c r="AU618" s="232" t="s">
        <v>89</v>
      </c>
      <c r="AY618" s="18" t="s">
        <v>151</v>
      </c>
      <c r="BE618" s="233">
        <f>IF(N618="základní",J618,0)</f>
        <v>0</v>
      </c>
      <c r="BF618" s="233">
        <f>IF(N618="snížená",J618,0)</f>
        <v>0</v>
      </c>
      <c r="BG618" s="233">
        <f>IF(N618="zákl. přenesená",J618,0)</f>
        <v>0</v>
      </c>
      <c r="BH618" s="233">
        <f>IF(N618="sníž. přenesená",J618,0)</f>
        <v>0</v>
      </c>
      <c r="BI618" s="233">
        <f>IF(N618="nulová",J618,0)</f>
        <v>0</v>
      </c>
      <c r="BJ618" s="18" t="s">
        <v>87</v>
      </c>
      <c r="BK618" s="233">
        <f>ROUND(I618*H618,2)</f>
        <v>0</v>
      </c>
      <c r="BL618" s="18" t="s">
        <v>235</v>
      </c>
      <c r="BM618" s="232" t="s">
        <v>829</v>
      </c>
    </row>
    <row r="619" s="13" customFormat="1">
      <c r="A619" s="13"/>
      <c r="B619" s="234"/>
      <c r="C619" s="235"/>
      <c r="D619" s="236" t="s">
        <v>159</v>
      </c>
      <c r="E619" s="237" t="s">
        <v>1</v>
      </c>
      <c r="F619" s="238" t="s">
        <v>830</v>
      </c>
      <c r="G619" s="235"/>
      <c r="H619" s="239">
        <v>6</v>
      </c>
      <c r="I619" s="240"/>
      <c r="J619" s="235"/>
      <c r="K619" s="235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159</v>
      </c>
      <c r="AU619" s="245" t="s">
        <v>89</v>
      </c>
      <c r="AV619" s="13" t="s">
        <v>89</v>
      </c>
      <c r="AW619" s="13" t="s">
        <v>35</v>
      </c>
      <c r="AX619" s="13" t="s">
        <v>79</v>
      </c>
      <c r="AY619" s="245" t="s">
        <v>151</v>
      </c>
    </row>
    <row r="620" s="13" customFormat="1">
      <c r="A620" s="13"/>
      <c r="B620" s="234"/>
      <c r="C620" s="235"/>
      <c r="D620" s="236" t="s">
        <v>159</v>
      </c>
      <c r="E620" s="237" t="s">
        <v>1</v>
      </c>
      <c r="F620" s="238" t="s">
        <v>831</v>
      </c>
      <c r="G620" s="235"/>
      <c r="H620" s="239">
        <v>3.2999999999999998</v>
      </c>
      <c r="I620" s="240"/>
      <c r="J620" s="235"/>
      <c r="K620" s="235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159</v>
      </c>
      <c r="AU620" s="245" t="s">
        <v>89</v>
      </c>
      <c r="AV620" s="13" t="s">
        <v>89</v>
      </c>
      <c r="AW620" s="13" t="s">
        <v>35</v>
      </c>
      <c r="AX620" s="13" t="s">
        <v>79</v>
      </c>
      <c r="AY620" s="245" t="s">
        <v>151</v>
      </c>
    </row>
    <row r="621" s="14" customFormat="1">
      <c r="A621" s="14"/>
      <c r="B621" s="246"/>
      <c r="C621" s="247"/>
      <c r="D621" s="236" t="s">
        <v>159</v>
      </c>
      <c r="E621" s="248" t="s">
        <v>1</v>
      </c>
      <c r="F621" s="249" t="s">
        <v>190</v>
      </c>
      <c r="G621" s="247"/>
      <c r="H621" s="250">
        <v>9.3000000000000007</v>
      </c>
      <c r="I621" s="251"/>
      <c r="J621" s="247"/>
      <c r="K621" s="247"/>
      <c r="L621" s="252"/>
      <c r="M621" s="253"/>
      <c r="N621" s="254"/>
      <c r="O621" s="254"/>
      <c r="P621" s="254"/>
      <c r="Q621" s="254"/>
      <c r="R621" s="254"/>
      <c r="S621" s="254"/>
      <c r="T621" s="25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6" t="s">
        <v>159</v>
      </c>
      <c r="AU621" s="256" t="s">
        <v>89</v>
      </c>
      <c r="AV621" s="14" t="s">
        <v>157</v>
      </c>
      <c r="AW621" s="14" t="s">
        <v>35</v>
      </c>
      <c r="AX621" s="14" t="s">
        <v>87</v>
      </c>
      <c r="AY621" s="256" t="s">
        <v>151</v>
      </c>
    </row>
    <row r="622" s="2" customFormat="1" ht="24.15" customHeight="1">
      <c r="A622" s="39"/>
      <c r="B622" s="40"/>
      <c r="C622" s="220" t="s">
        <v>832</v>
      </c>
      <c r="D622" s="220" t="s">
        <v>153</v>
      </c>
      <c r="E622" s="221" t="s">
        <v>833</v>
      </c>
      <c r="F622" s="222" t="s">
        <v>834</v>
      </c>
      <c r="G622" s="223" t="s">
        <v>287</v>
      </c>
      <c r="H622" s="224">
        <v>102.8</v>
      </c>
      <c r="I622" s="225"/>
      <c r="J622" s="226">
        <f>ROUND(I622*H622,2)</f>
        <v>0</v>
      </c>
      <c r="K622" s="227"/>
      <c r="L622" s="45"/>
      <c r="M622" s="228" t="s">
        <v>1</v>
      </c>
      <c r="N622" s="229" t="s">
        <v>44</v>
      </c>
      <c r="O622" s="92"/>
      <c r="P622" s="230">
        <f>O622*H622</f>
        <v>0</v>
      </c>
      <c r="Q622" s="230">
        <v>0</v>
      </c>
      <c r="R622" s="230">
        <f>Q622*H622</f>
        <v>0</v>
      </c>
      <c r="S622" s="230">
        <v>0.010999999999999999</v>
      </c>
      <c r="T622" s="231">
        <f>S622*H622</f>
        <v>1.1307999999999998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2" t="s">
        <v>157</v>
      </c>
      <c r="AT622" s="232" t="s">
        <v>153</v>
      </c>
      <c r="AU622" s="232" t="s">
        <v>89</v>
      </c>
      <c r="AY622" s="18" t="s">
        <v>151</v>
      </c>
      <c r="BE622" s="233">
        <f>IF(N622="základní",J622,0)</f>
        <v>0</v>
      </c>
      <c r="BF622" s="233">
        <f>IF(N622="snížená",J622,0)</f>
        <v>0</v>
      </c>
      <c r="BG622" s="233">
        <f>IF(N622="zákl. přenesená",J622,0)</f>
        <v>0</v>
      </c>
      <c r="BH622" s="233">
        <f>IF(N622="sníž. přenesená",J622,0)</f>
        <v>0</v>
      </c>
      <c r="BI622" s="233">
        <f>IF(N622="nulová",J622,0)</f>
        <v>0</v>
      </c>
      <c r="BJ622" s="18" t="s">
        <v>87</v>
      </c>
      <c r="BK622" s="233">
        <f>ROUND(I622*H622,2)</f>
        <v>0</v>
      </c>
      <c r="BL622" s="18" t="s">
        <v>157</v>
      </c>
      <c r="BM622" s="232" t="s">
        <v>835</v>
      </c>
    </row>
    <row r="623" s="13" customFormat="1">
      <c r="A623" s="13"/>
      <c r="B623" s="234"/>
      <c r="C623" s="235"/>
      <c r="D623" s="236" t="s">
        <v>159</v>
      </c>
      <c r="E623" s="237" t="s">
        <v>1</v>
      </c>
      <c r="F623" s="238" t="s">
        <v>836</v>
      </c>
      <c r="G623" s="235"/>
      <c r="H623" s="239">
        <v>102.8</v>
      </c>
      <c r="I623" s="240"/>
      <c r="J623" s="235"/>
      <c r="K623" s="235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159</v>
      </c>
      <c r="AU623" s="245" t="s">
        <v>89</v>
      </c>
      <c r="AV623" s="13" t="s">
        <v>89</v>
      </c>
      <c r="AW623" s="13" t="s">
        <v>35</v>
      </c>
      <c r="AX623" s="13" t="s">
        <v>87</v>
      </c>
      <c r="AY623" s="245" t="s">
        <v>151</v>
      </c>
    </row>
    <row r="624" s="2" customFormat="1" ht="24.15" customHeight="1">
      <c r="A624" s="39"/>
      <c r="B624" s="40"/>
      <c r="C624" s="220" t="s">
        <v>837</v>
      </c>
      <c r="D624" s="220" t="s">
        <v>153</v>
      </c>
      <c r="E624" s="221" t="s">
        <v>838</v>
      </c>
      <c r="F624" s="222" t="s">
        <v>839</v>
      </c>
      <c r="G624" s="223" t="s">
        <v>156</v>
      </c>
      <c r="H624" s="224">
        <v>15.424</v>
      </c>
      <c r="I624" s="225"/>
      <c r="J624" s="226">
        <f>ROUND(I624*H624,2)</f>
        <v>0</v>
      </c>
      <c r="K624" s="227"/>
      <c r="L624" s="45"/>
      <c r="M624" s="228" t="s">
        <v>1</v>
      </c>
      <c r="N624" s="229" t="s">
        <v>44</v>
      </c>
      <c r="O624" s="92"/>
      <c r="P624" s="230">
        <f>O624*H624</f>
        <v>0</v>
      </c>
      <c r="Q624" s="230">
        <v>0</v>
      </c>
      <c r="R624" s="230">
        <f>Q624*H624</f>
        <v>0</v>
      </c>
      <c r="S624" s="230">
        <v>0.0089999999999999993</v>
      </c>
      <c r="T624" s="231">
        <f>S624*H624</f>
        <v>0.138816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2" t="s">
        <v>157</v>
      </c>
      <c r="AT624" s="232" t="s">
        <v>153</v>
      </c>
      <c r="AU624" s="232" t="s">
        <v>89</v>
      </c>
      <c r="AY624" s="18" t="s">
        <v>151</v>
      </c>
      <c r="BE624" s="233">
        <f>IF(N624="základní",J624,0)</f>
        <v>0</v>
      </c>
      <c r="BF624" s="233">
        <f>IF(N624="snížená",J624,0)</f>
        <v>0</v>
      </c>
      <c r="BG624" s="233">
        <f>IF(N624="zákl. přenesená",J624,0)</f>
        <v>0</v>
      </c>
      <c r="BH624" s="233">
        <f>IF(N624="sníž. přenesená",J624,0)</f>
        <v>0</v>
      </c>
      <c r="BI624" s="233">
        <f>IF(N624="nulová",J624,0)</f>
        <v>0</v>
      </c>
      <c r="BJ624" s="18" t="s">
        <v>87</v>
      </c>
      <c r="BK624" s="233">
        <f>ROUND(I624*H624,2)</f>
        <v>0</v>
      </c>
      <c r="BL624" s="18" t="s">
        <v>157</v>
      </c>
      <c r="BM624" s="232" t="s">
        <v>840</v>
      </c>
    </row>
    <row r="625" s="13" customFormat="1">
      <c r="A625" s="13"/>
      <c r="B625" s="234"/>
      <c r="C625" s="235"/>
      <c r="D625" s="236" t="s">
        <v>159</v>
      </c>
      <c r="E625" s="237" t="s">
        <v>1</v>
      </c>
      <c r="F625" s="238" t="s">
        <v>841</v>
      </c>
      <c r="G625" s="235"/>
      <c r="H625" s="239">
        <v>15.424</v>
      </c>
      <c r="I625" s="240"/>
      <c r="J625" s="235"/>
      <c r="K625" s="235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159</v>
      </c>
      <c r="AU625" s="245" t="s">
        <v>89</v>
      </c>
      <c r="AV625" s="13" t="s">
        <v>89</v>
      </c>
      <c r="AW625" s="13" t="s">
        <v>35</v>
      </c>
      <c r="AX625" s="13" t="s">
        <v>87</v>
      </c>
      <c r="AY625" s="245" t="s">
        <v>151</v>
      </c>
    </row>
    <row r="626" s="2" customFormat="1" ht="24.15" customHeight="1">
      <c r="A626" s="39"/>
      <c r="B626" s="40"/>
      <c r="C626" s="220" t="s">
        <v>842</v>
      </c>
      <c r="D626" s="220" t="s">
        <v>153</v>
      </c>
      <c r="E626" s="221" t="s">
        <v>843</v>
      </c>
      <c r="F626" s="222" t="s">
        <v>844</v>
      </c>
      <c r="G626" s="223" t="s">
        <v>156</v>
      </c>
      <c r="H626" s="224">
        <v>7.6500000000000004</v>
      </c>
      <c r="I626" s="225"/>
      <c r="J626" s="226">
        <f>ROUND(I626*H626,2)</f>
        <v>0</v>
      </c>
      <c r="K626" s="227"/>
      <c r="L626" s="45"/>
      <c r="M626" s="228" t="s">
        <v>1</v>
      </c>
      <c r="N626" s="229" t="s">
        <v>44</v>
      </c>
      <c r="O626" s="92"/>
      <c r="P626" s="230">
        <f>O626*H626</f>
        <v>0</v>
      </c>
      <c r="Q626" s="230">
        <v>0</v>
      </c>
      <c r="R626" s="230">
        <f>Q626*H626</f>
        <v>0</v>
      </c>
      <c r="S626" s="230">
        <v>0.017000000000000001</v>
      </c>
      <c r="T626" s="231">
        <f>S626*H626</f>
        <v>0.13005000000000003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2" t="s">
        <v>157</v>
      </c>
      <c r="AT626" s="232" t="s">
        <v>153</v>
      </c>
      <c r="AU626" s="232" t="s">
        <v>89</v>
      </c>
      <c r="AY626" s="18" t="s">
        <v>151</v>
      </c>
      <c r="BE626" s="233">
        <f>IF(N626="základní",J626,0)</f>
        <v>0</v>
      </c>
      <c r="BF626" s="233">
        <f>IF(N626="snížená",J626,0)</f>
        <v>0</v>
      </c>
      <c r="BG626" s="233">
        <f>IF(N626="zákl. přenesená",J626,0)</f>
        <v>0</v>
      </c>
      <c r="BH626" s="233">
        <f>IF(N626="sníž. přenesená",J626,0)</f>
        <v>0</v>
      </c>
      <c r="BI626" s="233">
        <f>IF(N626="nulová",J626,0)</f>
        <v>0</v>
      </c>
      <c r="BJ626" s="18" t="s">
        <v>87</v>
      </c>
      <c r="BK626" s="233">
        <f>ROUND(I626*H626,2)</f>
        <v>0</v>
      </c>
      <c r="BL626" s="18" t="s">
        <v>157</v>
      </c>
      <c r="BM626" s="232" t="s">
        <v>845</v>
      </c>
    </row>
    <row r="627" s="13" customFormat="1">
      <c r="A627" s="13"/>
      <c r="B627" s="234"/>
      <c r="C627" s="235"/>
      <c r="D627" s="236" t="s">
        <v>159</v>
      </c>
      <c r="E627" s="237" t="s">
        <v>1</v>
      </c>
      <c r="F627" s="238" t="s">
        <v>846</v>
      </c>
      <c r="G627" s="235"/>
      <c r="H627" s="239">
        <v>7.6500000000000004</v>
      </c>
      <c r="I627" s="240"/>
      <c r="J627" s="235"/>
      <c r="K627" s="235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159</v>
      </c>
      <c r="AU627" s="245" t="s">
        <v>89</v>
      </c>
      <c r="AV627" s="13" t="s">
        <v>89</v>
      </c>
      <c r="AW627" s="13" t="s">
        <v>35</v>
      </c>
      <c r="AX627" s="13" t="s">
        <v>87</v>
      </c>
      <c r="AY627" s="245" t="s">
        <v>151</v>
      </c>
    </row>
    <row r="628" s="2" customFormat="1" ht="21.75" customHeight="1">
      <c r="A628" s="39"/>
      <c r="B628" s="40"/>
      <c r="C628" s="220" t="s">
        <v>847</v>
      </c>
      <c r="D628" s="220" t="s">
        <v>153</v>
      </c>
      <c r="E628" s="221" t="s">
        <v>848</v>
      </c>
      <c r="F628" s="222" t="s">
        <v>849</v>
      </c>
      <c r="G628" s="223" t="s">
        <v>156</v>
      </c>
      <c r="H628" s="224">
        <v>6.1100000000000003</v>
      </c>
      <c r="I628" s="225"/>
      <c r="J628" s="226">
        <f>ROUND(I628*H628,2)</f>
        <v>0</v>
      </c>
      <c r="K628" s="227"/>
      <c r="L628" s="45"/>
      <c r="M628" s="228" t="s">
        <v>1</v>
      </c>
      <c r="N628" s="229" t="s">
        <v>44</v>
      </c>
      <c r="O628" s="92"/>
      <c r="P628" s="230">
        <f>O628*H628</f>
        <v>0</v>
      </c>
      <c r="Q628" s="230">
        <v>0</v>
      </c>
      <c r="R628" s="230">
        <f>Q628*H628</f>
        <v>0</v>
      </c>
      <c r="S628" s="230">
        <v>0.067000000000000004</v>
      </c>
      <c r="T628" s="231">
        <f>S628*H628</f>
        <v>0.40937000000000007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2" t="s">
        <v>157</v>
      </c>
      <c r="AT628" s="232" t="s">
        <v>153</v>
      </c>
      <c r="AU628" s="232" t="s">
        <v>89</v>
      </c>
      <c r="AY628" s="18" t="s">
        <v>151</v>
      </c>
      <c r="BE628" s="233">
        <f>IF(N628="základní",J628,0)</f>
        <v>0</v>
      </c>
      <c r="BF628" s="233">
        <f>IF(N628="snížená",J628,0)</f>
        <v>0</v>
      </c>
      <c r="BG628" s="233">
        <f>IF(N628="zákl. přenesená",J628,0)</f>
        <v>0</v>
      </c>
      <c r="BH628" s="233">
        <f>IF(N628="sníž. přenesená",J628,0)</f>
        <v>0</v>
      </c>
      <c r="BI628" s="233">
        <f>IF(N628="nulová",J628,0)</f>
        <v>0</v>
      </c>
      <c r="BJ628" s="18" t="s">
        <v>87</v>
      </c>
      <c r="BK628" s="233">
        <f>ROUND(I628*H628,2)</f>
        <v>0</v>
      </c>
      <c r="BL628" s="18" t="s">
        <v>157</v>
      </c>
      <c r="BM628" s="232" t="s">
        <v>850</v>
      </c>
    </row>
    <row r="629" s="13" customFormat="1">
      <c r="A629" s="13"/>
      <c r="B629" s="234"/>
      <c r="C629" s="235"/>
      <c r="D629" s="236" t="s">
        <v>159</v>
      </c>
      <c r="E629" s="237" t="s">
        <v>1</v>
      </c>
      <c r="F629" s="238" t="s">
        <v>851</v>
      </c>
      <c r="G629" s="235"/>
      <c r="H629" s="239">
        <v>3.96</v>
      </c>
      <c r="I629" s="240"/>
      <c r="J629" s="235"/>
      <c r="K629" s="235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159</v>
      </c>
      <c r="AU629" s="245" t="s">
        <v>89</v>
      </c>
      <c r="AV629" s="13" t="s">
        <v>89</v>
      </c>
      <c r="AW629" s="13" t="s">
        <v>35</v>
      </c>
      <c r="AX629" s="13" t="s">
        <v>79</v>
      </c>
      <c r="AY629" s="245" t="s">
        <v>151</v>
      </c>
    </row>
    <row r="630" s="13" customFormat="1">
      <c r="A630" s="13"/>
      <c r="B630" s="234"/>
      <c r="C630" s="235"/>
      <c r="D630" s="236" t="s">
        <v>159</v>
      </c>
      <c r="E630" s="237" t="s">
        <v>1</v>
      </c>
      <c r="F630" s="238" t="s">
        <v>852</v>
      </c>
      <c r="G630" s="235"/>
      <c r="H630" s="239">
        <v>2.1499999999999999</v>
      </c>
      <c r="I630" s="240"/>
      <c r="J630" s="235"/>
      <c r="K630" s="235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159</v>
      </c>
      <c r="AU630" s="245" t="s">
        <v>89</v>
      </c>
      <c r="AV630" s="13" t="s">
        <v>89</v>
      </c>
      <c r="AW630" s="13" t="s">
        <v>35</v>
      </c>
      <c r="AX630" s="13" t="s">
        <v>79</v>
      </c>
      <c r="AY630" s="245" t="s">
        <v>151</v>
      </c>
    </row>
    <row r="631" s="14" customFormat="1">
      <c r="A631" s="14"/>
      <c r="B631" s="246"/>
      <c r="C631" s="247"/>
      <c r="D631" s="236" t="s">
        <v>159</v>
      </c>
      <c r="E631" s="248" t="s">
        <v>1</v>
      </c>
      <c r="F631" s="249" t="s">
        <v>190</v>
      </c>
      <c r="G631" s="247"/>
      <c r="H631" s="250">
        <v>6.1100000000000003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6" t="s">
        <v>159</v>
      </c>
      <c r="AU631" s="256" t="s">
        <v>89</v>
      </c>
      <c r="AV631" s="14" t="s">
        <v>157</v>
      </c>
      <c r="AW631" s="14" t="s">
        <v>35</v>
      </c>
      <c r="AX631" s="14" t="s">
        <v>87</v>
      </c>
      <c r="AY631" s="256" t="s">
        <v>151</v>
      </c>
    </row>
    <row r="632" s="2" customFormat="1" ht="21.75" customHeight="1">
      <c r="A632" s="39"/>
      <c r="B632" s="40"/>
      <c r="C632" s="220" t="s">
        <v>853</v>
      </c>
      <c r="D632" s="220" t="s">
        <v>153</v>
      </c>
      <c r="E632" s="221" t="s">
        <v>854</v>
      </c>
      <c r="F632" s="222" t="s">
        <v>855</v>
      </c>
      <c r="G632" s="223" t="s">
        <v>156</v>
      </c>
      <c r="H632" s="224">
        <v>10.148</v>
      </c>
      <c r="I632" s="225"/>
      <c r="J632" s="226">
        <f>ROUND(I632*H632,2)</f>
        <v>0</v>
      </c>
      <c r="K632" s="227"/>
      <c r="L632" s="45"/>
      <c r="M632" s="228" t="s">
        <v>1</v>
      </c>
      <c r="N632" s="229" t="s">
        <v>44</v>
      </c>
      <c r="O632" s="92"/>
      <c r="P632" s="230">
        <f>O632*H632</f>
        <v>0</v>
      </c>
      <c r="Q632" s="230">
        <v>0</v>
      </c>
      <c r="R632" s="230">
        <f>Q632*H632</f>
        <v>0</v>
      </c>
      <c r="S632" s="230">
        <v>0.075999999999999998</v>
      </c>
      <c r="T632" s="231">
        <f>S632*H632</f>
        <v>0.77124799999999993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2" t="s">
        <v>157</v>
      </c>
      <c r="AT632" s="232" t="s">
        <v>153</v>
      </c>
      <c r="AU632" s="232" t="s">
        <v>89</v>
      </c>
      <c r="AY632" s="18" t="s">
        <v>151</v>
      </c>
      <c r="BE632" s="233">
        <f>IF(N632="základní",J632,0)</f>
        <v>0</v>
      </c>
      <c r="BF632" s="233">
        <f>IF(N632="snížená",J632,0)</f>
        <v>0</v>
      </c>
      <c r="BG632" s="233">
        <f>IF(N632="zákl. přenesená",J632,0)</f>
        <v>0</v>
      </c>
      <c r="BH632" s="233">
        <f>IF(N632="sníž. přenesená",J632,0)</f>
        <v>0</v>
      </c>
      <c r="BI632" s="233">
        <f>IF(N632="nulová",J632,0)</f>
        <v>0</v>
      </c>
      <c r="BJ632" s="18" t="s">
        <v>87</v>
      </c>
      <c r="BK632" s="233">
        <f>ROUND(I632*H632,2)</f>
        <v>0</v>
      </c>
      <c r="BL632" s="18" t="s">
        <v>157</v>
      </c>
      <c r="BM632" s="232" t="s">
        <v>856</v>
      </c>
    </row>
    <row r="633" s="13" customFormat="1">
      <c r="A633" s="13"/>
      <c r="B633" s="234"/>
      <c r="C633" s="235"/>
      <c r="D633" s="236" t="s">
        <v>159</v>
      </c>
      <c r="E633" s="237" t="s">
        <v>1</v>
      </c>
      <c r="F633" s="238" t="s">
        <v>857</v>
      </c>
      <c r="G633" s="235"/>
      <c r="H633" s="239">
        <v>6.4580000000000002</v>
      </c>
      <c r="I633" s="240"/>
      <c r="J633" s="235"/>
      <c r="K633" s="235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159</v>
      </c>
      <c r="AU633" s="245" t="s">
        <v>89</v>
      </c>
      <c r="AV633" s="13" t="s">
        <v>89</v>
      </c>
      <c r="AW633" s="13" t="s">
        <v>35</v>
      </c>
      <c r="AX633" s="13" t="s">
        <v>79</v>
      </c>
      <c r="AY633" s="245" t="s">
        <v>151</v>
      </c>
    </row>
    <row r="634" s="13" customFormat="1">
      <c r="A634" s="13"/>
      <c r="B634" s="234"/>
      <c r="C634" s="235"/>
      <c r="D634" s="236" t="s">
        <v>159</v>
      </c>
      <c r="E634" s="237" t="s">
        <v>1</v>
      </c>
      <c r="F634" s="238" t="s">
        <v>858</v>
      </c>
      <c r="G634" s="235"/>
      <c r="H634" s="239">
        <v>3.6899999999999999</v>
      </c>
      <c r="I634" s="240"/>
      <c r="J634" s="235"/>
      <c r="K634" s="235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159</v>
      </c>
      <c r="AU634" s="245" t="s">
        <v>89</v>
      </c>
      <c r="AV634" s="13" t="s">
        <v>89</v>
      </c>
      <c r="AW634" s="13" t="s">
        <v>35</v>
      </c>
      <c r="AX634" s="13" t="s">
        <v>79</v>
      </c>
      <c r="AY634" s="245" t="s">
        <v>151</v>
      </c>
    </row>
    <row r="635" s="14" customFormat="1">
      <c r="A635" s="14"/>
      <c r="B635" s="246"/>
      <c r="C635" s="247"/>
      <c r="D635" s="236" t="s">
        <v>159</v>
      </c>
      <c r="E635" s="248" t="s">
        <v>1</v>
      </c>
      <c r="F635" s="249" t="s">
        <v>190</v>
      </c>
      <c r="G635" s="247"/>
      <c r="H635" s="250">
        <v>10.148</v>
      </c>
      <c r="I635" s="251"/>
      <c r="J635" s="247"/>
      <c r="K635" s="247"/>
      <c r="L635" s="252"/>
      <c r="M635" s="253"/>
      <c r="N635" s="254"/>
      <c r="O635" s="254"/>
      <c r="P635" s="254"/>
      <c r="Q635" s="254"/>
      <c r="R635" s="254"/>
      <c r="S635" s="254"/>
      <c r="T635" s="25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6" t="s">
        <v>159</v>
      </c>
      <c r="AU635" s="256" t="s">
        <v>89</v>
      </c>
      <c r="AV635" s="14" t="s">
        <v>157</v>
      </c>
      <c r="AW635" s="14" t="s">
        <v>35</v>
      </c>
      <c r="AX635" s="14" t="s">
        <v>87</v>
      </c>
      <c r="AY635" s="256" t="s">
        <v>151</v>
      </c>
    </row>
    <row r="636" s="12" customFormat="1" ht="22.8" customHeight="1">
      <c r="A636" s="12"/>
      <c r="B636" s="204"/>
      <c r="C636" s="205"/>
      <c r="D636" s="206" t="s">
        <v>78</v>
      </c>
      <c r="E636" s="218" t="s">
        <v>859</v>
      </c>
      <c r="F636" s="218" t="s">
        <v>860</v>
      </c>
      <c r="G636" s="205"/>
      <c r="H636" s="205"/>
      <c r="I636" s="208"/>
      <c r="J636" s="219">
        <f>BK636</f>
        <v>0</v>
      </c>
      <c r="K636" s="205"/>
      <c r="L636" s="210"/>
      <c r="M636" s="211"/>
      <c r="N636" s="212"/>
      <c r="O636" s="212"/>
      <c r="P636" s="213">
        <f>SUM(P637:P649)</f>
        <v>0</v>
      </c>
      <c r="Q636" s="212"/>
      <c r="R636" s="213">
        <f>SUM(R637:R649)</f>
        <v>0</v>
      </c>
      <c r="S636" s="212"/>
      <c r="T636" s="214">
        <f>SUM(T637:T649)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15" t="s">
        <v>87</v>
      </c>
      <c r="AT636" s="216" t="s">
        <v>78</v>
      </c>
      <c r="AU636" s="216" t="s">
        <v>87</v>
      </c>
      <c r="AY636" s="215" t="s">
        <v>151</v>
      </c>
      <c r="BK636" s="217">
        <f>SUM(BK637:BK649)</f>
        <v>0</v>
      </c>
    </row>
    <row r="637" s="2" customFormat="1" ht="24.15" customHeight="1">
      <c r="A637" s="39"/>
      <c r="B637" s="40"/>
      <c r="C637" s="220" t="s">
        <v>861</v>
      </c>
      <c r="D637" s="220" t="s">
        <v>153</v>
      </c>
      <c r="E637" s="221" t="s">
        <v>862</v>
      </c>
      <c r="F637" s="222" t="s">
        <v>863</v>
      </c>
      <c r="G637" s="223" t="s">
        <v>248</v>
      </c>
      <c r="H637" s="224">
        <v>624.03200000000004</v>
      </c>
      <c r="I637" s="225"/>
      <c r="J637" s="226">
        <f>ROUND(I637*H637,2)</f>
        <v>0</v>
      </c>
      <c r="K637" s="227"/>
      <c r="L637" s="45"/>
      <c r="M637" s="228" t="s">
        <v>1</v>
      </c>
      <c r="N637" s="229" t="s">
        <v>44</v>
      </c>
      <c r="O637" s="92"/>
      <c r="P637" s="230">
        <f>O637*H637</f>
        <v>0</v>
      </c>
      <c r="Q637" s="230">
        <v>0</v>
      </c>
      <c r="R637" s="230">
        <f>Q637*H637</f>
        <v>0</v>
      </c>
      <c r="S637" s="230">
        <v>0</v>
      </c>
      <c r="T637" s="231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2" t="s">
        <v>157</v>
      </c>
      <c r="AT637" s="232" t="s">
        <v>153</v>
      </c>
      <c r="AU637" s="232" t="s">
        <v>89</v>
      </c>
      <c r="AY637" s="18" t="s">
        <v>151</v>
      </c>
      <c r="BE637" s="233">
        <f>IF(N637="základní",J637,0)</f>
        <v>0</v>
      </c>
      <c r="BF637" s="233">
        <f>IF(N637="snížená",J637,0)</f>
        <v>0</v>
      </c>
      <c r="BG637" s="233">
        <f>IF(N637="zákl. přenesená",J637,0)</f>
        <v>0</v>
      </c>
      <c r="BH637" s="233">
        <f>IF(N637="sníž. přenesená",J637,0)</f>
        <v>0</v>
      </c>
      <c r="BI637" s="233">
        <f>IF(N637="nulová",J637,0)</f>
        <v>0</v>
      </c>
      <c r="BJ637" s="18" t="s">
        <v>87</v>
      </c>
      <c r="BK637" s="233">
        <f>ROUND(I637*H637,2)</f>
        <v>0</v>
      </c>
      <c r="BL637" s="18" t="s">
        <v>157</v>
      </c>
      <c r="BM637" s="232" t="s">
        <v>864</v>
      </c>
    </row>
    <row r="638" s="2" customFormat="1" ht="24.15" customHeight="1">
      <c r="A638" s="39"/>
      <c r="B638" s="40"/>
      <c r="C638" s="220" t="s">
        <v>865</v>
      </c>
      <c r="D638" s="220" t="s">
        <v>153</v>
      </c>
      <c r="E638" s="221" t="s">
        <v>866</v>
      </c>
      <c r="F638" s="222" t="s">
        <v>867</v>
      </c>
      <c r="G638" s="223" t="s">
        <v>248</v>
      </c>
      <c r="H638" s="224">
        <v>624.03200000000004</v>
      </c>
      <c r="I638" s="225"/>
      <c r="J638" s="226">
        <f>ROUND(I638*H638,2)</f>
        <v>0</v>
      </c>
      <c r="K638" s="227"/>
      <c r="L638" s="45"/>
      <c r="M638" s="228" t="s">
        <v>1</v>
      </c>
      <c r="N638" s="229" t="s">
        <v>44</v>
      </c>
      <c r="O638" s="92"/>
      <c r="P638" s="230">
        <f>O638*H638</f>
        <v>0</v>
      </c>
      <c r="Q638" s="230">
        <v>0</v>
      </c>
      <c r="R638" s="230">
        <f>Q638*H638</f>
        <v>0</v>
      </c>
      <c r="S638" s="230">
        <v>0</v>
      </c>
      <c r="T638" s="231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2" t="s">
        <v>157</v>
      </c>
      <c r="AT638" s="232" t="s">
        <v>153</v>
      </c>
      <c r="AU638" s="232" t="s">
        <v>89</v>
      </c>
      <c r="AY638" s="18" t="s">
        <v>151</v>
      </c>
      <c r="BE638" s="233">
        <f>IF(N638="základní",J638,0)</f>
        <v>0</v>
      </c>
      <c r="BF638" s="233">
        <f>IF(N638="snížená",J638,0)</f>
        <v>0</v>
      </c>
      <c r="BG638" s="233">
        <f>IF(N638="zákl. přenesená",J638,0)</f>
        <v>0</v>
      </c>
      <c r="BH638" s="233">
        <f>IF(N638="sníž. přenesená",J638,0)</f>
        <v>0</v>
      </c>
      <c r="BI638" s="233">
        <f>IF(N638="nulová",J638,0)</f>
        <v>0</v>
      </c>
      <c r="BJ638" s="18" t="s">
        <v>87</v>
      </c>
      <c r="BK638" s="233">
        <f>ROUND(I638*H638,2)</f>
        <v>0</v>
      </c>
      <c r="BL638" s="18" t="s">
        <v>157</v>
      </c>
      <c r="BM638" s="232" t="s">
        <v>868</v>
      </c>
    </row>
    <row r="639" s="2" customFormat="1" ht="24.15" customHeight="1">
      <c r="A639" s="39"/>
      <c r="B639" s="40"/>
      <c r="C639" s="220" t="s">
        <v>869</v>
      </c>
      <c r="D639" s="220" t="s">
        <v>153</v>
      </c>
      <c r="E639" s="221" t="s">
        <v>870</v>
      </c>
      <c r="F639" s="222" t="s">
        <v>871</v>
      </c>
      <c r="G639" s="223" t="s">
        <v>248</v>
      </c>
      <c r="H639" s="224">
        <v>2496.1280000000002</v>
      </c>
      <c r="I639" s="225"/>
      <c r="J639" s="226">
        <f>ROUND(I639*H639,2)</f>
        <v>0</v>
      </c>
      <c r="K639" s="227"/>
      <c r="L639" s="45"/>
      <c r="M639" s="228" t="s">
        <v>1</v>
      </c>
      <c r="N639" s="229" t="s">
        <v>44</v>
      </c>
      <c r="O639" s="92"/>
      <c r="P639" s="230">
        <f>O639*H639</f>
        <v>0</v>
      </c>
      <c r="Q639" s="230">
        <v>0</v>
      </c>
      <c r="R639" s="230">
        <f>Q639*H639</f>
        <v>0</v>
      </c>
      <c r="S639" s="230">
        <v>0</v>
      </c>
      <c r="T639" s="231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2" t="s">
        <v>157</v>
      </c>
      <c r="AT639" s="232" t="s">
        <v>153</v>
      </c>
      <c r="AU639" s="232" t="s">
        <v>89</v>
      </c>
      <c r="AY639" s="18" t="s">
        <v>151</v>
      </c>
      <c r="BE639" s="233">
        <f>IF(N639="základní",J639,0)</f>
        <v>0</v>
      </c>
      <c r="BF639" s="233">
        <f>IF(N639="snížená",J639,0)</f>
        <v>0</v>
      </c>
      <c r="BG639" s="233">
        <f>IF(N639="zákl. přenesená",J639,0)</f>
        <v>0</v>
      </c>
      <c r="BH639" s="233">
        <f>IF(N639="sníž. přenesená",J639,0)</f>
        <v>0</v>
      </c>
      <c r="BI639" s="233">
        <f>IF(N639="nulová",J639,0)</f>
        <v>0</v>
      </c>
      <c r="BJ639" s="18" t="s">
        <v>87</v>
      </c>
      <c r="BK639" s="233">
        <f>ROUND(I639*H639,2)</f>
        <v>0</v>
      </c>
      <c r="BL639" s="18" t="s">
        <v>157</v>
      </c>
      <c r="BM639" s="232" t="s">
        <v>872</v>
      </c>
    </row>
    <row r="640" s="13" customFormat="1">
      <c r="A640" s="13"/>
      <c r="B640" s="234"/>
      <c r="C640" s="235"/>
      <c r="D640" s="236" t="s">
        <v>159</v>
      </c>
      <c r="E640" s="235"/>
      <c r="F640" s="238" t="s">
        <v>873</v>
      </c>
      <c r="G640" s="235"/>
      <c r="H640" s="239">
        <v>2496.1280000000002</v>
      </c>
      <c r="I640" s="240"/>
      <c r="J640" s="235"/>
      <c r="K640" s="235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159</v>
      </c>
      <c r="AU640" s="245" t="s">
        <v>89</v>
      </c>
      <c r="AV640" s="13" t="s">
        <v>89</v>
      </c>
      <c r="AW640" s="13" t="s">
        <v>4</v>
      </c>
      <c r="AX640" s="13" t="s">
        <v>87</v>
      </c>
      <c r="AY640" s="245" t="s">
        <v>151</v>
      </c>
    </row>
    <row r="641" s="2" customFormat="1" ht="33" customHeight="1">
      <c r="A641" s="39"/>
      <c r="B641" s="40"/>
      <c r="C641" s="220" t="s">
        <v>874</v>
      </c>
      <c r="D641" s="220" t="s">
        <v>153</v>
      </c>
      <c r="E641" s="221" t="s">
        <v>875</v>
      </c>
      <c r="F641" s="222" t="s">
        <v>876</v>
      </c>
      <c r="G641" s="223" t="s">
        <v>248</v>
      </c>
      <c r="H641" s="224">
        <v>1.748</v>
      </c>
      <c r="I641" s="225"/>
      <c r="J641" s="226">
        <f>ROUND(I641*H641,2)</f>
        <v>0</v>
      </c>
      <c r="K641" s="227"/>
      <c r="L641" s="45"/>
      <c r="M641" s="228" t="s">
        <v>1</v>
      </c>
      <c r="N641" s="229" t="s">
        <v>44</v>
      </c>
      <c r="O641" s="92"/>
      <c r="P641" s="230">
        <f>O641*H641</f>
        <v>0</v>
      </c>
      <c r="Q641" s="230">
        <v>0</v>
      </c>
      <c r="R641" s="230">
        <f>Q641*H641</f>
        <v>0</v>
      </c>
      <c r="S641" s="230">
        <v>0</v>
      </c>
      <c r="T641" s="231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2" t="s">
        <v>157</v>
      </c>
      <c r="AT641" s="232" t="s">
        <v>153</v>
      </c>
      <c r="AU641" s="232" t="s">
        <v>89</v>
      </c>
      <c r="AY641" s="18" t="s">
        <v>151</v>
      </c>
      <c r="BE641" s="233">
        <f>IF(N641="základní",J641,0)</f>
        <v>0</v>
      </c>
      <c r="BF641" s="233">
        <f>IF(N641="snížená",J641,0)</f>
        <v>0</v>
      </c>
      <c r="BG641" s="233">
        <f>IF(N641="zákl. přenesená",J641,0)</f>
        <v>0</v>
      </c>
      <c r="BH641" s="233">
        <f>IF(N641="sníž. přenesená",J641,0)</f>
        <v>0</v>
      </c>
      <c r="BI641" s="233">
        <f>IF(N641="nulová",J641,0)</f>
        <v>0</v>
      </c>
      <c r="BJ641" s="18" t="s">
        <v>87</v>
      </c>
      <c r="BK641" s="233">
        <f>ROUND(I641*H641,2)</f>
        <v>0</v>
      </c>
      <c r="BL641" s="18" t="s">
        <v>157</v>
      </c>
      <c r="BM641" s="232" t="s">
        <v>877</v>
      </c>
    </row>
    <row r="642" s="13" customFormat="1">
      <c r="A642" s="13"/>
      <c r="B642" s="234"/>
      <c r="C642" s="235"/>
      <c r="D642" s="236" t="s">
        <v>159</v>
      </c>
      <c r="E642" s="237" t="s">
        <v>1</v>
      </c>
      <c r="F642" s="238" t="s">
        <v>878</v>
      </c>
      <c r="G642" s="235"/>
      <c r="H642" s="239">
        <v>1.748</v>
      </c>
      <c r="I642" s="240"/>
      <c r="J642" s="235"/>
      <c r="K642" s="235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159</v>
      </c>
      <c r="AU642" s="245" t="s">
        <v>89</v>
      </c>
      <c r="AV642" s="13" t="s">
        <v>89</v>
      </c>
      <c r="AW642" s="13" t="s">
        <v>35</v>
      </c>
      <c r="AX642" s="13" t="s">
        <v>87</v>
      </c>
      <c r="AY642" s="245" t="s">
        <v>151</v>
      </c>
    </row>
    <row r="643" s="2" customFormat="1" ht="33" customHeight="1">
      <c r="A643" s="39"/>
      <c r="B643" s="40"/>
      <c r="C643" s="220" t="s">
        <v>879</v>
      </c>
      <c r="D643" s="220" t="s">
        <v>153</v>
      </c>
      <c r="E643" s="221" t="s">
        <v>880</v>
      </c>
      <c r="F643" s="222" t="s">
        <v>881</v>
      </c>
      <c r="G643" s="223" t="s">
        <v>248</v>
      </c>
      <c r="H643" s="224">
        <v>5.6449999999999996</v>
      </c>
      <c r="I643" s="225"/>
      <c r="J643" s="226">
        <f>ROUND(I643*H643,2)</f>
        <v>0</v>
      </c>
      <c r="K643" s="227"/>
      <c r="L643" s="45"/>
      <c r="M643" s="228" t="s">
        <v>1</v>
      </c>
      <c r="N643" s="229" t="s">
        <v>44</v>
      </c>
      <c r="O643" s="92"/>
      <c r="P643" s="230">
        <f>O643*H643</f>
        <v>0</v>
      </c>
      <c r="Q643" s="230">
        <v>0</v>
      </c>
      <c r="R643" s="230">
        <f>Q643*H643</f>
        <v>0</v>
      </c>
      <c r="S643" s="230">
        <v>0</v>
      </c>
      <c r="T643" s="231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2" t="s">
        <v>157</v>
      </c>
      <c r="AT643" s="232" t="s">
        <v>153</v>
      </c>
      <c r="AU643" s="232" t="s">
        <v>89</v>
      </c>
      <c r="AY643" s="18" t="s">
        <v>151</v>
      </c>
      <c r="BE643" s="233">
        <f>IF(N643="základní",J643,0)</f>
        <v>0</v>
      </c>
      <c r="BF643" s="233">
        <f>IF(N643="snížená",J643,0)</f>
        <v>0</v>
      </c>
      <c r="BG643" s="233">
        <f>IF(N643="zákl. přenesená",J643,0)</f>
        <v>0</v>
      </c>
      <c r="BH643" s="233">
        <f>IF(N643="sníž. přenesená",J643,0)</f>
        <v>0</v>
      </c>
      <c r="BI643" s="233">
        <f>IF(N643="nulová",J643,0)</f>
        <v>0</v>
      </c>
      <c r="BJ643" s="18" t="s">
        <v>87</v>
      </c>
      <c r="BK643" s="233">
        <f>ROUND(I643*H643,2)</f>
        <v>0</v>
      </c>
      <c r="BL643" s="18" t="s">
        <v>157</v>
      </c>
      <c r="BM643" s="232" t="s">
        <v>882</v>
      </c>
    </row>
    <row r="644" s="13" customFormat="1">
      <c r="A644" s="13"/>
      <c r="B644" s="234"/>
      <c r="C644" s="235"/>
      <c r="D644" s="236" t="s">
        <v>159</v>
      </c>
      <c r="E644" s="237" t="s">
        <v>1</v>
      </c>
      <c r="F644" s="238" t="s">
        <v>883</v>
      </c>
      <c r="G644" s="235"/>
      <c r="H644" s="239">
        <v>5.6449999999999996</v>
      </c>
      <c r="I644" s="240"/>
      <c r="J644" s="235"/>
      <c r="K644" s="235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159</v>
      </c>
      <c r="AU644" s="245" t="s">
        <v>89</v>
      </c>
      <c r="AV644" s="13" t="s">
        <v>89</v>
      </c>
      <c r="AW644" s="13" t="s">
        <v>35</v>
      </c>
      <c r="AX644" s="13" t="s">
        <v>87</v>
      </c>
      <c r="AY644" s="245" t="s">
        <v>151</v>
      </c>
    </row>
    <row r="645" s="2" customFormat="1" ht="44.25" customHeight="1">
      <c r="A645" s="39"/>
      <c r="B645" s="40"/>
      <c r="C645" s="220" t="s">
        <v>884</v>
      </c>
      <c r="D645" s="220" t="s">
        <v>153</v>
      </c>
      <c r="E645" s="221" t="s">
        <v>885</v>
      </c>
      <c r="F645" s="222" t="s">
        <v>886</v>
      </c>
      <c r="G645" s="223" t="s">
        <v>248</v>
      </c>
      <c r="H645" s="224">
        <v>240.28200000000001</v>
      </c>
      <c r="I645" s="225"/>
      <c r="J645" s="226">
        <f>ROUND(I645*H645,2)</f>
        <v>0</v>
      </c>
      <c r="K645" s="227"/>
      <c r="L645" s="45"/>
      <c r="M645" s="228" t="s">
        <v>1</v>
      </c>
      <c r="N645" s="229" t="s">
        <v>44</v>
      </c>
      <c r="O645" s="92"/>
      <c r="P645" s="230">
        <f>O645*H645</f>
        <v>0</v>
      </c>
      <c r="Q645" s="230">
        <v>0</v>
      </c>
      <c r="R645" s="230">
        <f>Q645*H645</f>
        <v>0</v>
      </c>
      <c r="S645" s="230">
        <v>0</v>
      </c>
      <c r="T645" s="231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2" t="s">
        <v>157</v>
      </c>
      <c r="AT645" s="232" t="s">
        <v>153</v>
      </c>
      <c r="AU645" s="232" t="s">
        <v>89</v>
      </c>
      <c r="AY645" s="18" t="s">
        <v>151</v>
      </c>
      <c r="BE645" s="233">
        <f>IF(N645="základní",J645,0)</f>
        <v>0</v>
      </c>
      <c r="BF645" s="233">
        <f>IF(N645="snížená",J645,0)</f>
        <v>0</v>
      </c>
      <c r="BG645" s="233">
        <f>IF(N645="zákl. přenesená",J645,0)</f>
        <v>0</v>
      </c>
      <c r="BH645" s="233">
        <f>IF(N645="sníž. přenesená",J645,0)</f>
        <v>0</v>
      </c>
      <c r="BI645" s="233">
        <f>IF(N645="nulová",J645,0)</f>
        <v>0</v>
      </c>
      <c r="BJ645" s="18" t="s">
        <v>87</v>
      </c>
      <c r="BK645" s="233">
        <f>ROUND(I645*H645,2)</f>
        <v>0</v>
      </c>
      <c r="BL645" s="18" t="s">
        <v>157</v>
      </c>
      <c r="BM645" s="232" t="s">
        <v>887</v>
      </c>
    </row>
    <row r="646" s="2" customFormat="1" ht="44.25" customHeight="1">
      <c r="A646" s="39"/>
      <c r="B646" s="40"/>
      <c r="C646" s="220" t="s">
        <v>888</v>
      </c>
      <c r="D646" s="220" t="s">
        <v>153</v>
      </c>
      <c r="E646" s="221" t="s">
        <v>889</v>
      </c>
      <c r="F646" s="222" t="s">
        <v>890</v>
      </c>
      <c r="G646" s="223" t="s">
        <v>248</v>
      </c>
      <c r="H646" s="224">
        <v>289.10000000000002</v>
      </c>
      <c r="I646" s="225"/>
      <c r="J646" s="226">
        <f>ROUND(I646*H646,2)</f>
        <v>0</v>
      </c>
      <c r="K646" s="227"/>
      <c r="L646" s="45"/>
      <c r="M646" s="228" t="s">
        <v>1</v>
      </c>
      <c r="N646" s="229" t="s">
        <v>44</v>
      </c>
      <c r="O646" s="92"/>
      <c r="P646" s="230">
        <f>O646*H646</f>
        <v>0</v>
      </c>
      <c r="Q646" s="230">
        <v>0</v>
      </c>
      <c r="R646" s="230">
        <f>Q646*H646</f>
        <v>0</v>
      </c>
      <c r="S646" s="230">
        <v>0</v>
      </c>
      <c r="T646" s="231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2" t="s">
        <v>157</v>
      </c>
      <c r="AT646" s="232" t="s">
        <v>153</v>
      </c>
      <c r="AU646" s="232" t="s">
        <v>89</v>
      </c>
      <c r="AY646" s="18" t="s">
        <v>151</v>
      </c>
      <c r="BE646" s="233">
        <f>IF(N646="základní",J646,0)</f>
        <v>0</v>
      </c>
      <c r="BF646" s="233">
        <f>IF(N646="snížená",J646,0)</f>
        <v>0</v>
      </c>
      <c r="BG646" s="233">
        <f>IF(N646="zákl. přenesená",J646,0)</f>
        <v>0</v>
      </c>
      <c r="BH646" s="233">
        <f>IF(N646="sníž. přenesená",J646,0)</f>
        <v>0</v>
      </c>
      <c r="BI646" s="233">
        <f>IF(N646="nulová",J646,0)</f>
        <v>0</v>
      </c>
      <c r="BJ646" s="18" t="s">
        <v>87</v>
      </c>
      <c r="BK646" s="233">
        <f>ROUND(I646*H646,2)</f>
        <v>0</v>
      </c>
      <c r="BL646" s="18" t="s">
        <v>157</v>
      </c>
      <c r="BM646" s="232" t="s">
        <v>891</v>
      </c>
    </row>
    <row r="647" s="13" customFormat="1">
      <c r="A647" s="13"/>
      <c r="B647" s="234"/>
      <c r="C647" s="235"/>
      <c r="D647" s="236" t="s">
        <v>159</v>
      </c>
      <c r="E647" s="237" t="s">
        <v>1</v>
      </c>
      <c r="F647" s="238" t="s">
        <v>892</v>
      </c>
      <c r="G647" s="235"/>
      <c r="H647" s="239">
        <v>289.10000000000002</v>
      </c>
      <c r="I647" s="240"/>
      <c r="J647" s="235"/>
      <c r="K647" s="235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159</v>
      </c>
      <c r="AU647" s="245" t="s">
        <v>89</v>
      </c>
      <c r="AV647" s="13" t="s">
        <v>89</v>
      </c>
      <c r="AW647" s="13" t="s">
        <v>35</v>
      </c>
      <c r="AX647" s="13" t="s">
        <v>87</v>
      </c>
      <c r="AY647" s="245" t="s">
        <v>151</v>
      </c>
    </row>
    <row r="648" s="2" customFormat="1" ht="44.25" customHeight="1">
      <c r="A648" s="39"/>
      <c r="B648" s="40"/>
      <c r="C648" s="220" t="s">
        <v>893</v>
      </c>
      <c r="D648" s="220" t="s">
        <v>153</v>
      </c>
      <c r="E648" s="221" t="s">
        <v>894</v>
      </c>
      <c r="F648" s="222" t="s">
        <v>895</v>
      </c>
      <c r="G648" s="223" t="s">
        <v>248</v>
      </c>
      <c r="H648" s="224">
        <v>70.400000000000006</v>
      </c>
      <c r="I648" s="225"/>
      <c r="J648" s="226">
        <f>ROUND(I648*H648,2)</f>
        <v>0</v>
      </c>
      <c r="K648" s="227"/>
      <c r="L648" s="45"/>
      <c r="M648" s="228" t="s">
        <v>1</v>
      </c>
      <c r="N648" s="229" t="s">
        <v>44</v>
      </c>
      <c r="O648" s="92"/>
      <c r="P648" s="230">
        <f>O648*H648</f>
        <v>0</v>
      </c>
      <c r="Q648" s="230">
        <v>0</v>
      </c>
      <c r="R648" s="230">
        <f>Q648*H648</f>
        <v>0</v>
      </c>
      <c r="S648" s="230">
        <v>0</v>
      </c>
      <c r="T648" s="231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2" t="s">
        <v>157</v>
      </c>
      <c r="AT648" s="232" t="s">
        <v>153</v>
      </c>
      <c r="AU648" s="232" t="s">
        <v>89</v>
      </c>
      <c r="AY648" s="18" t="s">
        <v>151</v>
      </c>
      <c r="BE648" s="233">
        <f>IF(N648="základní",J648,0)</f>
        <v>0</v>
      </c>
      <c r="BF648" s="233">
        <f>IF(N648="snížená",J648,0)</f>
        <v>0</v>
      </c>
      <c r="BG648" s="233">
        <f>IF(N648="zákl. přenesená",J648,0)</f>
        <v>0</v>
      </c>
      <c r="BH648" s="233">
        <f>IF(N648="sníž. přenesená",J648,0)</f>
        <v>0</v>
      </c>
      <c r="BI648" s="233">
        <f>IF(N648="nulová",J648,0)</f>
        <v>0</v>
      </c>
      <c r="BJ648" s="18" t="s">
        <v>87</v>
      </c>
      <c r="BK648" s="233">
        <f>ROUND(I648*H648,2)</f>
        <v>0</v>
      </c>
      <c r="BL648" s="18" t="s">
        <v>157</v>
      </c>
      <c r="BM648" s="232" t="s">
        <v>896</v>
      </c>
    </row>
    <row r="649" s="13" customFormat="1">
      <c r="A649" s="13"/>
      <c r="B649" s="234"/>
      <c r="C649" s="235"/>
      <c r="D649" s="236" t="s">
        <v>159</v>
      </c>
      <c r="E649" s="237" t="s">
        <v>1</v>
      </c>
      <c r="F649" s="238" t="s">
        <v>897</v>
      </c>
      <c r="G649" s="235"/>
      <c r="H649" s="239">
        <v>70.400000000000006</v>
      </c>
      <c r="I649" s="240"/>
      <c r="J649" s="235"/>
      <c r="K649" s="235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159</v>
      </c>
      <c r="AU649" s="245" t="s">
        <v>89</v>
      </c>
      <c r="AV649" s="13" t="s">
        <v>89</v>
      </c>
      <c r="AW649" s="13" t="s">
        <v>35</v>
      </c>
      <c r="AX649" s="13" t="s">
        <v>87</v>
      </c>
      <c r="AY649" s="245" t="s">
        <v>151</v>
      </c>
    </row>
    <row r="650" s="12" customFormat="1" ht="22.8" customHeight="1">
      <c r="A650" s="12"/>
      <c r="B650" s="204"/>
      <c r="C650" s="205"/>
      <c r="D650" s="206" t="s">
        <v>78</v>
      </c>
      <c r="E650" s="218" t="s">
        <v>898</v>
      </c>
      <c r="F650" s="218" t="s">
        <v>899</v>
      </c>
      <c r="G650" s="205"/>
      <c r="H650" s="205"/>
      <c r="I650" s="208"/>
      <c r="J650" s="219">
        <f>BK650</f>
        <v>0</v>
      </c>
      <c r="K650" s="205"/>
      <c r="L650" s="210"/>
      <c r="M650" s="211"/>
      <c r="N650" s="212"/>
      <c r="O650" s="212"/>
      <c r="P650" s="213">
        <f>P651</f>
        <v>0</v>
      </c>
      <c r="Q650" s="212"/>
      <c r="R650" s="213">
        <f>R651</f>
        <v>0</v>
      </c>
      <c r="S650" s="212"/>
      <c r="T650" s="214">
        <f>T651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15" t="s">
        <v>87</v>
      </c>
      <c r="AT650" s="216" t="s">
        <v>78</v>
      </c>
      <c r="AU650" s="216" t="s">
        <v>87</v>
      </c>
      <c r="AY650" s="215" t="s">
        <v>151</v>
      </c>
      <c r="BK650" s="217">
        <f>BK651</f>
        <v>0</v>
      </c>
    </row>
    <row r="651" s="2" customFormat="1" ht="21.75" customHeight="1">
      <c r="A651" s="39"/>
      <c r="B651" s="40"/>
      <c r="C651" s="220" t="s">
        <v>900</v>
      </c>
      <c r="D651" s="220" t="s">
        <v>153</v>
      </c>
      <c r="E651" s="221" t="s">
        <v>901</v>
      </c>
      <c r="F651" s="222" t="s">
        <v>902</v>
      </c>
      <c r="G651" s="223" t="s">
        <v>248</v>
      </c>
      <c r="H651" s="224">
        <v>690.74599999999998</v>
      </c>
      <c r="I651" s="225"/>
      <c r="J651" s="226">
        <f>ROUND(I651*H651,2)</f>
        <v>0</v>
      </c>
      <c r="K651" s="227"/>
      <c r="L651" s="45"/>
      <c r="M651" s="228" t="s">
        <v>1</v>
      </c>
      <c r="N651" s="229" t="s">
        <v>44</v>
      </c>
      <c r="O651" s="92"/>
      <c r="P651" s="230">
        <f>O651*H651</f>
        <v>0</v>
      </c>
      <c r="Q651" s="230">
        <v>0</v>
      </c>
      <c r="R651" s="230">
        <f>Q651*H651</f>
        <v>0</v>
      </c>
      <c r="S651" s="230">
        <v>0</v>
      </c>
      <c r="T651" s="231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2" t="s">
        <v>157</v>
      </c>
      <c r="AT651" s="232" t="s">
        <v>153</v>
      </c>
      <c r="AU651" s="232" t="s">
        <v>89</v>
      </c>
      <c r="AY651" s="18" t="s">
        <v>151</v>
      </c>
      <c r="BE651" s="233">
        <f>IF(N651="základní",J651,0)</f>
        <v>0</v>
      </c>
      <c r="BF651" s="233">
        <f>IF(N651="snížená",J651,0)</f>
        <v>0</v>
      </c>
      <c r="BG651" s="233">
        <f>IF(N651="zákl. přenesená",J651,0)</f>
        <v>0</v>
      </c>
      <c r="BH651" s="233">
        <f>IF(N651="sníž. přenesená",J651,0)</f>
        <v>0</v>
      </c>
      <c r="BI651" s="233">
        <f>IF(N651="nulová",J651,0)</f>
        <v>0</v>
      </c>
      <c r="BJ651" s="18" t="s">
        <v>87</v>
      </c>
      <c r="BK651" s="233">
        <f>ROUND(I651*H651,2)</f>
        <v>0</v>
      </c>
      <c r="BL651" s="18" t="s">
        <v>157</v>
      </c>
      <c r="BM651" s="232" t="s">
        <v>903</v>
      </c>
    </row>
    <row r="652" s="12" customFormat="1" ht="25.92" customHeight="1">
      <c r="A652" s="12"/>
      <c r="B652" s="204"/>
      <c r="C652" s="205"/>
      <c r="D652" s="206" t="s">
        <v>78</v>
      </c>
      <c r="E652" s="207" t="s">
        <v>904</v>
      </c>
      <c r="F652" s="207" t="s">
        <v>905</v>
      </c>
      <c r="G652" s="205"/>
      <c r="H652" s="205"/>
      <c r="I652" s="208"/>
      <c r="J652" s="209">
        <f>BK652</f>
        <v>0</v>
      </c>
      <c r="K652" s="205"/>
      <c r="L652" s="210"/>
      <c r="M652" s="211"/>
      <c r="N652" s="212"/>
      <c r="O652" s="212"/>
      <c r="P652" s="213">
        <f>P653+P667+P696+P711+P716+P754+P760+P772+P823+P826+P854+P916+P930+P948+P974+P989</f>
        <v>0</v>
      </c>
      <c r="Q652" s="212"/>
      <c r="R652" s="213">
        <f>R653+R667+R696+R711+R716+R754+R760+R772+R823+R826+R854+R916+R930+R948+R974+R989</f>
        <v>62.102919629999995</v>
      </c>
      <c r="S652" s="212"/>
      <c r="T652" s="214">
        <f>T653+T667+T696+T711+T716+T754+T760+T772+T823+T826+T854+T916+T930+T948+T974+T989</f>
        <v>38.448522400000002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15" t="s">
        <v>89</v>
      </c>
      <c r="AT652" s="216" t="s">
        <v>78</v>
      </c>
      <c r="AU652" s="216" t="s">
        <v>79</v>
      </c>
      <c r="AY652" s="215" t="s">
        <v>151</v>
      </c>
      <c r="BK652" s="217">
        <f>BK653+BK667+BK696+BK711+BK716+BK754+BK760+BK772+BK823+BK826+BK854+BK916+BK930+BK948+BK974+BK989</f>
        <v>0</v>
      </c>
    </row>
    <row r="653" s="12" customFormat="1" ht="22.8" customHeight="1">
      <c r="A653" s="12"/>
      <c r="B653" s="204"/>
      <c r="C653" s="205"/>
      <c r="D653" s="206" t="s">
        <v>78</v>
      </c>
      <c r="E653" s="218" t="s">
        <v>906</v>
      </c>
      <c r="F653" s="218" t="s">
        <v>907</v>
      </c>
      <c r="G653" s="205"/>
      <c r="H653" s="205"/>
      <c r="I653" s="208"/>
      <c r="J653" s="219">
        <f>BK653</f>
        <v>0</v>
      </c>
      <c r="K653" s="205"/>
      <c r="L653" s="210"/>
      <c r="M653" s="211"/>
      <c r="N653" s="212"/>
      <c r="O653" s="212"/>
      <c r="P653" s="213">
        <f>SUM(P654:P666)</f>
        <v>0</v>
      </c>
      <c r="Q653" s="212"/>
      <c r="R653" s="213">
        <f>SUM(R654:R666)</f>
        <v>0.73621359999999991</v>
      </c>
      <c r="S653" s="212"/>
      <c r="T653" s="214">
        <f>SUM(T654:T666)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15" t="s">
        <v>89</v>
      </c>
      <c r="AT653" s="216" t="s">
        <v>78</v>
      </c>
      <c r="AU653" s="216" t="s">
        <v>87</v>
      </c>
      <c r="AY653" s="215" t="s">
        <v>151</v>
      </c>
      <c r="BK653" s="217">
        <f>SUM(BK654:BK666)</f>
        <v>0</v>
      </c>
    </row>
    <row r="654" s="2" customFormat="1" ht="24.15" customHeight="1">
      <c r="A654" s="39"/>
      <c r="B654" s="40"/>
      <c r="C654" s="220" t="s">
        <v>908</v>
      </c>
      <c r="D654" s="220" t="s">
        <v>153</v>
      </c>
      <c r="E654" s="221" t="s">
        <v>909</v>
      </c>
      <c r="F654" s="222" t="s">
        <v>910</v>
      </c>
      <c r="G654" s="223" t="s">
        <v>156</v>
      </c>
      <c r="H654" s="224">
        <v>115</v>
      </c>
      <c r="I654" s="225"/>
      <c r="J654" s="226">
        <f>ROUND(I654*H654,2)</f>
        <v>0</v>
      </c>
      <c r="K654" s="227"/>
      <c r="L654" s="45"/>
      <c r="M654" s="228" t="s">
        <v>1</v>
      </c>
      <c r="N654" s="229" t="s">
        <v>44</v>
      </c>
      <c r="O654" s="92"/>
      <c r="P654" s="230">
        <f>O654*H654</f>
        <v>0</v>
      </c>
      <c r="Q654" s="230">
        <v>0</v>
      </c>
      <c r="R654" s="230">
        <f>Q654*H654</f>
        <v>0</v>
      </c>
      <c r="S654" s="230">
        <v>0</v>
      </c>
      <c r="T654" s="231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2" t="s">
        <v>235</v>
      </c>
      <c r="AT654" s="232" t="s">
        <v>153</v>
      </c>
      <c r="AU654" s="232" t="s">
        <v>89</v>
      </c>
      <c r="AY654" s="18" t="s">
        <v>151</v>
      </c>
      <c r="BE654" s="233">
        <f>IF(N654="základní",J654,0)</f>
        <v>0</v>
      </c>
      <c r="BF654" s="233">
        <f>IF(N654="snížená",J654,0)</f>
        <v>0</v>
      </c>
      <c r="BG654" s="233">
        <f>IF(N654="zákl. přenesená",J654,0)</f>
        <v>0</v>
      </c>
      <c r="BH654" s="233">
        <f>IF(N654="sníž. přenesená",J654,0)</f>
        <v>0</v>
      </c>
      <c r="BI654" s="233">
        <f>IF(N654="nulová",J654,0)</f>
        <v>0</v>
      </c>
      <c r="BJ654" s="18" t="s">
        <v>87</v>
      </c>
      <c r="BK654" s="233">
        <f>ROUND(I654*H654,2)</f>
        <v>0</v>
      </c>
      <c r="BL654" s="18" t="s">
        <v>235</v>
      </c>
      <c r="BM654" s="232" t="s">
        <v>911</v>
      </c>
    </row>
    <row r="655" s="13" customFormat="1">
      <c r="A655" s="13"/>
      <c r="B655" s="234"/>
      <c r="C655" s="235"/>
      <c r="D655" s="236" t="s">
        <v>159</v>
      </c>
      <c r="E655" s="237" t="s">
        <v>1</v>
      </c>
      <c r="F655" s="238" t="s">
        <v>912</v>
      </c>
      <c r="G655" s="235"/>
      <c r="H655" s="239">
        <v>115</v>
      </c>
      <c r="I655" s="240"/>
      <c r="J655" s="235"/>
      <c r="K655" s="235"/>
      <c r="L655" s="241"/>
      <c r="M655" s="242"/>
      <c r="N655" s="243"/>
      <c r="O655" s="243"/>
      <c r="P655" s="243"/>
      <c r="Q655" s="243"/>
      <c r="R655" s="243"/>
      <c r="S655" s="243"/>
      <c r="T655" s="24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5" t="s">
        <v>159</v>
      </c>
      <c r="AU655" s="245" t="s">
        <v>89</v>
      </c>
      <c r="AV655" s="13" t="s">
        <v>89</v>
      </c>
      <c r="AW655" s="13" t="s">
        <v>35</v>
      </c>
      <c r="AX655" s="13" t="s">
        <v>87</v>
      </c>
      <c r="AY655" s="245" t="s">
        <v>151</v>
      </c>
    </row>
    <row r="656" s="2" customFormat="1" ht="16.5" customHeight="1">
      <c r="A656" s="39"/>
      <c r="B656" s="40"/>
      <c r="C656" s="257" t="s">
        <v>913</v>
      </c>
      <c r="D656" s="257" t="s">
        <v>353</v>
      </c>
      <c r="E656" s="258" t="s">
        <v>914</v>
      </c>
      <c r="F656" s="259" t="s">
        <v>915</v>
      </c>
      <c r="G656" s="260" t="s">
        <v>248</v>
      </c>
      <c r="H656" s="261">
        <v>0.035000000000000003</v>
      </c>
      <c r="I656" s="262"/>
      <c r="J656" s="263">
        <f>ROUND(I656*H656,2)</f>
        <v>0</v>
      </c>
      <c r="K656" s="264"/>
      <c r="L656" s="265"/>
      <c r="M656" s="266" t="s">
        <v>1</v>
      </c>
      <c r="N656" s="267" t="s">
        <v>44</v>
      </c>
      <c r="O656" s="92"/>
      <c r="P656" s="230">
        <f>O656*H656</f>
        <v>0</v>
      </c>
      <c r="Q656" s="230">
        <v>1</v>
      </c>
      <c r="R656" s="230">
        <f>Q656*H656</f>
        <v>0.035000000000000003</v>
      </c>
      <c r="S656" s="230">
        <v>0</v>
      </c>
      <c r="T656" s="231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2" t="s">
        <v>326</v>
      </c>
      <c r="AT656" s="232" t="s">
        <v>353</v>
      </c>
      <c r="AU656" s="232" t="s">
        <v>89</v>
      </c>
      <c r="AY656" s="18" t="s">
        <v>151</v>
      </c>
      <c r="BE656" s="233">
        <f>IF(N656="základní",J656,0)</f>
        <v>0</v>
      </c>
      <c r="BF656" s="233">
        <f>IF(N656="snížená",J656,0)</f>
        <v>0</v>
      </c>
      <c r="BG656" s="233">
        <f>IF(N656="zákl. přenesená",J656,0)</f>
        <v>0</v>
      </c>
      <c r="BH656" s="233">
        <f>IF(N656="sníž. přenesená",J656,0)</f>
        <v>0</v>
      </c>
      <c r="BI656" s="233">
        <f>IF(N656="nulová",J656,0)</f>
        <v>0</v>
      </c>
      <c r="BJ656" s="18" t="s">
        <v>87</v>
      </c>
      <c r="BK656" s="233">
        <f>ROUND(I656*H656,2)</f>
        <v>0</v>
      </c>
      <c r="BL656" s="18" t="s">
        <v>235</v>
      </c>
      <c r="BM656" s="232" t="s">
        <v>916</v>
      </c>
    </row>
    <row r="657" s="13" customFormat="1">
      <c r="A657" s="13"/>
      <c r="B657" s="234"/>
      <c r="C657" s="235"/>
      <c r="D657" s="236" t="s">
        <v>159</v>
      </c>
      <c r="E657" s="235"/>
      <c r="F657" s="238" t="s">
        <v>917</v>
      </c>
      <c r="G657" s="235"/>
      <c r="H657" s="239">
        <v>0.035000000000000003</v>
      </c>
      <c r="I657" s="240"/>
      <c r="J657" s="235"/>
      <c r="K657" s="235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159</v>
      </c>
      <c r="AU657" s="245" t="s">
        <v>89</v>
      </c>
      <c r="AV657" s="13" t="s">
        <v>89</v>
      </c>
      <c r="AW657" s="13" t="s">
        <v>4</v>
      </c>
      <c r="AX657" s="13" t="s">
        <v>87</v>
      </c>
      <c r="AY657" s="245" t="s">
        <v>151</v>
      </c>
    </row>
    <row r="658" s="2" customFormat="1" ht="24.15" customHeight="1">
      <c r="A658" s="39"/>
      <c r="B658" s="40"/>
      <c r="C658" s="220" t="s">
        <v>918</v>
      </c>
      <c r="D658" s="220" t="s">
        <v>153</v>
      </c>
      <c r="E658" s="221" t="s">
        <v>919</v>
      </c>
      <c r="F658" s="222" t="s">
        <v>920</v>
      </c>
      <c r="G658" s="223" t="s">
        <v>156</v>
      </c>
      <c r="H658" s="224">
        <v>115</v>
      </c>
      <c r="I658" s="225"/>
      <c r="J658" s="226">
        <f>ROUND(I658*H658,2)</f>
        <v>0</v>
      </c>
      <c r="K658" s="227"/>
      <c r="L658" s="45"/>
      <c r="M658" s="228" t="s">
        <v>1</v>
      </c>
      <c r="N658" s="229" t="s">
        <v>44</v>
      </c>
      <c r="O658" s="92"/>
      <c r="P658" s="230">
        <f>O658*H658</f>
        <v>0</v>
      </c>
      <c r="Q658" s="230">
        <v>0.00040000000000000002</v>
      </c>
      <c r="R658" s="230">
        <f>Q658*H658</f>
        <v>0.045999999999999999</v>
      </c>
      <c r="S658" s="230">
        <v>0</v>
      </c>
      <c r="T658" s="231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2" t="s">
        <v>235</v>
      </c>
      <c r="AT658" s="232" t="s">
        <v>153</v>
      </c>
      <c r="AU658" s="232" t="s">
        <v>89</v>
      </c>
      <c r="AY658" s="18" t="s">
        <v>151</v>
      </c>
      <c r="BE658" s="233">
        <f>IF(N658="základní",J658,0)</f>
        <v>0</v>
      </c>
      <c r="BF658" s="233">
        <f>IF(N658="snížená",J658,0)</f>
        <v>0</v>
      </c>
      <c r="BG658" s="233">
        <f>IF(N658="zákl. přenesená",J658,0)</f>
        <v>0</v>
      </c>
      <c r="BH658" s="233">
        <f>IF(N658="sníž. přenesená",J658,0)</f>
        <v>0</v>
      </c>
      <c r="BI658" s="233">
        <f>IF(N658="nulová",J658,0)</f>
        <v>0</v>
      </c>
      <c r="BJ658" s="18" t="s">
        <v>87</v>
      </c>
      <c r="BK658" s="233">
        <f>ROUND(I658*H658,2)</f>
        <v>0</v>
      </c>
      <c r="BL658" s="18" t="s">
        <v>235</v>
      </c>
      <c r="BM658" s="232" t="s">
        <v>921</v>
      </c>
    </row>
    <row r="659" s="13" customFormat="1">
      <c r="A659" s="13"/>
      <c r="B659" s="234"/>
      <c r="C659" s="235"/>
      <c r="D659" s="236" t="s">
        <v>159</v>
      </c>
      <c r="E659" s="237" t="s">
        <v>1</v>
      </c>
      <c r="F659" s="238" t="s">
        <v>912</v>
      </c>
      <c r="G659" s="235"/>
      <c r="H659" s="239">
        <v>115</v>
      </c>
      <c r="I659" s="240"/>
      <c r="J659" s="235"/>
      <c r="K659" s="235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159</v>
      </c>
      <c r="AU659" s="245" t="s">
        <v>89</v>
      </c>
      <c r="AV659" s="13" t="s">
        <v>89</v>
      </c>
      <c r="AW659" s="13" t="s">
        <v>35</v>
      </c>
      <c r="AX659" s="13" t="s">
        <v>87</v>
      </c>
      <c r="AY659" s="245" t="s">
        <v>151</v>
      </c>
    </row>
    <row r="660" s="2" customFormat="1" ht="37.8" customHeight="1">
      <c r="A660" s="39"/>
      <c r="B660" s="40"/>
      <c r="C660" s="257" t="s">
        <v>922</v>
      </c>
      <c r="D660" s="257" t="s">
        <v>353</v>
      </c>
      <c r="E660" s="258" t="s">
        <v>923</v>
      </c>
      <c r="F660" s="259" t="s">
        <v>924</v>
      </c>
      <c r="G660" s="260" t="s">
        <v>156</v>
      </c>
      <c r="H660" s="261">
        <v>134.03299999999999</v>
      </c>
      <c r="I660" s="262"/>
      <c r="J660" s="263">
        <f>ROUND(I660*H660,2)</f>
        <v>0</v>
      </c>
      <c r="K660" s="264"/>
      <c r="L660" s="265"/>
      <c r="M660" s="266" t="s">
        <v>1</v>
      </c>
      <c r="N660" s="267" t="s">
        <v>44</v>
      </c>
      <c r="O660" s="92"/>
      <c r="P660" s="230">
        <f>O660*H660</f>
        <v>0</v>
      </c>
      <c r="Q660" s="230">
        <v>0.0047999999999999996</v>
      </c>
      <c r="R660" s="230">
        <f>Q660*H660</f>
        <v>0.64335839999999989</v>
      </c>
      <c r="S660" s="230">
        <v>0</v>
      </c>
      <c r="T660" s="231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2" t="s">
        <v>326</v>
      </c>
      <c r="AT660" s="232" t="s">
        <v>353</v>
      </c>
      <c r="AU660" s="232" t="s">
        <v>89</v>
      </c>
      <c r="AY660" s="18" t="s">
        <v>151</v>
      </c>
      <c r="BE660" s="233">
        <f>IF(N660="základní",J660,0)</f>
        <v>0</v>
      </c>
      <c r="BF660" s="233">
        <f>IF(N660="snížená",J660,0)</f>
        <v>0</v>
      </c>
      <c r="BG660" s="233">
        <f>IF(N660="zákl. přenesená",J660,0)</f>
        <v>0</v>
      </c>
      <c r="BH660" s="233">
        <f>IF(N660="sníž. přenesená",J660,0)</f>
        <v>0</v>
      </c>
      <c r="BI660" s="233">
        <f>IF(N660="nulová",J660,0)</f>
        <v>0</v>
      </c>
      <c r="BJ660" s="18" t="s">
        <v>87</v>
      </c>
      <c r="BK660" s="233">
        <f>ROUND(I660*H660,2)</f>
        <v>0</v>
      </c>
      <c r="BL660" s="18" t="s">
        <v>235</v>
      </c>
      <c r="BM660" s="232" t="s">
        <v>925</v>
      </c>
    </row>
    <row r="661" s="13" customFormat="1">
      <c r="A661" s="13"/>
      <c r="B661" s="234"/>
      <c r="C661" s="235"/>
      <c r="D661" s="236" t="s">
        <v>159</v>
      </c>
      <c r="E661" s="235"/>
      <c r="F661" s="238" t="s">
        <v>926</v>
      </c>
      <c r="G661" s="235"/>
      <c r="H661" s="239">
        <v>134.03299999999999</v>
      </c>
      <c r="I661" s="240"/>
      <c r="J661" s="235"/>
      <c r="K661" s="235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159</v>
      </c>
      <c r="AU661" s="245" t="s">
        <v>89</v>
      </c>
      <c r="AV661" s="13" t="s">
        <v>89</v>
      </c>
      <c r="AW661" s="13" t="s">
        <v>4</v>
      </c>
      <c r="AX661" s="13" t="s">
        <v>87</v>
      </c>
      <c r="AY661" s="245" t="s">
        <v>151</v>
      </c>
    </row>
    <row r="662" s="2" customFormat="1" ht="44.25" customHeight="1">
      <c r="A662" s="39"/>
      <c r="B662" s="40"/>
      <c r="C662" s="220" t="s">
        <v>927</v>
      </c>
      <c r="D662" s="220" t="s">
        <v>153</v>
      </c>
      <c r="E662" s="221" t="s">
        <v>928</v>
      </c>
      <c r="F662" s="222" t="s">
        <v>929</v>
      </c>
      <c r="G662" s="223" t="s">
        <v>156</v>
      </c>
      <c r="H662" s="224">
        <v>29.638000000000002</v>
      </c>
      <c r="I662" s="225"/>
      <c r="J662" s="226">
        <f>ROUND(I662*H662,2)</f>
        <v>0</v>
      </c>
      <c r="K662" s="227"/>
      <c r="L662" s="45"/>
      <c r="M662" s="228" t="s">
        <v>1</v>
      </c>
      <c r="N662" s="229" t="s">
        <v>44</v>
      </c>
      <c r="O662" s="92"/>
      <c r="P662" s="230">
        <f>O662*H662</f>
        <v>0</v>
      </c>
      <c r="Q662" s="230">
        <v>0.00040000000000000002</v>
      </c>
      <c r="R662" s="230">
        <f>Q662*H662</f>
        <v>0.011855200000000002</v>
      </c>
      <c r="S662" s="230">
        <v>0</v>
      </c>
      <c r="T662" s="231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2" t="s">
        <v>235</v>
      </c>
      <c r="AT662" s="232" t="s">
        <v>153</v>
      </c>
      <c r="AU662" s="232" t="s">
        <v>89</v>
      </c>
      <c r="AY662" s="18" t="s">
        <v>151</v>
      </c>
      <c r="BE662" s="233">
        <f>IF(N662="základní",J662,0)</f>
        <v>0</v>
      </c>
      <c r="BF662" s="233">
        <f>IF(N662="snížená",J662,0)</f>
        <v>0</v>
      </c>
      <c r="BG662" s="233">
        <f>IF(N662="zákl. přenesená",J662,0)</f>
        <v>0</v>
      </c>
      <c r="BH662" s="233">
        <f>IF(N662="sníž. přenesená",J662,0)</f>
        <v>0</v>
      </c>
      <c r="BI662" s="233">
        <f>IF(N662="nulová",J662,0)</f>
        <v>0</v>
      </c>
      <c r="BJ662" s="18" t="s">
        <v>87</v>
      </c>
      <c r="BK662" s="233">
        <f>ROUND(I662*H662,2)</f>
        <v>0</v>
      </c>
      <c r="BL662" s="18" t="s">
        <v>235</v>
      </c>
      <c r="BM662" s="232" t="s">
        <v>930</v>
      </c>
    </row>
    <row r="663" s="13" customFormat="1">
      <c r="A663" s="13"/>
      <c r="B663" s="234"/>
      <c r="C663" s="235"/>
      <c r="D663" s="236" t="s">
        <v>159</v>
      </c>
      <c r="E663" s="237" t="s">
        <v>1</v>
      </c>
      <c r="F663" s="238" t="s">
        <v>566</v>
      </c>
      <c r="G663" s="235"/>
      <c r="H663" s="239">
        <v>6.3700000000000001</v>
      </c>
      <c r="I663" s="240"/>
      <c r="J663" s="235"/>
      <c r="K663" s="235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159</v>
      </c>
      <c r="AU663" s="245" t="s">
        <v>89</v>
      </c>
      <c r="AV663" s="13" t="s">
        <v>89</v>
      </c>
      <c r="AW663" s="13" t="s">
        <v>35</v>
      </c>
      <c r="AX663" s="13" t="s">
        <v>79</v>
      </c>
      <c r="AY663" s="245" t="s">
        <v>151</v>
      </c>
    </row>
    <row r="664" s="13" customFormat="1">
      <c r="A664" s="13"/>
      <c r="B664" s="234"/>
      <c r="C664" s="235"/>
      <c r="D664" s="236" t="s">
        <v>159</v>
      </c>
      <c r="E664" s="237" t="s">
        <v>1</v>
      </c>
      <c r="F664" s="238" t="s">
        <v>580</v>
      </c>
      <c r="G664" s="235"/>
      <c r="H664" s="239">
        <v>23.268000000000001</v>
      </c>
      <c r="I664" s="240"/>
      <c r="J664" s="235"/>
      <c r="K664" s="235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159</v>
      </c>
      <c r="AU664" s="245" t="s">
        <v>89</v>
      </c>
      <c r="AV664" s="13" t="s">
        <v>89</v>
      </c>
      <c r="AW664" s="13" t="s">
        <v>35</v>
      </c>
      <c r="AX664" s="13" t="s">
        <v>79</v>
      </c>
      <c r="AY664" s="245" t="s">
        <v>151</v>
      </c>
    </row>
    <row r="665" s="14" customFormat="1">
      <c r="A665" s="14"/>
      <c r="B665" s="246"/>
      <c r="C665" s="247"/>
      <c r="D665" s="236" t="s">
        <v>159</v>
      </c>
      <c r="E665" s="248" t="s">
        <v>1</v>
      </c>
      <c r="F665" s="249" t="s">
        <v>190</v>
      </c>
      <c r="G665" s="247"/>
      <c r="H665" s="250">
        <v>29.638000000000002</v>
      </c>
      <c r="I665" s="251"/>
      <c r="J665" s="247"/>
      <c r="K665" s="247"/>
      <c r="L665" s="252"/>
      <c r="M665" s="253"/>
      <c r="N665" s="254"/>
      <c r="O665" s="254"/>
      <c r="P665" s="254"/>
      <c r="Q665" s="254"/>
      <c r="R665" s="254"/>
      <c r="S665" s="254"/>
      <c r="T665" s="25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6" t="s">
        <v>159</v>
      </c>
      <c r="AU665" s="256" t="s">
        <v>89</v>
      </c>
      <c r="AV665" s="14" t="s">
        <v>157</v>
      </c>
      <c r="AW665" s="14" t="s">
        <v>35</v>
      </c>
      <c r="AX665" s="14" t="s">
        <v>87</v>
      </c>
      <c r="AY665" s="256" t="s">
        <v>151</v>
      </c>
    </row>
    <row r="666" s="2" customFormat="1" ht="24.15" customHeight="1">
      <c r="A666" s="39"/>
      <c r="B666" s="40"/>
      <c r="C666" s="220" t="s">
        <v>931</v>
      </c>
      <c r="D666" s="220" t="s">
        <v>153</v>
      </c>
      <c r="E666" s="221" t="s">
        <v>932</v>
      </c>
      <c r="F666" s="222" t="s">
        <v>933</v>
      </c>
      <c r="G666" s="223" t="s">
        <v>248</v>
      </c>
      <c r="H666" s="224">
        <v>0.73599999999999999</v>
      </c>
      <c r="I666" s="225"/>
      <c r="J666" s="226">
        <f>ROUND(I666*H666,2)</f>
        <v>0</v>
      </c>
      <c r="K666" s="227"/>
      <c r="L666" s="45"/>
      <c r="M666" s="228" t="s">
        <v>1</v>
      </c>
      <c r="N666" s="229" t="s">
        <v>44</v>
      </c>
      <c r="O666" s="92"/>
      <c r="P666" s="230">
        <f>O666*H666</f>
        <v>0</v>
      </c>
      <c r="Q666" s="230">
        <v>0</v>
      </c>
      <c r="R666" s="230">
        <f>Q666*H666</f>
        <v>0</v>
      </c>
      <c r="S666" s="230">
        <v>0</v>
      </c>
      <c r="T666" s="231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2" t="s">
        <v>235</v>
      </c>
      <c r="AT666" s="232" t="s">
        <v>153</v>
      </c>
      <c r="AU666" s="232" t="s">
        <v>89</v>
      </c>
      <c r="AY666" s="18" t="s">
        <v>151</v>
      </c>
      <c r="BE666" s="233">
        <f>IF(N666="základní",J666,0)</f>
        <v>0</v>
      </c>
      <c r="BF666" s="233">
        <f>IF(N666="snížená",J666,0)</f>
        <v>0</v>
      </c>
      <c r="BG666" s="233">
        <f>IF(N666="zákl. přenesená",J666,0)</f>
        <v>0</v>
      </c>
      <c r="BH666" s="233">
        <f>IF(N666="sníž. přenesená",J666,0)</f>
        <v>0</v>
      </c>
      <c r="BI666" s="233">
        <f>IF(N666="nulová",J666,0)</f>
        <v>0</v>
      </c>
      <c r="BJ666" s="18" t="s">
        <v>87</v>
      </c>
      <c r="BK666" s="233">
        <f>ROUND(I666*H666,2)</f>
        <v>0</v>
      </c>
      <c r="BL666" s="18" t="s">
        <v>235</v>
      </c>
      <c r="BM666" s="232" t="s">
        <v>934</v>
      </c>
    </row>
    <row r="667" s="12" customFormat="1" ht="22.8" customHeight="1">
      <c r="A667" s="12"/>
      <c r="B667" s="204"/>
      <c r="C667" s="205"/>
      <c r="D667" s="206" t="s">
        <v>78</v>
      </c>
      <c r="E667" s="218" t="s">
        <v>935</v>
      </c>
      <c r="F667" s="218" t="s">
        <v>936</v>
      </c>
      <c r="G667" s="205"/>
      <c r="H667" s="205"/>
      <c r="I667" s="208"/>
      <c r="J667" s="219">
        <f>BK667</f>
        <v>0</v>
      </c>
      <c r="K667" s="205"/>
      <c r="L667" s="210"/>
      <c r="M667" s="211"/>
      <c r="N667" s="212"/>
      <c r="O667" s="212"/>
      <c r="P667" s="213">
        <f>SUM(P668:P695)</f>
        <v>0</v>
      </c>
      <c r="Q667" s="212"/>
      <c r="R667" s="213">
        <f>SUM(R668:R695)</f>
        <v>5.8019055700000006</v>
      </c>
      <c r="S667" s="212"/>
      <c r="T667" s="214">
        <f>SUM(T668:T695)</f>
        <v>5.3347324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15" t="s">
        <v>89</v>
      </c>
      <c r="AT667" s="216" t="s">
        <v>78</v>
      </c>
      <c r="AU667" s="216" t="s">
        <v>87</v>
      </c>
      <c r="AY667" s="215" t="s">
        <v>151</v>
      </c>
      <c r="BK667" s="217">
        <f>SUM(BK668:BK695)</f>
        <v>0</v>
      </c>
    </row>
    <row r="668" s="2" customFormat="1" ht="24.15" customHeight="1">
      <c r="A668" s="39"/>
      <c r="B668" s="40"/>
      <c r="C668" s="220" t="s">
        <v>937</v>
      </c>
      <c r="D668" s="220" t="s">
        <v>153</v>
      </c>
      <c r="E668" s="221" t="s">
        <v>938</v>
      </c>
      <c r="F668" s="222" t="s">
        <v>939</v>
      </c>
      <c r="G668" s="223" t="s">
        <v>156</v>
      </c>
      <c r="H668" s="224">
        <v>32.299999999999997</v>
      </c>
      <c r="I668" s="225"/>
      <c r="J668" s="226">
        <f>ROUND(I668*H668,2)</f>
        <v>0</v>
      </c>
      <c r="K668" s="227"/>
      <c r="L668" s="45"/>
      <c r="M668" s="228" t="s">
        <v>1</v>
      </c>
      <c r="N668" s="229" t="s">
        <v>44</v>
      </c>
      <c r="O668" s="92"/>
      <c r="P668" s="230">
        <f>O668*H668</f>
        <v>0</v>
      </c>
      <c r="Q668" s="230">
        <v>0</v>
      </c>
      <c r="R668" s="230">
        <f>Q668*H668</f>
        <v>0</v>
      </c>
      <c r="S668" s="230">
        <v>0.00066</v>
      </c>
      <c r="T668" s="231">
        <f>S668*H668</f>
        <v>0.021317999999999997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2" t="s">
        <v>235</v>
      </c>
      <c r="AT668" s="232" t="s">
        <v>153</v>
      </c>
      <c r="AU668" s="232" t="s">
        <v>89</v>
      </c>
      <c r="AY668" s="18" t="s">
        <v>151</v>
      </c>
      <c r="BE668" s="233">
        <f>IF(N668="základní",J668,0)</f>
        <v>0</v>
      </c>
      <c r="BF668" s="233">
        <f>IF(N668="snížená",J668,0)</f>
        <v>0</v>
      </c>
      <c r="BG668" s="233">
        <f>IF(N668="zákl. přenesená",J668,0)</f>
        <v>0</v>
      </c>
      <c r="BH668" s="233">
        <f>IF(N668="sníž. přenesená",J668,0)</f>
        <v>0</v>
      </c>
      <c r="BI668" s="233">
        <f>IF(N668="nulová",J668,0)</f>
        <v>0</v>
      </c>
      <c r="BJ668" s="18" t="s">
        <v>87</v>
      </c>
      <c r="BK668" s="233">
        <f>ROUND(I668*H668,2)</f>
        <v>0</v>
      </c>
      <c r="BL668" s="18" t="s">
        <v>235</v>
      </c>
      <c r="BM668" s="232" t="s">
        <v>940</v>
      </c>
    </row>
    <row r="669" s="13" customFormat="1">
      <c r="A669" s="13"/>
      <c r="B669" s="234"/>
      <c r="C669" s="235"/>
      <c r="D669" s="236" t="s">
        <v>159</v>
      </c>
      <c r="E669" s="237" t="s">
        <v>1</v>
      </c>
      <c r="F669" s="238" t="s">
        <v>941</v>
      </c>
      <c r="G669" s="235"/>
      <c r="H669" s="239">
        <v>32.299999999999997</v>
      </c>
      <c r="I669" s="240"/>
      <c r="J669" s="235"/>
      <c r="K669" s="235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159</v>
      </c>
      <c r="AU669" s="245" t="s">
        <v>89</v>
      </c>
      <c r="AV669" s="13" t="s">
        <v>89</v>
      </c>
      <c r="AW669" s="13" t="s">
        <v>35</v>
      </c>
      <c r="AX669" s="13" t="s">
        <v>87</v>
      </c>
      <c r="AY669" s="245" t="s">
        <v>151</v>
      </c>
    </row>
    <row r="670" s="2" customFormat="1" ht="24.15" customHeight="1">
      <c r="A670" s="39"/>
      <c r="B670" s="40"/>
      <c r="C670" s="220" t="s">
        <v>942</v>
      </c>
      <c r="D670" s="220" t="s">
        <v>153</v>
      </c>
      <c r="E670" s="221" t="s">
        <v>943</v>
      </c>
      <c r="F670" s="222" t="s">
        <v>944</v>
      </c>
      <c r="G670" s="223" t="s">
        <v>156</v>
      </c>
      <c r="H670" s="224">
        <v>1660.442</v>
      </c>
      <c r="I670" s="225"/>
      <c r="J670" s="226">
        <f>ROUND(I670*H670,2)</f>
        <v>0</v>
      </c>
      <c r="K670" s="227"/>
      <c r="L670" s="45"/>
      <c r="M670" s="228" t="s">
        <v>1</v>
      </c>
      <c r="N670" s="229" t="s">
        <v>44</v>
      </c>
      <c r="O670" s="92"/>
      <c r="P670" s="230">
        <f>O670*H670</f>
        <v>0</v>
      </c>
      <c r="Q670" s="230">
        <v>0</v>
      </c>
      <c r="R670" s="230">
        <f>Q670*H670</f>
        <v>0</v>
      </c>
      <c r="S670" s="230">
        <v>0.0032000000000000002</v>
      </c>
      <c r="T670" s="231">
        <f>S670*H670</f>
        <v>5.3134144000000001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2" t="s">
        <v>235</v>
      </c>
      <c r="AT670" s="232" t="s">
        <v>153</v>
      </c>
      <c r="AU670" s="232" t="s">
        <v>89</v>
      </c>
      <c r="AY670" s="18" t="s">
        <v>151</v>
      </c>
      <c r="BE670" s="233">
        <f>IF(N670="základní",J670,0)</f>
        <v>0</v>
      </c>
      <c r="BF670" s="233">
        <f>IF(N670="snížená",J670,0)</f>
        <v>0</v>
      </c>
      <c r="BG670" s="233">
        <f>IF(N670="zákl. přenesená",J670,0)</f>
        <v>0</v>
      </c>
      <c r="BH670" s="233">
        <f>IF(N670="sníž. přenesená",J670,0)</f>
        <v>0</v>
      </c>
      <c r="BI670" s="233">
        <f>IF(N670="nulová",J670,0)</f>
        <v>0</v>
      </c>
      <c r="BJ670" s="18" t="s">
        <v>87</v>
      </c>
      <c r="BK670" s="233">
        <f>ROUND(I670*H670,2)</f>
        <v>0</v>
      </c>
      <c r="BL670" s="18" t="s">
        <v>235</v>
      </c>
      <c r="BM670" s="232" t="s">
        <v>945</v>
      </c>
    </row>
    <row r="671" s="13" customFormat="1">
      <c r="A671" s="13"/>
      <c r="B671" s="234"/>
      <c r="C671" s="235"/>
      <c r="D671" s="236" t="s">
        <v>159</v>
      </c>
      <c r="E671" s="237" t="s">
        <v>1</v>
      </c>
      <c r="F671" s="238" t="s">
        <v>946</v>
      </c>
      <c r="G671" s="235"/>
      <c r="H671" s="239">
        <v>1527.0920000000001</v>
      </c>
      <c r="I671" s="240"/>
      <c r="J671" s="235"/>
      <c r="K671" s="235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159</v>
      </c>
      <c r="AU671" s="245" t="s">
        <v>89</v>
      </c>
      <c r="AV671" s="13" t="s">
        <v>89</v>
      </c>
      <c r="AW671" s="13" t="s">
        <v>35</v>
      </c>
      <c r="AX671" s="13" t="s">
        <v>79</v>
      </c>
      <c r="AY671" s="245" t="s">
        <v>151</v>
      </c>
    </row>
    <row r="672" s="13" customFormat="1">
      <c r="A672" s="13"/>
      <c r="B672" s="234"/>
      <c r="C672" s="235"/>
      <c r="D672" s="236" t="s">
        <v>159</v>
      </c>
      <c r="E672" s="237" t="s">
        <v>1</v>
      </c>
      <c r="F672" s="238" t="s">
        <v>947</v>
      </c>
      <c r="G672" s="235"/>
      <c r="H672" s="239">
        <v>69.415000000000006</v>
      </c>
      <c r="I672" s="240"/>
      <c r="J672" s="235"/>
      <c r="K672" s="235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159</v>
      </c>
      <c r="AU672" s="245" t="s">
        <v>89</v>
      </c>
      <c r="AV672" s="13" t="s">
        <v>89</v>
      </c>
      <c r="AW672" s="13" t="s">
        <v>35</v>
      </c>
      <c r="AX672" s="13" t="s">
        <v>79</v>
      </c>
      <c r="AY672" s="245" t="s">
        <v>151</v>
      </c>
    </row>
    <row r="673" s="13" customFormat="1">
      <c r="A673" s="13"/>
      <c r="B673" s="234"/>
      <c r="C673" s="235"/>
      <c r="D673" s="236" t="s">
        <v>159</v>
      </c>
      <c r="E673" s="237" t="s">
        <v>1</v>
      </c>
      <c r="F673" s="238" t="s">
        <v>948</v>
      </c>
      <c r="G673" s="235"/>
      <c r="H673" s="239">
        <v>63.935000000000002</v>
      </c>
      <c r="I673" s="240"/>
      <c r="J673" s="235"/>
      <c r="K673" s="235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159</v>
      </c>
      <c r="AU673" s="245" t="s">
        <v>89</v>
      </c>
      <c r="AV673" s="13" t="s">
        <v>89</v>
      </c>
      <c r="AW673" s="13" t="s">
        <v>35</v>
      </c>
      <c r="AX673" s="13" t="s">
        <v>79</v>
      </c>
      <c r="AY673" s="245" t="s">
        <v>151</v>
      </c>
    </row>
    <row r="674" s="14" customFormat="1">
      <c r="A674" s="14"/>
      <c r="B674" s="246"/>
      <c r="C674" s="247"/>
      <c r="D674" s="236" t="s">
        <v>159</v>
      </c>
      <c r="E674" s="248" t="s">
        <v>1</v>
      </c>
      <c r="F674" s="249" t="s">
        <v>190</v>
      </c>
      <c r="G674" s="247"/>
      <c r="H674" s="250">
        <v>1660.442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6" t="s">
        <v>159</v>
      </c>
      <c r="AU674" s="256" t="s">
        <v>89</v>
      </c>
      <c r="AV674" s="14" t="s">
        <v>157</v>
      </c>
      <c r="AW674" s="14" t="s">
        <v>35</v>
      </c>
      <c r="AX674" s="14" t="s">
        <v>87</v>
      </c>
      <c r="AY674" s="256" t="s">
        <v>151</v>
      </c>
    </row>
    <row r="675" s="2" customFormat="1" ht="24.15" customHeight="1">
      <c r="A675" s="39"/>
      <c r="B675" s="40"/>
      <c r="C675" s="220" t="s">
        <v>949</v>
      </c>
      <c r="D675" s="220" t="s">
        <v>153</v>
      </c>
      <c r="E675" s="221" t="s">
        <v>950</v>
      </c>
      <c r="F675" s="222" t="s">
        <v>951</v>
      </c>
      <c r="G675" s="223" t="s">
        <v>156</v>
      </c>
      <c r="H675" s="224">
        <v>1757.442</v>
      </c>
      <c r="I675" s="225"/>
      <c r="J675" s="226">
        <f>ROUND(I675*H675,2)</f>
        <v>0</v>
      </c>
      <c r="K675" s="227"/>
      <c r="L675" s="45"/>
      <c r="M675" s="228" t="s">
        <v>1</v>
      </c>
      <c r="N675" s="229" t="s">
        <v>44</v>
      </c>
      <c r="O675" s="92"/>
      <c r="P675" s="230">
        <f>O675*H675</f>
        <v>0</v>
      </c>
      <c r="Q675" s="230">
        <v>0</v>
      </c>
      <c r="R675" s="230">
        <f>Q675*H675</f>
        <v>0</v>
      </c>
      <c r="S675" s="230">
        <v>0</v>
      </c>
      <c r="T675" s="231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2" t="s">
        <v>235</v>
      </c>
      <c r="AT675" s="232" t="s">
        <v>153</v>
      </c>
      <c r="AU675" s="232" t="s">
        <v>89</v>
      </c>
      <c r="AY675" s="18" t="s">
        <v>151</v>
      </c>
      <c r="BE675" s="233">
        <f>IF(N675="základní",J675,0)</f>
        <v>0</v>
      </c>
      <c r="BF675" s="233">
        <f>IF(N675="snížená",J675,0)</f>
        <v>0</v>
      </c>
      <c r="BG675" s="233">
        <f>IF(N675="zákl. přenesená",J675,0)</f>
        <v>0</v>
      </c>
      <c r="BH675" s="233">
        <f>IF(N675="sníž. přenesená",J675,0)</f>
        <v>0</v>
      </c>
      <c r="BI675" s="233">
        <f>IF(N675="nulová",J675,0)</f>
        <v>0</v>
      </c>
      <c r="BJ675" s="18" t="s">
        <v>87</v>
      </c>
      <c r="BK675" s="233">
        <f>ROUND(I675*H675,2)</f>
        <v>0</v>
      </c>
      <c r="BL675" s="18" t="s">
        <v>235</v>
      </c>
      <c r="BM675" s="232" t="s">
        <v>952</v>
      </c>
    </row>
    <row r="676" s="13" customFormat="1">
      <c r="A676" s="13"/>
      <c r="B676" s="234"/>
      <c r="C676" s="235"/>
      <c r="D676" s="236" t="s">
        <v>159</v>
      </c>
      <c r="E676" s="237" t="s">
        <v>1</v>
      </c>
      <c r="F676" s="238" t="s">
        <v>946</v>
      </c>
      <c r="G676" s="235"/>
      <c r="H676" s="239">
        <v>1527.0920000000001</v>
      </c>
      <c r="I676" s="240"/>
      <c r="J676" s="235"/>
      <c r="K676" s="235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159</v>
      </c>
      <c r="AU676" s="245" t="s">
        <v>89</v>
      </c>
      <c r="AV676" s="13" t="s">
        <v>89</v>
      </c>
      <c r="AW676" s="13" t="s">
        <v>35</v>
      </c>
      <c r="AX676" s="13" t="s">
        <v>79</v>
      </c>
      <c r="AY676" s="245" t="s">
        <v>151</v>
      </c>
    </row>
    <row r="677" s="13" customFormat="1">
      <c r="A677" s="13"/>
      <c r="B677" s="234"/>
      <c r="C677" s="235"/>
      <c r="D677" s="236" t="s">
        <v>159</v>
      </c>
      <c r="E677" s="237" t="s">
        <v>1</v>
      </c>
      <c r="F677" s="238" t="s">
        <v>947</v>
      </c>
      <c r="G677" s="235"/>
      <c r="H677" s="239">
        <v>69.415000000000006</v>
      </c>
      <c r="I677" s="240"/>
      <c r="J677" s="235"/>
      <c r="K677" s="235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159</v>
      </c>
      <c r="AU677" s="245" t="s">
        <v>89</v>
      </c>
      <c r="AV677" s="13" t="s">
        <v>89</v>
      </c>
      <c r="AW677" s="13" t="s">
        <v>35</v>
      </c>
      <c r="AX677" s="13" t="s">
        <v>79</v>
      </c>
      <c r="AY677" s="245" t="s">
        <v>151</v>
      </c>
    </row>
    <row r="678" s="13" customFormat="1">
      <c r="A678" s="13"/>
      <c r="B678" s="234"/>
      <c r="C678" s="235"/>
      <c r="D678" s="236" t="s">
        <v>159</v>
      </c>
      <c r="E678" s="237" t="s">
        <v>1</v>
      </c>
      <c r="F678" s="238" t="s">
        <v>948</v>
      </c>
      <c r="G678" s="235"/>
      <c r="H678" s="239">
        <v>63.935000000000002</v>
      </c>
      <c r="I678" s="240"/>
      <c r="J678" s="235"/>
      <c r="K678" s="235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159</v>
      </c>
      <c r="AU678" s="245" t="s">
        <v>89</v>
      </c>
      <c r="AV678" s="13" t="s">
        <v>89</v>
      </c>
      <c r="AW678" s="13" t="s">
        <v>35</v>
      </c>
      <c r="AX678" s="13" t="s">
        <v>79</v>
      </c>
      <c r="AY678" s="245" t="s">
        <v>151</v>
      </c>
    </row>
    <row r="679" s="13" customFormat="1">
      <c r="A679" s="13"/>
      <c r="B679" s="234"/>
      <c r="C679" s="235"/>
      <c r="D679" s="236" t="s">
        <v>159</v>
      </c>
      <c r="E679" s="237" t="s">
        <v>1</v>
      </c>
      <c r="F679" s="238" t="s">
        <v>695</v>
      </c>
      <c r="G679" s="235"/>
      <c r="H679" s="239">
        <v>97</v>
      </c>
      <c r="I679" s="240"/>
      <c r="J679" s="235"/>
      <c r="K679" s="235"/>
      <c r="L679" s="241"/>
      <c r="M679" s="242"/>
      <c r="N679" s="243"/>
      <c r="O679" s="243"/>
      <c r="P679" s="243"/>
      <c r="Q679" s="243"/>
      <c r="R679" s="243"/>
      <c r="S679" s="243"/>
      <c r="T679" s="24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5" t="s">
        <v>159</v>
      </c>
      <c r="AU679" s="245" t="s">
        <v>89</v>
      </c>
      <c r="AV679" s="13" t="s">
        <v>89</v>
      </c>
      <c r="AW679" s="13" t="s">
        <v>35</v>
      </c>
      <c r="AX679" s="13" t="s">
        <v>79</v>
      </c>
      <c r="AY679" s="245" t="s">
        <v>151</v>
      </c>
    </row>
    <row r="680" s="14" customFormat="1">
      <c r="A680" s="14"/>
      <c r="B680" s="246"/>
      <c r="C680" s="247"/>
      <c r="D680" s="236" t="s">
        <v>159</v>
      </c>
      <c r="E680" s="248" t="s">
        <v>1</v>
      </c>
      <c r="F680" s="249" t="s">
        <v>190</v>
      </c>
      <c r="G680" s="247"/>
      <c r="H680" s="250">
        <v>1757.442</v>
      </c>
      <c r="I680" s="251"/>
      <c r="J680" s="247"/>
      <c r="K680" s="247"/>
      <c r="L680" s="252"/>
      <c r="M680" s="253"/>
      <c r="N680" s="254"/>
      <c r="O680" s="254"/>
      <c r="P680" s="254"/>
      <c r="Q680" s="254"/>
      <c r="R680" s="254"/>
      <c r="S680" s="254"/>
      <c r="T680" s="25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6" t="s">
        <v>159</v>
      </c>
      <c r="AU680" s="256" t="s">
        <v>89</v>
      </c>
      <c r="AV680" s="14" t="s">
        <v>157</v>
      </c>
      <c r="AW680" s="14" t="s">
        <v>35</v>
      </c>
      <c r="AX680" s="14" t="s">
        <v>87</v>
      </c>
      <c r="AY680" s="256" t="s">
        <v>151</v>
      </c>
    </row>
    <row r="681" s="2" customFormat="1" ht="24.15" customHeight="1">
      <c r="A681" s="39"/>
      <c r="B681" s="40"/>
      <c r="C681" s="257" t="s">
        <v>953</v>
      </c>
      <c r="D681" s="257" t="s">
        <v>353</v>
      </c>
      <c r="E681" s="258" t="s">
        <v>954</v>
      </c>
      <c r="F681" s="259" t="s">
        <v>955</v>
      </c>
      <c r="G681" s="260" t="s">
        <v>156</v>
      </c>
      <c r="H681" s="261">
        <v>2029.846</v>
      </c>
      <c r="I681" s="262"/>
      <c r="J681" s="263">
        <f>ROUND(I681*H681,2)</f>
        <v>0</v>
      </c>
      <c r="K681" s="264"/>
      <c r="L681" s="265"/>
      <c r="M681" s="266" t="s">
        <v>1</v>
      </c>
      <c r="N681" s="267" t="s">
        <v>44</v>
      </c>
      <c r="O681" s="92"/>
      <c r="P681" s="230">
        <f>O681*H681</f>
        <v>0</v>
      </c>
      <c r="Q681" s="230">
        <v>0.00018000000000000001</v>
      </c>
      <c r="R681" s="230">
        <f>Q681*H681</f>
        <v>0.36537228000000005</v>
      </c>
      <c r="S681" s="230">
        <v>0</v>
      </c>
      <c r="T681" s="231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2" t="s">
        <v>326</v>
      </c>
      <c r="AT681" s="232" t="s">
        <v>353</v>
      </c>
      <c r="AU681" s="232" t="s">
        <v>89</v>
      </c>
      <c r="AY681" s="18" t="s">
        <v>151</v>
      </c>
      <c r="BE681" s="233">
        <f>IF(N681="základní",J681,0)</f>
        <v>0</v>
      </c>
      <c r="BF681" s="233">
        <f>IF(N681="snížená",J681,0)</f>
        <v>0</v>
      </c>
      <c r="BG681" s="233">
        <f>IF(N681="zákl. přenesená",J681,0)</f>
        <v>0</v>
      </c>
      <c r="BH681" s="233">
        <f>IF(N681="sníž. přenesená",J681,0)</f>
        <v>0</v>
      </c>
      <c r="BI681" s="233">
        <f>IF(N681="nulová",J681,0)</f>
        <v>0</v>
      </c>
      <c r="BJ681" s="18" t="s">
        <v>87</v>
      </c>
      <c r="BK681" s="233">
        <f>ROUND(I681*H681,2)</f>
        <v>0</v>
      </c>
      <c r="BL681" s="18" t="s">
        <v>235</v>
      </c>
      <c r="BM681" s="232" t="s">
        <v>956</v>
      </c>
    </row>
    <row r="682" s="13" customFormat="1">
      <c r="A682" s="13"/>
      <c r="B682" s="234"/>
      <c r="C682" s="235"/>
      <c r="D682" s="236" t="s">
        <v>159</v>
      </c>
      <c r="E682" s="235"/>
      <c r="F682" s="238" t="s">
        <v>957</v>
      </c>
      <c r="G682" s="235"/>
      <c r="H682" s="239">
        <v>2029.846</v>
      </c>
      <c r="I682" s="240"/>
      <c r="J682" s="235"/>
      <c r="K682" s="235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159</v>
      </c>
      <c r="AU682" s="245" t="s">
        <v>89</v>
      </c>
      <c r="AV682" s="13" t="s">
        <v>89</v>
      </c>
      <c r="AW682" s="13" t="s">
        <v>4</v>
      </c>
      <c r="AX682" s="13" t="s">
        <v>87</v>
      </c>
      <c r="AY682" s="245" t="s">
        <v>151</v>
      </c>
    </row>
    <row r="683" s="2" customFormat="1" ht="37.8" customHeight="1">
      <c r="A683" s="39"/>
      <c r="B683" s="40"/>
      <c r="C683" s="220" t="s">
        <v>958</v>
      </c>
      <c r="D683" s="220" t="s">
        <v>153</v>
      </c>
      <c r="E683" s="221" t="s">
        <v>959</v>
      </c>
      <c r="F683" s="222" t="s">
        <v>960</v>
      </c>
      <c r="G683" s="223" t="s">
        <v>156</v>
      </c>
      <c r="H683" s="224">
        <v>63.935000000000002</v>
      </c>
      <c r="I683" s="225"/>
      <c r="J683" s="226">
        <f>ROUND(I683*H683,2)</f>
        <v>0</v>
      </c>
      <c r="K683" s="227"/>
      <c r="L683" s="45"/>
      <c r="M683" s="228" t="s">
        <v>1</v>
      </c>
      <c r="N683" s="229" t="s">
        <v>44</v>
      </c>
      <c r="O683" s="92"/>
      <c r="P683" s="230">
        <f>O683*H683</f>
        <v>0</v>
      </c>
      <c r="Q683" s="230">
        <v>0.00011</v>
      </c>
      <c r="R683" s="230">
        <f>Q683*H683</f>
        <v>0.0070328500000000002</v>
      </c>
      <c r="S683" s="230">
        <v>0</v>
      </c>
      <c r="T683" s="231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2" t="s">
        <v>235</v>
      </c>
      <c r="AT683" s="232" t="s">
        <v>153</v>
      </c>
      <c r="AU683" s="232" t="s">
        <v>89</v>
      </c>
      <c r="AY683" s="18" t="s">
        <v>151</v>
      </c>
      <c r="BE683" s="233">
        <f>IF(N683="základní",J683,0)</f>
        <v>0</v>
      </c>
      <c r="BF683" s="233">
        <f>IF(N683="snížená",J683,0)</f>
        <v>0</v>
      </c>
      <c r="BG683" s="233">
        <f>IF(N683="zákl. přenesená",J683,0)</f>
        <v>0</v>
      </c>
      <c r="BH683" s="233">
        <f>IF(N683="sníž. přenesená",J683,0)</f>
        <v>0</v>
      </c>
      <c r="BI683" s="233">
        <f>IF(N683="nulová",J683,0)</f>
        <v>0</v>
      </c>
      <c r="BJ683" s="18" t="s">
        <v>87</v>
      </c>
      <c r="BK683" s="233">
        <f>ROUND(I683*H683,2)</f>
        <v>0</v>
      </c>
      <c r="BL683" s="18" t="s">
        <v>235</v>
      </c>
      <c r="BM683" s="232" t="s">
        <v>961</v>
      </c>
    </row>
    <row r="684" s="13" customFormat="1">
      <c r="A684" s="13"/>
      <c r="B684" s="234"/>
      <c r="C684" s="235"/>
      <c r="D684" s="236" t="s">
        <v>159</v>
      </c>
      <c r="E684" s="237" t="s">
        <v>1</v>
      </c>
      <c r="F684" s="238" t="s">
        <v>948</v>
      </c>
      <c r="G684" s="235"/>
      <c r="H684" s="239">
        <v>63.935000000000002</v>
      </c>
      <c r="I684" s="240"/>
      <c r="J684" s="235"/>
      <c r="K684" s="235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159</v>
      </c>
      <c r="AU684" s="245" t="s">
        <v>89</v>
      </c>
      <c r="AV684" s="13" t="s">
        <v>89</v>
      </c>
      <c r="AW684" s="13" t="s">
        <v>35</v>
      </c>
      <c r="AX684" s="13" t="s">
        <v>87</v>
      </c>
      <c r="AY684" s="245" t="s">
        <v>151</v>
      </c>
    </row>
    <row r="685" s="2" customFormat="1" ht="37.8" customHeight="1">
      <c r="A685" s="39"/>
      <c r="B685" s="40"/>
      <c r="C685" s="220" t="s">
        <v>962</v>
      </c>
      <c r="D685" s="220" t="s">
        <v>153</v>
      </c>
      <c r="E685" s="221" t="s">
        <v>963</v>
      </c>
      <c r="F685" s="222" t="s">
        <v>964</v>
      </c>
      <c r="G685" s="223" t="s">
        <v>156</v>
      </c>
      <c r="H685" s="224">
        <v>1596.5070000000001</v>
      </c>
      <c r="I685" s="225"/>
      <c r="J685" s="226">
        <f>ROUND(I685*H685,2)</f>
        <v>0</v>
      </c>
      <c r="K685" s="227"/>
      <c r="L685" s="45"/>
      <c r="M685" s="228" t="s">
        <v>1</v>
      </c>
      <c r="N685" s="229" t="s">
        <v>44</v>
      </c>
      <c r="O685" s="92"/>
      <c r="P685" s="230">
        <f>O685*H685</f>
        <v>0</v>
      </c>
      <c r="Q685" s="230">
        <v>0.00013999999999999999</v>
      </c>
      <c r="R685" s="230">
        <f>Q685*H685</f>
        <v>0.22351098</v>
      </c>
      <c r="S685" s="230">
        <v>0</v>
      </c>
      <c r="T685" s="231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2" t="s">
        <v>235</v>
      </c>
      <c r="AT685" s="232" t="s">
        <v>153</v>
      </c>
      <c r="AU685" s="232" t="s">
        <v>89</v>
      </c>
      <c r="AY685" s="18" t="s">
        <v>151</v>
      </c>
      <c r="BE685" s="233">
        <f>IF(N685="základní",J685,0)</f>
        <v>0</v>
      </c>
      <c r="BF685" s="233">
        <f>IF(N685="snížená",J685,0)</f>
        <v>0</v>
      </c>
      <c r="BG685" s="233">
        <f>IF(N685="zákl. přenesená",J685,0)</f>
        <v>0</v>
      </c>
      <c r="BH685" s="233">
        <f>IF(N685="sníž. přenesená",J685,0)</f>
        <v>0</v>
      </c>
      <c r="BI685" s="233">
        <f>IF(N685="nulová",J685,0)</f>
        <v>0</v>
      </c>
      <c r="BJ685" s="18" t="s">
        <v>87</v>
      </c>
      <c r="BK685" s="233">
        <f>ROUND(I685*H685,2)</f>
        <v>0</v>
      </c>
      <c r="BL685" s="18" t="s">
        <v>235</v>
      </c>
      <c r="BM685" s="232" t="s">
        <v>965</v>
      </c>
    </row>
    <row r="686" s="13" customFormat="1">
      <c r="A686" s="13"/>
      <c r="B686" s="234"/>
      <c r="C686" s="235"/>
      <c r="D686" s="236" t="s">
        <v>159</v>
      </c>
      <c r="E686" s="237" t="s">
        <v>1</v>
      </c>
      <c r="F686" s="238" t="s">
        <v>946</v>
      </c>
      <c r="G686" s="235"/>
      <c r="H686" s="239">
        <v>1527.0920000000001</v>
      </c>
      <c r="I686" s="240"/>
      <c r="J686" s="235"/>
      <c r="K686" s="235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159</v>
      </c>
      <c r="AU686" s="245" t="s">
        <v>89</v>
      </c>
      <c r="AV686" s="13" t="s">
        <v>89</v>
      </c>
      <c r="AW686" s="13" t="s">
        <v>35</v>
      </c>
      <c r="AX686" s="13" t="s">
        <v>79</v>
      </c>
      <c r="AY686" s="245" t="s">
        <v>151</v>
      </c>
    </row>
    <row r="687" s="13" customFormat="1">
      <c r="A687" s="13"/>
      <c r="B687" s="234"/>
      <c r="C687" s="235"/>
      <c r="D687" s="236" t="s">
        <v>159</v>
      </c>
      <c r="E687" s="237" t="s">
        <v>1</v>
      </c>
      <c r="F687" s="238" t="s">
        <v>947</v>
      </c>
      <c r="G687" s="235"/>
      <c r="H687" s="239">
        <v>69.415000000000006</v>
      </c>
      <c r="I687" s="240"/>
      <c r="J687" s="235"/>
      <c r="K687" s="235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159</v>
      </c>
      <c r="AU687" s="245" t="s">
        <v>89</v>
      </c>
      <c r="AV687" s="13" t="s">
        <v>89</v>
      </c>
      <c r="AW687" s="13" t="s">
        <v>35</v>
      </c>
      <c r="AX687" s="13" t="s">
        <v>79</v>
      </c>
      <c r="AY687" s="245" t="s">
        <v>151</v>
      </c>
    </row>
    <row r="688" s="14" customFormat="1">
      <c r="A688" s="14"/>
      <c r="B688" s="246"/>
      <c r="C688" s="247"/>
      <c r="D688" s="236" t="s">
        <v>159</v>
      </c>
      <c r="E688" s="248" t="s">
        <v>1</v>
      </c>
      <c r="F688" s="249" t="s">
        <v>190</v>
      </c>
      <c r="G688" s="247"/>
      <c r="H688" s="250">
        <v>1596.5070000000001</v>
      </c>
      <c r="I688" s="251"/>
      <c r="J688" s="247"/>
      <c r="K688" s="247"/>
      <c r="L688" s="252"/>
      <c r="M688" s="253"/>
      <c r="N688" s="254"/>
      <c r="O688" s="254"/>
      <c r="P688" s="254"/>
      <c r="Q688" s="254"/>
      <c r="R688" s="254"/>
      <c r="S688" s="254"/>
      <c r="T688" s="25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6" t="s">
        <v>159</v>
      </c>
      <c r="AU688" s="256" t="s">
        <v>89</v>
      </c>
      <c r="AV688" s="14" t="s">
        <v>157</v>
      </c>
      <c r="AW688" s="14" t="s">
        <v>35</v>
      </c>
      <c r="AX688" s="14" t="s">
        <v>87</v>
      </c>
      <c r="AY688" s="256" t="s">
        <v>151</v>
      </c>
    </row>
    <row r="689" s="2" customFormat="1" ht="24.15" customHeight="1">
      <c r="A689" s="39"/>
      <c r="B689" s="40"/>
      <c r="C689" s="220" t="s">
        <v>966</v>
      </c>
      <c r="D689" s="220" t="s">
        <v>153</v>
      </c>
      <c r="E689" s="221" t="s">
        <v>967</v>
      </c>
      <c r="F689" s="222" t="s">
        <v>968</v>
      </c>
      <c r="G689" s="223" t="s">
        <v>156</v>
      </c>
      <c r="H689" s="224">
        <v>97</v>
      </c>
      <c r="I689" s="225"/>
      <c r="J689" s="226">
        <f>ROUND(I689*H689,2)</f>
        <v>0</v>
      </c>
      <c r="K689" s="227"/>
      <c r="L689" s="45"/>
      <c r="M689" s="228" t="s">
        <v>1</v>
      </c>
      <c r="N689" s="229" t="s">
        <v>44</v>
      </c>
      <c r="O689" s="92"/>
      <c r="P689" s="230">
        <f>O689*H689</f>
        <v>0</v>
      </c>
      <c r="Q689" s="230">
        <v>3.0000000000000001E-05</v>
      </c>
      <c r="R689" s="230">
        <f>Q689*H689</f>
        <v>0.0029100000000000003</v>
      </c>
      <c r="S689" s="230">
        <v>0</v>
      </c>
      <c r="T689" s="231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32" t="s">
        <v>235</v>
      </c>
      <c r="AT689" s="232" t="s">
        <v>153</v>
      </c>
      <c r="AU689" s="232" t="s">
        <v>89</v>
      </c>
      <c r="AY689" s="18" t="s">
        <v>151</v>
      </c>
      <c r="BE689" s="233">
        <f>IF(N689="základní",J689,0)</f>
        <v>0</v>
      </c>
      <c r="BF689" s="233">
        <f>IF(N689="snížená",J689,0)</f>
        <v>0</v>
      </c>
      <c r="BG689" s="233">
        <f>IF(N689="zákl. přenesená",J689,0)</f>
        <v>0</v>
      </c>
      <c r="BH689" s="233">
        <f>IF(N689="sníž. přenesená",J689,0)</f>
        <v>0</v>
      </c>
      <c r="BI689" s="233">
        <f>IF(N689="nulová",J689,0)</f>
        <v>0</v>
      </c>
      <c r="BJ689" s="18" t="s">
        <v>87</v>
      </c>
      <c r="BK689" s="233">
        <f>ROUND(I689*H689,2)</f>
        <v>0</v>
      </c>
      <c r="BL689" s="18" t="s">
        <v>235</v>
      </c>
      <c r="BM689" s="232" t="s">
        <v>969</v>
      </c>
    </row>
    <row r="690" s="13" customFormat="1">
      <c r="A690" s="13"/>
      <c r="B690" s="234"/>
      <c r="C690" s="235"/>
      <c r="D690" s="236" t="s">
        <v>159</v>
      </c>
      <c r="E690" s="237" t="s">
        <v>1</v>
      </c>
      <c r="F690" s="238" t="s">
        <v>695</v>
      </c>
      <c r="G690" s="235"/>
      <c r="H690" s="239">
        <v>97</v>
      </c>
      <c r="I690" s="240"/>
      <c r="J690" s="235"/>
      <c r="K690" s="235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159</v>
      </c>
      <c r="AU690" s="245" t="s">
        <v>89</v>
      </c>
      <c r="AV690" s="13" t="s">
        <v>89</v>
      </c>
      <c r="AW690" s="13" t="s">
        <v>35</v>
      </c>
      <c r="AX690" s="13" t="s">
        <v>87</v>
      </c>
      <c r="AY690" s="245" t="s">
        <v>151</v>
      </c>
    </row>
    <row r="691" s="2" customFormat="1" ht="16.5" customHeight="1">
      <c r="A691" s="39"/>
      <c r="B691" s="40"/>
      <c r="C691" s="220" t="s">
        <v>970</v>
      </c>
      <c r="D691" s="220" t="s">
        <v>153</v>
      </c>
      <c r="E691" s="221" t="s">
        <v>971</v>
      </c>
      <c r="F691" s="222" t="s">
        <v>972</v>
      </c>
      <c r="G691" s="223" t="s">
        <v>669</v>
      </c>
      <c r="H691" s="224">
        <v>1</v>
      </c>
      <c r="I691" s="225"/>
      <c r="J691" s="226">
        <f>ROUND(I691*H691,2)</f>
        <v>0</v>
      </c>
      <c r="K691" s="227"/>
      <c r="L691" s="45"/>
      <c r="M691" s="228" t="s">
        <v>1</v>
      </c>
      <c r="N691" s="229" t="s">
        <v>44</v>
      </c>
      <c r="O691" s="92"/>
      <c r="P691" s="230">
        <f>O691*H691</f>
        <v>0</v>
      </c>
      <c r="Q691" s="230">
        <v>0.00040000000000000002</v>
      </c>
      <c r="R691" s="230">
        <f>Q691*H691</f>
        <v>0.00040000000000000002</v>
      </c>
      <c r="S691" s="230">
        <v>0</v>
      </c>
      <c r="T691" s="231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2" t="s">
        <v>235</v>
      </c>
      <c r="AT691" s="232" t="s">
        <v>153</v>
      </c>
      <c r="AU691" s="232" t="s">
        <v>89</v>
      </c>
      <c r="AY691" s="18" t="s">
        <v>151</v>
      </c>
      <c r="BE691" s="233">
        <f>IF(N691="základní",J691,0)</f>
        <v>0</v>
      </c>
      <c r="BF691" s="233">
        <f>IF(N691="snížená",J691,0)</f>
        <v>0</v>
      </c>
      <c r="BG691" s="233">
        <f>IF(N691="zákl. přenesená",J691,0)</f>
        <v>0</v>
      </c>
      <c r="BH691" s="233">
        <f>IF(N691="sníž. přenesená",J691,0)</f>
        <v>0</v>
      </c>
      <c r="BI691" s="233">
        <f>IF(N691="nulová",J691,0)</f>
        <v>0</v>
      </c>
      <c r="BJ691" s="18" t="s">
        <v>87</v>
      </c>
      <c r="BK691" s="233">
        <f>ROUND(I691*H691,2)</f>
        <v>0</v>
      </c>
      <c r="BL691" s="18" t="s">
        <v>235</v>
      </c>
      <c r="BM691" s="232" t="s">
        <v>973</v>
      </c>
    </row>
    <row r="692" s="2" customFormat="1" ht="24.15" customHeight="1">
      <c r="A692" s="39"/>
      <c r="B692" s="40"/>
      <c r="C692" s="257" t="s">
        <v>974</v>
      </c>
      <c r="D692" s="257" t="s">
        <v>353</v>
      </c>
      <c r="E692" s="258" t="s">
        <v>975</v>
      </c>
      <c r="F692" s="259" t="s">
        <v>976</v>
      </c>
      <c r="G692" s="260" t="s">
        <v>156</v>
      </c>
      <c r="H692" s="261">
        <v>2048.299</v>
      </c>
      <c r="I692" s="262"/>
      <c r="J692" s="263">
        <f>ROUND(I692*H692,2)</f>
        <v>0</v>
      </c>
      <c r="K692" s="264"/>
      <c r="L692" s="265"/>
      <c r="M692" s="266" t="s">
        <v>1</v>
      </c>
      <c r="N692" s="267" t="s">
        <v>44</v>
      </c>
      <c r="O692" s="92"/>
      <c r="P692" s="230">
        <f>O692*H692</f>
        <v>0</v>
      </c>
      <c r="Q692" s="230">
        <v>0.0025400000000000002</v>
      </c>
      <c r="R692" s="230">
        <f>Q692*H692</f>
        <v>5.2026794600000006</v>
      </c>
      <c r="S692" s="230">
        <v>0</v>
      </c>
      <c r="T692" s="231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2" t="s">
        <v>326</v>
      </c>
      <c r="AT692" s="232" t="s">
        <v>353</v>
      </c>
      <c r="AU692" s="232" t="s">
        <v>89</v>
      </c>
      <c r="AY692" s="18" t="s">
        <v>151</v>
      </c>
      <c r="BE692" s="233">
        <f>IF(N692="základní",J692,0)</f>
        <v>0</v>
      </c>
      <c r="BF692" s="233">
        <f>IF(N692="snížená",J692,0)</f>
        <v>0</v>
      </c>
      <c r="BG692" s="233">
        <f>IF(N692="zákl. přenesená",J692,0)</f>
        <v>0</v>
      </c>
      <c r="BH692" s="233">
        <f>IF(N692="sníž. přenesená",J692,0)</f>
        <v>0</v>
      </c>
      <c r="BI692" s="233">
        <f>IF(N692="nulová",J692,0)</f>
        <v>0</v>
      </c>
      <c r="BJ692" s="18" t="s">
        <v>87</v>
      </c>
      <c r="BK692" s="233">
        <f>ROUND(I692*H692,2)</f>
        <v>0</v>
      </c>
      <c r="BL692" s="18" t="s">
        <v>235</v>
      </c>
      <c r="BM692" s="232" t="s">
        <v>977</v>
      </c>
    </row>
    <row r="693" s="13" customFormat="1">
      <c r="A693" s="13"/>
      <c r="B693" s="234"/>
      <c r="C693" s="235"/>
      <c r="D693" s="236" t="s">
        <v>159</v>
      </c>
      <c r="E693" s="237" t="s">
        <v>1</v>
      </c>
      <c r="F693" s="238" t="s">
        <v>978</v>
      </c>
      <c r="G693" s="235"/>
      <c r="H693" s="239">
        <v>1757.442</v>
      </c>
      <c r="I693" s="240"/>
      <c r="J693" s="235"/>
      <c r="K693" s="235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159</v>
      </c>
      <c r="AU693" s="245" t="s">
        <v>89</v>
      </c>
      <c r="AV693" s="13" t="s">
        <v>89</v>
      </c>
      <c r="AW693" s="13" t="s">
        <v>35</v>
      </c>
      <c r="AX693" s="13" t="s">
        <v>87</v>
      </c>
      <c r="AY693" s="245" t="s">
        <v>151</v>
      </c>
    </row>
    <row r="694" s="13" customFormat="1">
      <c r="A694" s="13"/>
      <c r="B694" s="234"/>
      <c r="C694" s="235"/>
      <c r="D694" s="236" t="s">
        <v>159</v>
      </c>
      <c r="E694" s="235"/>
      <c r="F694" s="238" t="s">
        <v>979</v>
      </c>
      <c r="G694" s="235"/>
      <c r="H694" s="239">
        <v>2048.299</v>
      </c>
      <c r="I694" s="240"/>
      <c r="J694" s="235"/>
      <c r="K694" s="235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159</v>
      </c>
      <c r="AU694" s="245" t="s">
        <v>89</v>
      </c>
      <c r="AV694" s="13" t="s">
        <v>89</v>
      </c>
      <c r="AW694" s="13" t="s">
        <v>4</v>
      </c>
      <c r="AX694" s="13" t="s">
        <v>87</v>
      </c>
      <c r="AY694" s="245" t="s">
        <v>151</v>
      </c>
    </row>
    <row r="695" s="2" customFormat="1" ht="24.15" customHeight="1">
      <c r="A695" s="39"/>
      <c r="B695" s="40"/>
      <c r="C695" s="220" t="s">
        <v>980</v>
      </c>
      <c r="D695" s="220" t="s">
        <v>153</v>
      </c>
      <c r="E695" s="221" t="s">
        <v>981</v>
      </c>
      <c r="F695" s="222" t="s">
        <v>982</v>
      </c>
      <c r="G695" s="223" t="s">
        <v>248</v>
      </c>
      <c r="H695" s="224">
        <v>5.8019999999999996</v>
      </c>
      <c r="I695" s="225"/>
      <c r="J695" s="226">
        <f>ROUND(I695*H695,2)</f>
        <v>0</v>
      </c>
      <c r="K695" s="227"/>
      <c r="L695" s="45"/>
      <c r="M695" s="228" t="s">
        <v>1</v>
      </c>
      <c r="N695" s="229" t="s">
        <v>44</v>
      </c>
      <c r="O695" s="92"/>
      <c r="P695" s="230">
        <f>O695*H695</f>
        <v>0</v>
      </c>
      <c r="Q695" s="230">
        <v>0</v>
      </c>
      <c r="R695" s="230">
        <f>Q695*H695</f>
        <v>0</v>
      </c>
      <c r="S695" s="230">
        <v>0</v>
      </c>
      <c r="T695" s="231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2" t="s">
        <v>235</v>
      </c>
      <c r="AT695" s="232" t="s">
        <v>153</v>
      </c>
      <c r="AU695" s="232" t="s">
        <v>89</v>
      </c>
      <c r="AY695" s="18" t="s">
        <v>151</v>
      </c>
      <c r="BE695" s="233">
        <f>IF(N695="základní",J695,0)</f>
        <v>0</v>
      </c>
      <c r="BF695" s="233">
        <f>IF(N695="snížená",J695,0)</f>
        <v>0</v>
      </c>
      <c r="BG695" s="233">
        <f>IF(N695="zákl. přenesená",J695,0)</f>
        <v>0</v>
      </c>
      <c r="BH695" s="233">
        <f>IF(N695="sníž. přenesená",J695,0)</f>
        <v>0</v>
      </c>
      <c r="BI695" s="233">
        <f>IF(N695="nulová",J695,0)</f>
        <v>0</v>
      </c>
      <c r="BJ695" s="18" t="s">
        <v>87</v>
      </c>
      <c r="BK695" s="233">
        <f>ROUND(I695*H695,2)</f>
        <v>0</v>
      </c>
      <c r="BL695" s="18" t="s">
        <v>235</v>
      </c>
      <c r="BM695" s="232" t="s">
        <v>983</v>
      </c>
    </row>
    <row r="696" s="12" customFormat="1" ht="22.8" customHeight="1">
      <c r="A696" s="12"/>
      <c r="B696" s="204"/>
      <c r="C696" s="205"/>
      <c r="D696" s="206" t="s">
        <v>78</v>
      </c>
      <c r="E696" s="218" t="s">
        <v>984</v>
      </c>
      <c r="F696" s="218" t="s">
        <v>985</v>
      </c>
      <c r="G696" s="205"/>
      <c r="H696" s="205"/>
      <c r="I696" s="208"/>
      <c r="J696" s="219">
        <f>BK696</f>
        <v>0</v>
      </c>
      <c r="K696" s="205"/>
      <c r="L696" s="210"/>
      <c r="M696" s="211"/>
      <c r="N696" s="212"/>
      <c r="O696" s="212"/>
      <c r="P696" s="213">
        <f>SUM(P697:P710)</f>
        <v>0</v>
      </c>
      <c r="Q696" s="212"/>
      <c r="R696" s="213">
        <f>SUM(R697:R710)</f>
        <v>10.380225600000001</v>
      </c>
      <c r="S696" s="212"/>
      <c r="T696" s="214">
        <f>SUM(T697:T710)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15" t="s">
        <v>89</v>
      </c>
      <c r="AT696" s="216" t="s">
        <v>78</v>
      </c>
      <c r="AU696" s="216" t="s">
        <v>87</v>
      </c>
      <c r="AY696" s="215" t="s">
        <v>151</v>
      </c>
      <c r="BK696" s="217">
        <f>SUM(BK697:BK710)</f>
        <v>0</v>
      </c>
    </row>
    <row r="697" s="2" customFormat="1" ht="24.15" customHeight="1">
      <c r="A697" s="39"/>
      <c r="B697" s="40"/>
      <c r="C697" s="220" t="s">
        <v>986</v>
      </c>
      <c r="D697" s="220" t="s">
        <v>153</v>
      </c>
      <c r="E697" s="221" t="s">
        <v>987</v>
      </c>
      <c r="F697" s="222" t="s">
        <v>988</v>
      </c>
      <c r="G697" s="223" t="s">
        <v>156</v>
      </c>
      <c r="H697" s="224">
        <v>1660.442</v>
      </c>
      <c r="I697" s="225"/>
      <c r="J697" s="226">
        <f>ROUND(I697*H697,2)</f>
        <v>0</v>
      </c>
      <c r="K697" s="227"/>
      <c r="L697" s="45"/>
      <c r="M697" s="228" t="s">
        <v>1</v>
      </c>
      <c r="N697" s="229" t="s">
        <v>44</v>
      </c>
      <c r="O697" s="92"/>
      <c r="P697" s="230">
        <f>O697*H697</f>
        <v>0</v>
      </c>
      <c r="Q697" s="230">
        <v>0</v>
      </c>
      <c r="R697" s="230">
        <f>Q697*H697</f>
        <v>0</v>
      </c>
      <c r="S697" s="230">
        <v>0</v>
      </c>
      <c r="T697" s="231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32" t="s">
        <v>235</v>
      </c>
      <c r="AT697" s="232" t="s">
        <v>153</v>
      </c>
      <c r="AU697" s="232" t="s">
        <v>89</v>
      </c>
      <c r="AY697" s="18" t="s">
        <v>151</v>
      </c>
      <c r="BE697" s="233">
        <f>IF(N697="základní",J697,0)</f>
        <v>0</v>
      </c>
      <c r="BF697" s="233">
        <f>IF(N697="snížená",J697,0)</f>
        <v>0</v>
      </c>
      <c r="BG697" s="233">
        <f>IF(N697="zákl. přenesená",J697,0)</f>
        <v>0</v>
      </c>
      <c r="BH697" s="233">
        <f>IF(N697="sníž. přenesená",J697,0)</f>
        <v>0</v>
      </c>
      <c r="BI697" s="233">
        <f>IF(N697="nulová",J697,0)</f>
        <v>0</v>
      </c>
      <c r="BJ697" s="18" t="s">
        <v>87</v>
      </c>
      <c r="BK697" s="233">
        <f>ROUND(I697*H697,2)</f>
        <v>0</v>
      </c>
      <c r="BL697" s="18" t="s">
        <v>235</v>
      </c>
      <c r="BM697" s="232" t="s">
        <v>989</v>
      </c>
    </row>
    <row r="698" s="13" customFormat="1">
      <c r="A698" s="13"/>
      <c r="B698" s="234"/>
      <c r="C698" s="235"/>
      <c r="D698" s="236" t="s">
        <v>159</v>
      </c>
      <c r="E698" s="237" t="s">
        <v>1</v>
      </c>
      <c r="F698" s="238" t="s">
        <v>946</v>
      </c>
      <c r="G698" s="235"/>
      <c r="H698" s="239">
        <v>1527.0920000000001</v>
      </c>
      <c r="I698" s="240"/>
      <c r="J698" s="235"/>
      <c r="K698" s="235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159</v>
      </c>
      <c r="AU698" s="245" t="s">
        <v>89</v>
      </c>
      <c r="AV698" s="13" t="s">
        <v>89</v>
      </c>
      <c r="AW698" s="13" t="s">
        <v>35</v>
      </c>
      <c r="AX698" s="13" t="s">
        <v>79</v>
      </c>
      <c r="AY698" s="245" t="s">
        <v>151</v>
      </c>
    </row>
    <row r="699" s="13" customFormat="1">
      <c r="A699" s="13"/>
      <c r="B699" s="234"/>
      <c r="C699" s="235"/>
      <c r="D699" s="236" t="s">
        <v>159</v>
      </c>
      <c r="E699" s="237" t="s">
        <v>1</v>
      </c>
      <c r="F699" s="238" t="s">
        <v>947</v>
      </c>
      <c r="G699" s="235"/>
      <c r="H699" s="239">
        <v>69.415000000000006</v>
      </c>
      <c r="I699" s="240"/>
      <c r="J699" s="235"/>
      <c r="K699" s="235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159</v>
      </c>
      <c r="AU699" s="245" t="s">
        <v>89</v>
      </c>
      <c r="AV699" s="13" t="s">
        <v>89</v>
      </c>
      <c r="AW699" s="13" t="s">
        <v>35</v>
      </c>
      <c r="AX699" s="13" t="s">
        <v>79</v>
      </c>
      <c r="AY699" s="245" t="s">
        <v>151</v>
      </c>
    </row>
    <row r="700" s="13" customFormat="1">
      <c r="A700" s="13"/>
      <c r="B700" s="234"/>
      <c r="C700" s="235"/>
      <c r="D700" s="236" t="s">
        <v>159</v>
      </c>
      <c r="E700" s="237" t="s">
        <v>1</v>
      </c>
      <c r="F700" s="238" t="s">
        <v>948</v>
      </c>
      <c r="G700" s="235"/>
      <c r="H700" s="239">
        <v>63.935000000000002</v>
      </c>
      <c r="I700" s="240"/>
      <c r="J700" s="235"/>
      <c r="K700" s="235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159</v>
      </c>
      <c r="AU700" s="245" t="s">
        <v>89</v>
      </c>
      <c r="AV700" s="13" t="s">
        <v>89</v>
      </c>
      <c r="AW700" s="13" t="s">
        <v>35</v>
      </c>
      <c r="AX700" s="13" t="s">
        <v>79</v>
      </c>
      <c r="AY700" s="245" t="s">
        <v>151</v>
      </c>
    </row>
    <row r="701" s="14" customFormat="1">
      <c r="A701" s="14"/>
      <c r="B701" s="246"/>
      <c r="C701" s="247"/>
      <c r="D701" s="236" t="s">
        <v>159</v>
      </c>
      <c r="E701" s="248" t="s">
        <v>1</v>
      </c>
      <c r="F701" s="249" t="s">
        <v>190</v>
      </c>
      <c r="G701" s="247"/>
      <c r="H701" s="250">
        <v>1660.442</v>
      </c>
      <c r="I701" s="251"/>
      <c r="J701" s="247"/>
      <c r="K701" s="247"/>
      <c r="L701" s="252"/>
      <c r="M701" s="253"/>
      <c r="N701" s="254"/>
      <c r="O701" s="254"/>
      <c r="P701" s="254"/>
      <c r="Q701" s="254"/>
      <c r="R701" s="254"/>
      <c r="S701" s="254"/>
      <c r="T701" s="25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6" t="s">
        <v>159</v>
      </c>
      <c r="AU701" s="256" t="s">
        <v>89</v>
      </c>
      <c r="AV701" s="14" t="s">
        <v>157</v>
      </c>
      <c r="AW701" s="14" t="s">
        <v>35</v>
      </c>
      <c r="AX701" s="14" t="s">
        <v>87</v>
      </c>
      <c r="AY701" s="256" t="s">
        <v>151</v>
      </c>
    </row>
    <row r="702" s="2" customFormat="1" ht="24.15" customHeight="1">
      <c r="A702" s="39"/>
      <c r="B702" s="40"/>
      <c r="C702" s="257" t="s">
        <v>990</v>
      </c>
      <c r="D702" s="257" t="s">
        <v>353</v>
      </c>
      <c r="E702" s="258" t="s">
        <v>991</v>
      </c>
      <c r="F702" s="259" t="s">
        <v>992</v>
      </c>
      <c r="G702" s="260" t="s">
        <v>156</v>
      </c>
      <c r="H702" s="261">
        <v>67.132000000000005</v>
      </c>
      <c r="I702" s="262"/>
      <c r="J702" s="263">
        <f>ROUND(I702*H702,2)</f>
        <v>0</v>
      </c>
      <c r="K702" s="264"/>
      <c r="L702" s="265"/>
      <c r="M702" s="266" t="s">
        <v>1</v>
      </c>
      <c r="N702" s="267" t="s">
        <v>44</v>
      </c>
      <c r="O702" s="92"/>
      <c r="P702" s="230">
        <f>O702*H702</f>
        <v>0</v>
      </c>
      <c r="Q702" s="230">
        <v>0.0047999999999999996</v>
      </c>
      <c r="R702" s="230">
        <f>Q702*H702</f>
        <v>0.32223360000000001</v>
      </c>
      <c r="S702" s="230">
        <v>0</v>
      </c>
      <c r="T702" s="231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2" t="s">
        <v>326</v>
      </c>
      <c r="AT702" s="232" t="s">
        <v>353</v>
      </c>
      <c r="AU702" s="232" t="s">
        <v>89</v>
      </c>
      <c r="AY702" s="18" t="s">
        <v>151</v>
      </c>
      <c r="BE702" s="233">
        <f>IF(N702="základní",J702,0)</f>
        <v>0</v>
      </c>
      <c r="BF702" s="233">
        <f>IF(N702="snížená",J702,0)</f>
        <v>0</v>
      </c>
      <c r="BG702" s="233">
        <f>IF(N702="zákl. přenesená",J702,0)</f>
        <v>0</v>
      </c>
      <c r="BH702" s="233">
        <f>IF(N702="sníž. přenesená",J702,0)</f>
        <v>0</v>
      </c>
      <c r="BI702" s="233">
        <f>IF(N702="nulová",J702,0)</f>
        <v>0</v>
      </c>
      <c r="BJ702" s="18" t="s">
        <v>87</v>
      </c>
      <c r="BK702" s="233">
        <f>ROUND(I702*H702,2)</f>
        <v>0</v>
      </c>
      <c r="BL702" s="18" t="s">
        <v>235</v>
      </c>
      <c r="BM702" s="232" t="s">
        <v>993</v>
      </c>
    </row>
    <row r="703" s="13" customFormat="1">
      <c r="A703" s="13"/>
      <c r="B703" s="234"/>
      <c r="C703" s="235"/>
      <c r="D703" s="236" t="s">
        <v>159</v>
      </c>
      <c r="E703" s="237" t="s">
        <v>1</v>
      </c>
      <c r="F703" s="238" t="s">
        <v>948</v>
      </c>
      <c r="G703" s="235"/>
      <c r="H703" s="239">
        <v>63.935000000000002</v>
      </c>
      <c r="I703" s="240"/>
      <c r="J703" s="235"/>
      <c r="K703" s="235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159</v>
      </c>
      <c r="AU703" s="245" t="s">
        <v>89</v>
      </c>
      <c r="AV703" s="13" t="s">
        <v>89</v>
      </c>
      <c r="AW703" s="13" t="s">
        <v>35</v>
      </c>
      <c r="AX703" s="13" t="s">
        <v>87</v>
      </c>
      <c r="AY703" s="245" t="s">
        <v>151</v>
      </c>
    </row>
    <row r="704" s="13" customFormat="1">
      <c r="A704" s="13"/>
      <c r="B704" s="234"/>
      <c r="C704" s="235"/>
      <c r="D704" s="236" t="s">
        <v>159</v>
      </c>
      <c r="E704" s="235"/>
      <c r="F704" s="238" t="s">
        <v>994</v>
      </c>
      <c r="G704" s="235"/>
      <c r="H704" s="239">
        <v>67.132000000000005</v>
      </c>
      <c r="I704" s="240"/>
      <c r="J704" s="235"/>
      <c r="K704" s="235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159</v>
      </c>
      <c r="AU704" s="245" t="s">
        <v>89</v>
      </c>
      <c r="AV704" s="13" t="s">
        <v>89</v>
      </c>
      <c r="AW704" s="13" t="s">
        <v>4</v>
      </c>
      <c r="AX704" s="13" t="s">
        <v>87</v>
      </c>
      <c r="AY704" s="245" t="s">
        <v>151</v>
      </c>
    </row>
    <row r="705" s="2" customFormat="1" ht="24.15" customHeight="1">
      <c r="A705" s="39"/>
      <c r="B705" s="40"/>
      <c r="C705" s="257" t="s">
        <v>995</v>
      </c>
      <c r="D705" s="257" t="s">
        <v>353</v>
      </c>
      <c r="E705" s="258" t="s">
        <v>996</v>
      </c>
      <c r="F705" s="259" t="s">
        <v>997</v>
      </c>
      <c r="G705" s="260" t="s">
        <v>156</v>
      </c>
      <c r="H705" s="261">
        <v>1676.3320000000001</v>
      </c>
      <c r="I705" s="262"/>
      <c r="J705" s="263">
        <f>ROUND(I705*H705,2)</f>
        <v>0</v>
      </c>
      <c r="K705" s="264"/>
      <c r="L705" s="265"/>
      <c r="M705" s="266" t="s">
        <v>1</v>
      </c>
      <c r="N705" s="267" t="s">
        <v>44</v>
      </c>
      <c r="O705" s="92"/>
      <c r="P705" s="230">
        <f>O705*H705</f>
        <v>0</v>
      </c>
      <c r="Q705" s="230">
        <v>0.0060000000000000001</v>
      </c>
      <c r="R705" s="230">
        <f>Q705*H705</f>
        <v>10.057992000000001</v>
      </c>
      <c r="S705" s="230">
        <v>0</v>
      </c>
      <c r="T705" s="231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2" t="s">
        <v>326</v>
      </c>
      <c r="AT705" s="232" t="s">
        <v>353</v>
      </c>
      <c r="AU705" s="232" t="s">
        <v>89</v>
      </c>
      <c r="AY705" s="18" t="s">
        <v>151</v>
      </c>
      <c r="BE705" s="233">
        <f>IF(N705="základní",J705,0)</f>
        <v>0</v>
      </c>
      <c r="BF705" s="233">
        <f>IF(N705="snížená",J705,0)</f>
        <v>0</v>
      </c>
      <c r="BG705" s="233">
        <f>IF(N705="zákl. přenesená",J705,0)</f>
        <v>0</v>
      </c>
      <c r="BH705" s="233">
        <f>IF(N705="sníž. přenesená",J705,0)</f>
        <v>0</v>
      </c>
      <c r="BI705" s="233">
        <f>IF(N705="nulová",J705,0)</f>
        <v>0</v>
      </c>
      <c r="BJ705" s="18" t="s">
        <v>87</v>
      </c>
      <c r="BK705" s="233">
        <f>ROUND(I705*H705,2)</f>
        <v>0</v>
      </c>
      <c r="BL705" s="18" t="s">
        <v>235</v>
      </c>
      <c r="BM705" s="232" t="s">
        <v>998</v>
      </c>
    </row>
    <row r="706" s="13" customFormat="1">
      <c r="A706" s="13"/>
      <c r="B706" s="234"/>
      <c r="C706" s="235"/>
      <c r="D706" s="236" t="s">
        <v>159</v>
      </c>
      <c r="E706" s="237" t="s">
        <v>1</v>
      </c>
      <c r="F706" s="238" t="s">
        <v>946</v>
      </c>
      <c r="G706" s="235"/>
      <c r="H706" s="239">
        <v>1527.0920000000001</v>
      </c>
      <c r="I706" s="240"/>
      <c r="J706" s="235"/>
      <c r="K706" s="235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159</v>
      </c>
      <c r="AU706" s="245" t="s">
        <v>89</v>
      </c>
      <c r="AV706" s="13" t="s">
        <v>89</v>
      </c>
      <c r="AW706" s="13" t="s">
        <v>35</v>
      </c>
      <c r="AX706" s="13" t="s">
        <v>79</v>
      </c>
      <c r="AY706" s="245" t="s">
        <v>151</v>
      </c>
    </row>
    <row r="707" s="13" customFormat="1">
      <c r="A707" s="13"/>
      <c r="B707" s="234"/>
      <c r="C707" s="235"/>
      <c r="D707" s="236" t="s">
        <v>159</v>
      </c>
      <c r="E707" s="237" t="s">
        <v>1</v>
      </c>
      <c r="F707" s="238" t="s">
        <v>947</v>
      </c>
      <c r="G707" s="235"/>
      <c r="H707" s="239">
        <v>69.415000000000006</v>
      </c>
      <c r="I707" s="240"/>
      <c r="J707" s="235"/>
      <c r="K707" s="235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159</v>
      </c>
      <c r="AU707" s="245" t="s">
        <v>89</v>
      </c>
      <c r="AV707" s="13" t="s">
        <v>89</v>
      </c>
      <c r="AW707" s="13" t="s">
        <v>35</v>
      </c>
      <c r="AX707" s="13" t="s">
        <v>79</v>
      </c>
      <c r="AY707" s="245" t="s">
        <v>151</v>
      </c>
    </row>
    <row r="708" s="14" customFormat="1">
      <c r="A708" s="14"/>
      <c r="B708" s="246"/>
      <c r="C708" s="247"/>
      <c r="D708" s="236" t="s">
        <v>159</v>
      </c>
      <c r="E708" s="248" t="s">
        <v>1</v>
      </c>
      <c r="F708" s="249" t="s">
        <v>190</v>
      </c>
      <c r="G708" s="247"/>
      <c r="H708" s="250">
        <v>1596.5070000000001</v>
      </c>
      <c r="I708" s="251"/>
      <c r="J708" s="247"/>
      <c r="K708" s="247"/>
      <c r="L708" s="252"/>
      <c r="M708" s="253"/>
      <c r="N708" s="254"/>
      <c r="O708" s="254"/>
      <c r="P708" s="254"/>
      <c r="Q708" s="254"/>
      <c r="R708" s="254"/>
      <c r="S708" s="254"/>
      <c r="T708" s="25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6" t="s">
        <v>159</v>
      </c>
      <c r="AU708" s="256" t="s">
        <v>89</v>
      </c>
      <c r="AV708" s="14" t="s">
        <v>157</v>
      </c>
      <c r="AW708" s="14" t="s">
        <v>35</v>
      </c>
      <c r="AX708" s="14" t="s">
        <v>87</v>
      </c>
      <c r="AY708" s="256" t="s">
        <v>151</v>
      </c>
    </row>
    <row r="709" s="13" customFormat="1">
      <c r="A709" s="13"/>
      <c r="B709" s="234"/>
      <c r="C709" s="235"/>
      <c r="D709" s="236" t="s">
        <v>159</v>
      </c>
      <c r="E709" s="235"/>
      <c r="F709" s="238" t="s">
        <v>999</v>
      </c>
      <c r="G709" s="235"/>
      <c r="H709" s="239">
        <v>1676.3320000000001</v>
      </c>
      <c r="I709" s="240"/>
      <c r="J709" s="235"/>
      <c r="K709" s="235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159</v>
      </c>
      <c r="AU709" s="245" t="s">
        <v>89</v>
      </c>
      <c r="AV709" s="13" t="s">
        <v>89</v>
      </c>
      <c r="AW709" s="13" t="s">
        <v>4</v>
      </c>
      <c r="AX709" s="13" t="s">
        <v>87</v>
      </c>
      <c r="AY709" s="245" t="s">
        <v>151</v>
      </c>
    </row>
    <row r="710" s="2" customFormat="1" ht="24.15" customHeight="1">
      <c r="A710" s="39"/>
      <c r="B710" s="40"/>
      <c r="C710" s="220" t="s">
        <v>1000</v>
      </c>
      <c r="D710" s="220" t="s">
        <v>153</v>
      </c>
      <c r="E710" s="221" t="s">
        <v>1001</v>
      </c>
      <c r="F710" s="222" t="s">
        <v>1002</v>
      </c>
      <c r="G710" s="223" t="s">
        <v>248</v>
      </c>
      <c r="H710" s="224">
        <v>10.380000000000001</v>
      </c>
      <c r="I710" s="225"/>
      <c r="J710" s="226">
        <f>ROUND(I710*H710,2)</f>
        <v>0</v>
      </c>
      <c r="K710" s="227"/>
      <c r="L710" s="45"/>
      <c r="M710" s="228" t="s">
        <v>1</v>
      </c>
      <c r="N710" s="229" t="s">
        <v>44</v>
      </c>
      <c r="O710" s="92"/>
      <c r="P710" s="230">
        <f>O710*H710</f>
        <v>0</v>
      </c>
      <c r="Q710" s="230">
        <v>0</v>
      </c>
      <c r="R710" s="230">
        <f>Q710*H710</f>
        <v>0</v>
      </c>
      <c r="S710" s="230">
        <v>0</v>
      </c>
      <c r="T710" s="231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2" t="s">
        <v>235</v>
      </c>
      <c r="AT710" s="232" t="s">
        <v>153</v>
      </c>
      <c r="AU710" s="232" t="s">
        <v>89</v>
      </c>
      <c r="AY710" s="18" t="s">
        <v>151</v>
      </c>
      <c r="BE710" s="233">
        <f>IF(N710="základní",J710,0)</f>
        <v>0</v>
      </c>
      <c r="BF710" s="233">
        <f>IF(N710="snížená",J710,0)</f>
        <v>0</v>
      </c>
      <c r="BG710" s="233">
        <f>IF(N710="zákl. přenesená",J710,0)</f>
        <v>0</v>
      </c>
      <c r="BH710" s="233">
        <f>IF(N710="sníž. přenesená",J710,0)</f>
        <v>0</v>
      </c>
      <c r="BI710" s="233">
        <f>IF(N710="nulová",J710,0)</f>
        <v>0</v>
      </c>
      <c r="BJ710" s="18" t="s">
        <v>87</v>
      </c>
      <c r="BK710" s="233">
        <f>ROUND(I710*H710,2)</f>
        <v>0</v>
      </c>
      <c r="BL710" s="18" t="s">
        <v>235</v>
      </c>
      <c r="BM710" s="232" t="s">
        <v>1003</v>
      </c>
    </row>
    <row r="711" s="12" customFormat="1" ht="22.8" customHeight="1">
      <c r="A711" s="12"/>
      <c r="B711" s="204"/>
      <c r="C711" s="205"/>
      <c r="D711" s="206" t="s">
        <v>78</v>
      </c>
      <c r="E711" s="218" t="s">
        <v>1004</v>
      </c>
      <c r="F711" s="218" t="s">
        <v>1005</v>
      </c>
      <c r="G711" s="205"/>
      <c r="H711" s="205"/>
      <c r="I711" s="208"/>
      <c r="J711" s="219">
        <f>BK711</f>
        <v>0</v>
      </c>
      <c r="K711" s="205"/>
      <c r="L711" s="210"/>
      <c r="M711" s="211"/>
      <c r="N711" s="212"/>
      <c r="O711" s="212"/>
      <c r="P711" s="213">
        <f>SUM(P712:P715)</f>
        <v>0</v>
      </c>
      <c r="Q711" s="212"/>
      <c r="R711" s="213">
        <f>SUM(R712:R715)</f>
        <v>0.18336</v>
      </c>
      <c r="S711" s="212"/>
      <c r="T711" s="214">
        <f>SUM(T712:T715)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15" t="s">
        <v>89</v>
      </c>
      <c r="AT711" s="216" t="s">
        <v>78</v>
      </c>
      <c r="AU711" s="216" t="s">
        <v>87</v>
      </c>
      <c r="AY711" s="215" t="s">
        <v>151</v>
      </c>
      <c r="BK711" s="217">
        <f>SUM(BK712:BK715)</f>
        <v>0</v>
      </c>
    </row>
    <row r="712" s="2" customFormat="1" ht="21.75" customHeight="1">
      <c r="A712" s="39"/>
      <c r="B712" s="40"/>
      <c r="C712" s="220" t="s">
        <v>1006</v>
      </c>
      <c r="D712" s="220" t="s">
        <v>153</v>
      </c>
      <c r="E712" s="221" t="s">
        <v>1007</v>
      </c>
      <c r="F712" s="222" t="s">
        <v>1008</v>
      </c>
      <c r="G712" s="223" t="s">
        <v>287</v>
      </c>
      <c r="H712" s="224">
        <v>96</v>
      </c>
      <c r="I712" s="225"/>
      <c r="J712" s="226">
        <f>ROUND(I712*H712,2)</f>
        <v>0</v>
      </c>
      <c r="K712" s="227"/>
      <c r="L712" s="45"/>
      <c r="M712" s="228" t="s">
        <v>1</v>
      </c>
      <c r="N712" s="229" t="s">
        <v>44</v>
      </c>
      <c r="O712" s="92"/>
      <c r="P712" s="230">
        <f>O712*H712</f>
        <v>0</v>
      </c>
      <c r="Q712" s="230">
        <v>0.00191</v>
      </c>
      <c r="R712" s="230">
        <f>Q712*H712</f>
        <v>0.18336</v>
      </c>
      <c r="S712" s="230">
        <v>0</v>
      </c>
      <c r="T712" s="231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2" t="s">
        <v>235</v>
      </c>
      <c r="AT712" s="232" t="s">
        <v>153</v>
      </c>
      <c r="AU712" s="232" t="s">
        <v>89</v>
      </c>
      <c r="AY712" s="18" t="s">
        <v>151</v>
      </c>
      <c r="BE712" s="233">
        <f>IF(N712="základní",J712,0)</f>
        <v>0</v>
      </c>
      <c r="BF712" s="233">
        <f>IF(N712="snížená",J712,0)</f>
        <v>0</v>
      </c>
      <c r="BG712" s="233">
        <f>IF(N712="zákl. přenesená",J712,0)</f>
        <v>0</v>
      </c>
      <c r="BH712" s="233">
        <f>IF(N712="sníž. přenesená",J712,0)</f>
        <v>0</v>
      </c>
      <c r="BI712" s="233">
        <f>IF(N712="nulová",J712,0)</f>
        <v>0</v>
      </c>
      <c r="BJ712" s="18" t="s">
        <v>87</v>
      </c>
      <c r="BK712" s="233">
        <f>ROUND(I712*H712,2)</f>
        <v>0</v>
      </c>
      <c r="BL712" s="18" t="s">
        <v>235</v>
      </c>
      <c r="BM712" s="232" t="s">
        <v>1009</v>
      </c>
    </row>
    <row r="713" s="13" customFormat="1">
      <c r="A713" s="13"/>
      <c r="B713" s="234"/>
      <c r="C713" s="235"/>
      <c r="D713" s="236" t="s">
        <v>159</v>
      </c>
      <c r="E713" s="237" t="s">
        <v>1</v>
      </c>
      <c r="F713" s="238" t="s">
        <v>1010</v>
      </c>
      <c r="G713" s="235"/>
      <c r="H713" s="239">
        <v>96</v>
      </c>
      <c r="I713" s="240"/>
      <c r="J713" s="235"/>
      <c r="K713" s="235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159</v>
      </c>
      <c r="AU713" s="245" t="s">
        <v>89</v>
      </c>
      <c r="AV713" s="13" t="s">
        <v>89</v>
      </c>
      <c r="AW713" s="13" t="s">
        <v>35</v>
      </c>
      <c r="AX713" s="13" t="s">
        <v>87</v>
      </c>
      <c r="AY713" s="245" t="s">
        <v>151</v>
      </c>
    </row>
    <row r="714" s="2" customFormat="1" ht="21.75" customHeight="1">
      <c r="A714" s="39"/>
      <c r="B714" s="40"/>
      <c r="C714" s="220" t="s">
        <v>1011</v>
      </c>
      <c r="D714" s="220" t="s">
        <v>153</v>
      </c>
      <c r="E714" s="221" t="s">
        <v>1012</v>
      </c>
      <c r="F714" s="222" t="s">
        <v>1013</v>
      </c>
      <c r="G714" s="223" t="s">
        <v>287</v>
      </c>
      <c r="H714" s="224">
        <v>96</v>
      </c>
      <c r="I714" s="225"/>
      <c r="J714" s="226">
        <f>ROUND(I714*H714,2)</f>
        <v>0</v>
      </c>
      <c r="K714" s="227"/>
      <c r="L714" s="45"/>
      <c r="M714" s="228" t="s">
        <v>1</v>
      </c>
      <c r="N714" s="229" t="s">
        <v>44</v>
      </c>
      <c r="O714" s="92"/>
      <c r="P714" s="230">
        <f>O714*H714</f>
        <v>0</v>
      </c>
      <c r="Q714" s="230">
        <v>0</v>
      </c>
      <c r="R714" s="230">
        <f>Q714*H714</f>
        <v>0</v>
      </c>
      <c r="S714" s="230">
        <v>0</v>
      </c>
      <c r="T714" s="231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2" t="s">
        <v>235</v>
      </c>
      <c r="AT714" s="232" t="s">
        <v>153</v>
      </c>
      <c r="AU714" s="232" t="s">
        <v>89</v>
      </c>
      <c r="AY714" s="18" t="s">
        <v>151</v>
      </c>
      <c r="BE714" s="233">
        <f>IF(N714="základní",J714,0)</f>
        <v>0</v>
      </c>
      <c r="BF714" s="233">
        <f>IF(N714="snížená",J714,0)</f>
        <v>0</v>
      </c>
      <c r="BG714" s="233">
        <f>IF(N714="zákl. přenesená",J714,0)</f>
        <v>0</v>
      </c>
      <c r="BH714" s="233">
        <f>IF(N714="sníž. přenesená",J714,0)</f>
        <v>0</v>
      </c>
      <c r="BI714" s="233">
        <f>IF(N714="nulová",J714,0)</f>
        <v>0</v>
      </c>
      <c r="BJ714" s="18" t="s">
        <v>87</v>
      </c>
      <c r="BK714" s="233">
        <f>ROUND(I714*H714,2)</f>
        <v>0</v>
      </c>
      <c r="BL714" s="18" t="s">
        <v>235</v>
      </c>
      <c r="BM714" s="232" t="s">
        <v>1014</v>
      </c>
    </row>
    <row r="715" s="2" customFormat="1" ht="24.15" customHeight="1">
      <c r="A715" s="39"/>
      <c r="B715" s="40"/>
      <c r="C715" s="220" t="s">
        <v>1015</v>
      </c>
      <c r="D715" s="220" t="s">
        <v>153</v>
      </c>
      <c r="E715" s="221" t="s">
        <v>1016</v>
      </c>
      <c r="F715" s="222" t="s">
        <v>1017</v>
      </c>
      <c r="G715" s="223" t="s">
        <v>248</v>
      </c>
      <c r="H715" s="224">
        <v>0.183</v>
      </c>
      <c r="I715" s="225"/>
      <c r="J715" s="226">
        <f>ROUND(I715*H715,2)</f>
        <v>0</v>
      </c>
      <c r="K715" s="227"/>
      <c r="L715" s="45"/>
      <c r="M715" s="228" t="s">
        <v>1</v>
      </c>
      <c r="N715" s="229" t="s">
        <v>44</v>
      </c>
      <c r="O715" s="92"/>
      <c r="P715" s="230">
        <f>O715*H715</f>
        <v>0</v>
      </c>
      <c r="Q715" s="230">
        <v>0</v>
      </c>
      <c r="R715" s="230">
        <f>Q715*H715</f>
        <v>0</v>
      </c>
      <c r="S715" s="230">
        <v>0</v>
      </c>
      <c r="T715" s="231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2" t="s">
        <v>235</v>
      </c>
      <c r="AT715" s="232" t="s">
        <v>153</v>
      </c>
      <c r="AU715" s="232" t="s">
        <v>89</v>
      </c>
      <c r="AY715" s="18" t="s">
        <v>151</v>
      </c>
      <c r="BE715" s="233">
        <f>IF(N715="základní",J715,0)</f>
        <v>0</v>
      </c>
      <c r="BF715" s="233">
        <f>IF(N715="snížená",J715,0)</f>
        <v>0</v>
      </c>
      <c r="BG715" s="233">
        <f>IF(N715="zákl. přenesená",J715,0)</f>
        <v>0</v>
      </c>
      <c r="BH715" s="233">
        <f>IF(N715="sníž. přenesená",J715,0)</f>
        <v>0</v>
      </c>
      <c r="BI715" s="233">
        <f>IF(N715="nulová",J715,0)</f>
        <v>0</v>
      </c>
      <c r="BJ715" s="18" t="s">
        <v>87</v>
      </c>
      <c r="BK715" s="233">
        <f>ROUND(I715*H715,2)</f>
        <v>0</v>
      </c>
      <c r="BL715" s="18" t="s">
        <v>235</v>
      </c>
      <c r="BM715" s="232" t="s">
        <v>1018</v>
      </c>
    </row>
    <row r="716" s="12" customFormat="1" ht="22.8" customHeight="1">
      <c r="A716" s="12"/>
      <c r="B716" s="204"/>
      <c r="C716" s="205"/>
      <c r="D716" s="206" t="s">
        <v>78</v>
      </c>
      <c r="E716" s="218" t="s">
        <v>1019</v>
      </c>
      <c r="F716" s="218" t="s">
        <v>1020</v>
      </c>
      <c r="G716" s="205"/>
      <c r="H716" s="205"/>
      <c r="I716" s="208"/>
      <c r="J716" s="219">
        <f>BK716</f>
        <v>0</v>
      </c>
      <c r="K716" s="205"/>
      <c r="L716" s="210"/>
      <c r="M716" s="211"/>
      <c r="N716" s="212"/>
      <c r="O716" s="212"/>
      <c r="P716" s="213">
        <f>SUM(P717:P753)</f>
        <v>0</v>
      </c>
      <c r="Q716" s="212"/>
      <c r="R716" s="213">
        <f>SUM(R717:R753)</f>
        <v>0.82087999999999983</v>
      </c>
      <c r="S716" s="212"/>
      <c r="T716" s="214">
        <f>SUM(T717:T753)</f>
        <v>0.30630000000000002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15" t="s">
        <v>89</v>
      </c>
      <c r="AT716" s="216" t="s">
        <v>78</v>
      </c>
      <c r="AU716" s="216" t="s">
        <v>87</v>
      </c>
      <c r="AY716" s="215" t="s">
        <v>151</v>
      </c>
      <c r="BK716" s="217">
        <f>SUM(BK717:BK753)</f>
        <v>0</v>
      </c>
    </row>
    <row r="717" s="2" customFormat="1" ht="24.15" customHeight="1">
      <c r="A717" s="39"/>
      <c r="B717" s="40"/>
      <c r="C717" s="220" t="s">
        <v>1021</v>
      </c>
      <c r="D717" s="220" t="s">
        <v>153</v>
      </c>
      <c r="E717" s="221" t="s">
        <v>1022</v>
      </c>
      <c r="F717" s="222" t="s">
        <v>1023</v>
      </c>
      <c r="G717" s="223" t="s">
        <v>287</v>
      </c>
      <c r="H717" s="224">
        <v>100</v>
      </c>
      <c r="I717" s="225"/>
      <c r="J717" s="226">
        <f>ROUND(I717*H717,2)</f>
        <v>0</v>
      </c>
      <c r="K717" s="227"/>
      <c r="L717" s="45"/>
      <c r="M717" s="228" t="s">
        <v>1</v>
      </c>
      <c r="N717" s="229" t="s">
        <v>44</v>
      </c>
      <c r="O717" s="92"/>
      <c r="P717" s="230">
        <f>O717*H717</f>
        <v>0</v>
      </c>
      <c r="Q717" s="230">
        <v>0</v>
      </c>
      <c r="R717" s="230">
        <f>Q717*H717</f>
        <v>0</v>
      </c>
      <c r="S717" s="230">
        <v>0.00040000000000000002</v>
      </c>
      <c r="T717" s="231">
        <f>S717*H717</f>
        <v>0.040000000000000001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2" t="s">
        <v>235</v>
      </c>
      <c r="AT717" s="232" t="s">
        <v>153</v>
      </c>
      <c r="AU717" s="232" t="s">
        <v>89</v>
      </c>
      <c r="AY717" s="18" t="s">
        <v>151</v>
      </c>
      <c r="BE717" s="233">
        <f>IF(N717="základní",J717,0)</f>
        <v>0</v>
      </c>
      <c r="BF717" s="233">
        <f>IF(N717="snížená",J717,0)</f>
        <v>0</v>
      </c>
      <c r="BG717" s="233">
        <f>IF(N717="zákl. přenesená",J717,0)</f>
        <v>0</v>
      </c>
      <c r="BH717" s="233">
        <f>IF(N717="sníž. přenesená",J717,0)</f>
        <v>0</v>
      </c>
      <c r="BI717" s="233">
        <f>IF(N717="nulová",J717,0)</f>
        <v>0</v>
      </c>
      <c r="BJ717" s="18" t="s">
        <v>87</v>
      </c>
      <c r="BK717" s="233">
        <f>ROUND(I717*H717,2)</f>
        <v>0</v>
      </c>
      <c r="BL717" s="18" t="s">
        <v>235</v>
      </c>
      <c r="BM717" s="232" t="s">
        <v>1024</v>
      </c>
    </row>
    <row r="718" s="2" customFormat="1" ht="24.15" customHeight="1">
      <c r="A718" s="39"/>
      <c r="B718" s="40"/>
      <c r="C718" s="220" t="s">
        <v>1025</v>
      </c>
      <c r="D718" s="220" t="s">
        <v>153</v>
      </c>
      <c r="E718" s="221" t="s">
        <v>1026</v>
      </c>
      <c r="F718" s="222" t="s">
        <v>1027</v>
      </c>
      <c r="G718" s="223" t="s">
        <v>287</v>
      </c>
      <c r="H718" s="224">
        <v>300</v>
      </c>
      <c r="I718" s="225"/>
      <c r="J718" s="226">
        <f>ROUND(I718*H718,2)</f>
        <v>0</v>
      </c>
      <c r="K718" s="227"/>
      <c r="L718" s="45"/>
      <c r="M718" s="228" t="s">
        <v>1</v>
      </c>
      <c r="N718" s="229" t="s">
        <v>44</v>
      </c>
      <c r="O718" s="92"/>
      <c r="P718" s="230">
        <f>O718*H718</f>
        <v>0</v>
      </c>
      <c r="Q718" s="230">
        <v>0</v>
      </c>
      <c r="R718" s="230">
        <f>Q718*H718</f>
        <v>0</v>
      </c>
      <c r="S718" s="230">
        <v>0.00040000000000000002</v>
      </c>
      <c r="T718" s="231">
        <f>S718*H718</f>
        <v>0.12000000000000001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2" t="s">
        <v>235</v>
      </c>
      <c r="AT718" s="232" t="s">
        <v>153</v>
      </c>
      <c r="AU718" s="232" t="s">
        <v>89</v>
      </c>
      <c r="AY718" s="18" t="s">
        <v>151</v>
      </c>
      <c r="BE718" s="233">
        <f>IF(N718="základní",J718,0)</f>
        <v>0</v>
      </c>
      <c r="BF718" s="233">
        <f>IF(N718="snížená",J718,0)</f>
        <v>0</v>
      </c>
      <c r="BG718" s="233">
        <f>IF(N718="zákl. přenesená",J718,0)</f>
        <v>0</v>
      </c>
      <c r="BH718" s="233">
        <f>IF(N718="sníž. přenesená",J718,0)</f>
        <v>0</v>
      </c>
      <c r="BI718" s="233">
        <f>IF(N718="nulová",J718,0)</f>
        <v>0</v>
      </c>
      <c r="BJ718" s="18" t="s">
        <v>87</v>
      </c>
      <c r="BK718" s="233">
        <f>ROUND(I718*H718,2)</f>
        <v>0</v>
      </c>
      <c r="BL718" s="18" t="s">
        <v>235</v>
      </c>
      <c r="BM718" s="232" t="s">
        <v>1028</v>
      </c>
    </row>
    <row r="719" s="2" customFormat="1" ht="21.75" customHeight="1">
      <c r="A719" s="39"/>
      <c r="B719" s="40"/>
      <c r="C719" s="220" t="s">
        <v>1029</v>
      </c>
      <c r="D719" s="220" t="s">
        <v>153</v>
      </c>
      <c r="E719" s="221" t="s">
        <v>1030</v>
      </c>
      <c r="F719" s="222" t="s">
        <v>1031</v>
      </c>
      <c r="G719" s="223" t="s">
        <v>349</v>
      </c>
      <c r="H719" s="224">
        <v>90</v>
      </c>
      <c r="I719" s="225"/>
      <c r="J719" s="226">
        <f>ROUND(I719*H719,2)</f>
        <v>0</v>
      </c>
      <c r="K719" s="227"/>
      <c r="L719" s="45"/>
      <c r="M719" s="228" t="s">
        <v>1</v>
      </c>
      <c r="N719" s="229" t="s">
        <v>44</v>
      </c>
      <c r="O719" s="92"/>
      <c r="P719" s="230">
        <f>O719*H719</f>
        <v>0</v>
      </c>
      <c r="Q719" s="230">
        <v>0</v>
      </c>
      <c r="R719" s="230">
        <f>Q719*H719</f>
        <v>0</v>
      </c>
      <c r="S719" s="230">
        <v>0.00014999999999999999</v>
      </c>
      <c r="T719" s="231">
        <f>S719*H719</f>
        <v>0.013499999999999998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2" t="s">
        <v>235</v>
      </c>
      <c r="AT719" s="232" t="s">
        <v>153</v>
      </c>
      <c r="AU719" s="232" t="s">
        <v>89</v>
      </c>
      <c r="AY719" s="18" t="s">
        <v>151</v>
      </c>
      <c r="BE719" s="233">
        <f>IF(N719="základní",J719,0)</f>
        <v>0</v>
      </c>
      <c r="BF719" s="233">
        <f>IF(N719="snížená",J719,0)</f>
        <v>0</v>
      </c>
      <c r="BG719" s="233">
        <f>IF(N719="zákl. přenesená",J719,0)</f>
        <v>0</v>
      </c>
      <c r="BH719" s="233">
        <f>IF(N719="sníž. přenesená",J719,0)</f>
        <v>0</v>
      </c>
      <c r="BI719" s="233">
        <f>IF(N719="nulová",J719,0)</f>
        <v>0</v>
      </c>
      <c r="BJ719" s="18" t="s">
        <v>87</v>
      </c>
      <c r="BK719" s="233">
        <f>ROUND(I719*H719,2)</f>
        <v>0</v>
      </c>
      <c r="BL719" s="18" t="s">
        <v>235</v>
      </c>
      <c r="BM719" s="232" t="s">
        <v>1032</v>
      </c>
    </row>
    <row r="720" s="2" customFormat="1" ht="21.75" customHeight="1">
      <c r="A720" s="39"/>
      <c r="B720" s="40"/>
      <c r="C720" s="220" t="s">
        <v>1033</v>
      </c>
      <c r="D720" s="220" t="s">
        <v>153</v>
      </c>
      <c r="E720" s="221" t="s">
        <v>1034</v>
      </c>
      <c r="F720" s="222" t="s">
        <v>1035</v>
      </c>
      <c r="G720" s="223" t="s">
        <v>349</v>
      </c>
      <c r="H720" s="224">
        <v>58</v>
      </c>
      <c r="I720" s="225"/>
      <c r="J720" s="226">
        <f>ROUND(I720*H720,2)</f>
        <v>0</v>
      </c>
      <c r="K720" s="227"/>
      <c r="L720" s="45"/>
      <c r="M720" s="228" t="s">
        <v>1</v>
      </c>
      <c r="N720" s="229" t="s">
        <v>44</v>
      </c>
      <c r="O720" s="92"/>
      <c r="P720" s="230">
        <f>O720*H720</f>
        <v>0</v>
      </c>
      <c r="Q720" s="230">
        <v>0</v>
      </c>
      <c r="R720" s="230">
        <f>Q720*H720</f>
        <v>0</v>
      </c>
      <c r="S720" s="230">
        <v>0.00025000000000000001</v>
      </c>
      <c r="T720" s="231">
        <f>S720*H720</f>
        <v>0.014500000000000001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2" t="s">
        <v>235</v>
      </c>
      <c r="AT720" s="232" t="s">
        <v>153</v>
      </c>
      <c r="AU720" s="232" t="s">
        <v>89</v>
      </c>
      <c r="AY720" s="18" t="s">
        <v>151</v>
      </c>
      <c r="BE720" s="233">
        <f>IF(N720="základní",J720,0)</f>
        <v>0</v>
      </c>
      <c r="BF720" s="233">
        <f>IF(N720="snížená",J720,0)</f>
        <v>0</v>
      </c>
      <c r="BG720" s="233">
        <f>IF(N720="zákl. přenesená",J720,0)</f>
        <v>0</v>
      </c>
      <c r="BH720" s="233">
        <f>IF(N720="sníž. přenesená",J720,0)</f>
        <v>0</v>
      </c>
      <c r="BI720" s="233">
        <f>IF(N720="nulová",J720,0)</f>
        <v>0</v>
      </c>
      <c r="BJ720" s="18" t="s">
        <v>87</v>
      </c>
      <c r="BK720" s="233">
        <f>ROUND(I720*H720,2)</f>
        <v>0</v>
      </c>
      <c r="BL720" s="18" t="s">
        <v>235</v>
      </c>
      <c r="BM720" s="232" t="s">
        <v>1036</v>
      </c>
    </row>
    <row r="721" s="2" customFormat="1" ht="24.15" customHeight="1">
      <c r="A721" s="39"/>
      <c r="B721" s="40"/>
      <c r="C721" s="220" t="s">
        <v>1037</v>
      </c>
      <c r="D721" s="220" t="s">
        <v>153</v>
      </c>
      <c r="E721" s="221" t="s">
        <v>1038</v>
      </c>
      <c r="F721" s="222" t="s">
        <v>1039</v>
      </c>
      <c r="G721" s="223" t="s">
        <v>349</v>
      </c>
      <c r="H721" s="224">
        <v>30</v>
      </c>
      <c r="I721" s="225"/>
      <c r="J721" s="226">
        <f>ROUND(I721*H721,2)</f>
        <v>0</v>
      </c>
      <c r="K721" s="227"/>
      <c r="L721" s="45"/>
      <c r="M721" s="228" t="s">
        <v>1</v>
      </c>
      <c r="N721" s="229" t="s">
        <v>44</v>
      </c>
      <c r="O721" s="92"/>
      <c r="P721" s="230">
        <f>O721*H721</f>
        <v>0</v>
      </c>
      <c r="Q721" s="230">
        <v>0</v>
      </c>
      <c r="R721" s="230">
        <f>Q721*H721</f>
        <v>0</v>
      </c>
      <c r="S721" s="230">
        <v>0.00044999999999999999</v>
      </c>
      <c r="T721" s="231">
        <f>S721*H721</f>
        <v>0.0135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2" t="s">
        <v>235</v>
      </c>
      <c r="AT721" s="232" t="s">
        <v>153</v>
      </c>
      <c r="AU721" s="232" t="s">
        <v>89</v>
      </c>
      <c r="AY721" s="18" t="s">
        <v>151</v>
      </c>
      <c r="BE721" s="233">
        <f>IF(N721="základní",J721,0)</f>
        <v>0</v>
      </c>
      <c r="BF721" s="233">
        <f>IF(N721="snížená",J721,0)</f>
        <v>0</v>
      </c>
      <c r="BG721" s="233">
        <f>IF(N721="zákl. přenesená",J721,0)</f>
        <v>0</v>
      </c>
      <c r="BH721" s="233">
        <f>IF(N721="sníž. přenesená",J721,0)</f>
        <v>0</v>
      </c>
      <c r="BI721" s="233">
        <f>IF(N721="nulová",J721,0)</f>
        <v>0</v>
      </c>
      <c r="BJ721" s="18" t="s">
        <v>87</v>
      </c>
      <c r="BK721" s="233">
        <f>ROUND(I721*H721,2)</f>
        <v>0</v>
      </c>
      <c r="BL721" s="18" t="s">
        <v>235</v>
      </c>
      <c r="BM721" s="232" t="s">
        <v>1040</v>
      </c>
    </row>
    <row r="722" s="2" customFormat="1" ht="24.15" customHeight="1">
      <c r="A722" s="39"/>
      <c r="B722" s="40"/>
      <c r="C722" s="220" t="s">
        <v>1041</v>
      </c>
      <c r="D722" s="220" t="s">
        <v>153</v>
      </c>
      <c r="E722" s="221" t="s">
        <v>1042</v>
      </c>
      <c r="F722" s="222" t="s">
        <v>1043</v>
      </c>
      <c r="G722" s="223" t="s">
        <v>349</v>
      </c>
      <c r="H722" s="224">
        <v>300</v>
      </c>
      <c r="I722" s="225"/>
      <c r="J722" s="226">
        <f>ROUND(I722*H722,2)</f>
        <v>0</v>
      </c>
      <c r="K722" s="227"/>
      <c r="L722" s="45"/>
      <c r="M722" s="228" t="s">
        <v>1</v>
      </c>
      <c r="N722" s="229" t="s">
        <v>44</v>
      </c>
      <c r="O722" s="92"/>
      <c r="P722" s="230">
        <f>O722*H722</f>
        <v>0</v>
      </c>
      <c r="Q722" s="230">
        <v>0</v>
      </c>
      <c r="R722" s="230">
        <f>Q722*H722</f>
        <v>0</v>
      </c>
      <c r="S722" s="230">
        <v>0.00027999999999999998</v>
      </c>
      <c r="T722" s="231">
        <f>S722*H722</f>
        <v>0.083999999999999991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2" t="s">
        <v>235</v>
      </c>
      <c r="AT722" s="232" t="s">
        <v>153</v>
      </c>
      <c r="AU722" s="232" t="s">
        <v>89</v>
      </c>
      <c r="AY722" s="18" t="s">
        <v>151</v>
      </c>
      <c r="BE722" s="233">
        <f>IF(N722="základní",J722,0)</f>
        <v>0</v>
      </c>
      <c r="BF722" s="233">
        <f>IF(N722="snížená",J722,0)</f>
        <v>0</v>
      </c>
      <c r="BG722" s="233">
        <f>IF(N722="zákl. přenesená",J722,0)</f>
        <v>0</v>
      </c>
      <c r="BH722" s="233">
        <f>IF(N722="sníž. přenesená",J722,0)</f>
        <v>0</v>
      </c>
      <c r="BI722" s="233">
        <f>IF(N722="nulová",J722,0)</f>
        <v>0</v>
      </c>
      <c r="BJ722" s="18" t="s">
        <v>87</v>
      </c>
      <c r="BK722" s="233">
        <f>ROUND(I722*H722,2)</f>
        <v>0</v>
      </c>
      <c r="BL722" s="18" t="s">
        <v>235</v>
      </c>
      <c r="BM722" s="232" t="s">
        <v>1044</v>
      </c>
    </row>
    <row r="723" s="2" customFormat="1" ht="24.15" customHeight="1">
      <c r="A723" s="39"/>
      <c r="B723" s="40"/>
      <c r="C723" s="220" t="s">
        <v>1045</v>
      </c>
      <c r="D723" s="220" t="s">
        <v>153</v>
      </c>
      <c r="E723" s="221" t="s">
        <v>1046</v>
      </c>
      <c r="F723" s="222" t="s">
        <v>1047</v>
      </c>
      <c r="G723" s="223" t="s">
        <v>349</v>
      </c>
      <c r="H723" s="224">
        <v>8</v>
      </c>
      <c r="I723" s="225"/>
      <c r="J723" s="226">
        <f>ROUND(I723*H723,2)</f>
        <v>0</v>
      </c>
      <c r="K723" s="227"/>
      <c r="L723" s="45"/>
      <c r="M723" s="228" t="s">
        <v>1</v>
      </c>
      <c r="N723" s="229" t="s">
        <v>44</v>
      </c>
      <c r="O723" s="92"/>
      <c r="P723" s="230">
        <f>O723*H723</f>
        <v>0</v>
      </c>
      <c r="Q723" s="230">
        <v>0</v>
      </c>
      <c r="R723" s="230">
        <f>Q723*H723</f>
        <v>0</v>
      </c>
      <c r="S723" s="230">
        <v>0.0025999999999999999</v>
      </c>
      <c r="T723" s="231">
        <f>S723*H723</f>
        <v>0.020799999999999999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2" t="s">
        <v>235</v>
      </c>
      <c r="AT723" s="232" t="s">
        <v>153</v>
      </c>
      <c r="AU723" s="232" t="s">
        <v>89</v>
      </c>
      <c r="AY723" s="18" t="s">
        <v>151</v>
      </c>
      <c r="BE723" s="233">
        <f>IF(N723="základní",J723,0)</f>
        <v>0</v>
      </c>
      <c r="BF723" s="233">
        <f>IF(N723="snížená",J723,0)</f>
        <v>0</v>
      </c>
      <c r="BG723" s="233">
        <f>IF(N723="zákl. přenesená",J723,0)</f>
        <v>0</v>
      </c>
      <c r="BH723" s="233">
        <f>IF(N723="sníž. přenesená",J723,0)</f>
        <v>0</v>
      </c>
      <c r="BI723" s="233">
        <f>IF(N723="nulová",J723,0)</f>
        <v>0</v>
      </c>
      <c r="BJ723" s="18" t="s">
        <v>87</v>
      </c>
      <c r="BK723" s="233">
        <f>ROUND(I723*H723,2)</f>
        <v>0</v>
      </c>
      <c r="BL723" s="18" t="s">
        <v>235</v>
      </c>
      <c r="BM723" s="232" t="s">
        <v>1048</v>
      </c>
    </row>
    <row r="724" s="2" customFormat="1" ht="16.5" customHeight="1">
      <c r="A724" s="39"/>
      <c r="B724" s="40"/>
      <c r="C724" s="220" t="s">
        <v>1049</v>
      </c>
      <c r="D724" s="220" t="s">
        <v>153</v>
      </c>
      <c r="E724" s="221" t="s">
        <v>1050</v>
      </c>
      <c r="F724" s="222" t="s">
        <v>1051</v>
      </c>
      <c r="G724" s="223" t="s">
        <v>349</v>
      </c>
      <c r="H724" s="224">
        <v>10</v>
      </c>
      <c r="I724" s="225"/>
      <c r="J724" s="226">
        <f>ROUND(I724*H724,2)</f>
        <v>0</v>
      </c>
      <c r="K724" s="227"/>
      <c r="L724" s="45"/>
      <c r="M724" s="228" t="s">
        <v>1</v>
      </c>
      <c r="N724" s="229" t="s">
        <v>44</v>
      </c>
      <c r="O724" s="92"/>
      <c r="P724" s="230">
        <f>O724*H724</f>
        <v>0</v>
      </c>
      <c r="Q724" s="230">
        <v>0</v>
      </c>
      <c r="R724" s="230">
        <f>Q724*H724</f>
        <v>0</v>
      </c>
      <c r="S724" s="230">
        <v>0</v>
      </c>
      <c r="T724" s="231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2" t="s">
        <v>235</v>
      </c>
      <c r="AT724" s="232" t="s">
        <v>153</v>
      </c>
      <c r="AU724" s="232" t="s">
        <v>89</v>
      </c>
      <c r="AY724" s="18" t="s">
        <v>151</v>
      </c>
      <c r="BE724" s="233">
        <f>IF(N724="základní",J724,0)</f>
        <v>0</v>
      </c>
      <c r="BF724" s="233">
        <f>IF(N724="snížená",J724,0)</f>
        <v>0</v>
      </c>
      <c r="BG724" s="233">
        <f>IF(N724="zákl. přenesená",J724,0)</f>
        <v>0</v>
      </c>
      <c r="BH724" s="233">
        <f>IF(N724="sníž. přenesená",J724,0)</f>
        <v>0</v>
      </c>
      <c r="BI724" s="233">
        <f>IF(N724="nulová",J724,0)</f>
        <v>0</v>
      </c>
      <c r="BJ724" s="18" t="s">
        <v>87</v>
      </c>
      <c r="BK724" s="233">
        <f>ROUND(I724*H724,2)</f>
        <v>0</v>
      </c>
      <c r="BL724" s="18" t="s">
        <v>235</v>
      </c>
      <c r="BM724" s="232" t="s">
        <v>1052</v>
      </c>
    </row>
    <row r="725" s="2" customFormat="1" ht="24.15" customHeight="1">
      <c r="A725" s="39"/>
      <c r="B725" s="40"/>
      <c r="C725" s="257" t="s">
        <v>1053</v>
      </c>
      <c r="D725" s="257" t="s">
        <v>353</v>
      </c>
      <c r="E725" s="258" t="s">
        <v>1054</v>
      </c>
      <c r="F725" s="259" t="s">
        <v>1055</v>
      </c>
      <c r="G725" s="260" t="s">
        <v>349</v>
      </c>
      <c r="H725" s="261">
        <v>10</v>
      </c>
      <c r="I725" s="262"/>
      <c r="J725" s="263">
        <f>ROUND(I725*H725,2)</f>
        <v>0</v>
      </c>
      <c r="K725" s="264"/>
      <c r="L725" s="265"/>
      <c r="M725" s="266" t="s">
        <v>1</v>
      </c>
      <c r="N725" s="267" t="s">
        <v>44</v>
      </c>
      <c r="O725" s="92"/>
      <c r="P725" s="230">
        <f>O725*H725</f>
        <v>0</v>
      </c>
      <c r="Q725" s="230">
        <v>0.02</v>
      </c>
      <c r="R725" s="230">
        <f>Q725*H725</f>
        <v>0.20000000000000001</v>
      </c>
      <c r="S725" s="230">
        <v>0</v>
      </c>
      <c r="T725" s="231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2" t="s">
        <v>326</v>
      </c>
      <c r="AT725" s="232" t="s">
        <v>353</v>
      </c>
      <c r="AU725" s="232" t="s">
        <v>89</v>
      </c>
      <c r="AY725" s="18" t="s">
        <v>151</v>
      </c>
      <c r="BE725" s="233">
        <f>IF(N725="základní",J725,0)</f>
        <v>0</v>
      </c>
      <c r="BF725" s="233">
        <f>IF(N725="snížená",J725,0)</f>
        <v>0</v>
      </c>
      <c r="BG725" s="233">
        <f>IF(N725="zákl. přenesená",J725,0)</f>
        <v>0</v>
      </c>
      <c r="BH725" s="233">
        <f>IF(N725="sníž. přenesená",J725,0)</f>
        <v>0</v>
      </c>
      <c r="BI725" s="233">
        <f>IF(N725="nulová",J725,0)</f>
        <v>0</v>
      </c>
      <c r="BJ725" s="18" t="s">
        <v>87</v>
      </c>
      <c r="BK725" s="233">
        <f>ROUND(I725*H725,2)</f>
        <v>0</v>
      </c>
      <c r="BL725" s="18" t="s">
        <v>235</v>
      </c>
      <c r="BM725" s="232" t="s">
        <v>1056</v>
      </c>
    </row>
    <row r="726" s="2" customFormat="1" ht="16.5" customHeight="1">
      <c r="A726" s="39"/>
      <c r="B726" s="40"/>
      <c r="C726" s="257" t="s">
        <v>1057</v>
      </c>
      <c r="D726" s="257" t="s">
        <v>353</v>
      </c>
      <c r="E726" s="258" t="s">
        <v>1058</v>
      </c>
      <c r="F726" s="259" t="s">
        <v>1059</v>
      </c>
      <c r="G726" s="260" t="s">
        <v>349</v>
      </c>
      <c r="H726" s="261">
        <v>10</v>
      </c>
      <c r="I726" s="262"/>
      <c r="J726" s="263">
        <f>ROUND(I726*H726,2)</f>
        <v>0</v>
      </c>
      <c r="K726" s="264"/>
      <c r="L726" s="265"/>
      <c r="M726" s="266" t="s">
        <v>1</v>
      </c>
      <c r="N726" s="267" t="s">
        <v>44</v>
      </c>
      <c r="O726" s="92"/>
      <c r="P726" s="230">
        <f>O726*H726</f>
        <v>0</v>
      </c>
      <c r="Q726" s="230">
        <v>0.0080000000000000002</v>
      </c>
      <c r="R726" s="230">
        <f>Q726*H726</f>
        <v>0.080000000000000002</v>
      </c>
      <c r="S726" s="230">
        <v>0</v>
      </c>
      <c r="T726" s="231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2" t="s">
        <v>326</v>
      </c>
      <c r="AT726" s="232" t="s">
        <v>353</v>
      </c>
      <c r="AU726" s="232" t="s">
        <v>89</v>
      </c>
      <c r="AY726" s="18" t="s">
        <v>151</v>
      </c>
      <c r="BE726" s="233">
        <f>IF(N726="základní",J726,0)</f>
        <v>0</v>
      </c>
      <c r="BF726" s="233">
        <f>IF(N726="snížená",J726,0)</f>
        <v>0</v>
      </c>
      <c r="BG726" s="233">
        <f>IF(N726="zákl. přenesená",J726,0)</f>
        <v>0</v>
      </c>
      <c r="BH726" s="233">
        <f>IF(N726="sníž. přenesená",J726,0)</f>
        <v>0</v>
      </c>
      <c r="BI726" s="233">
        <f>IF(N726="nulová",J726,0)</f>
        <v>0</v>
      </c>
      <c r="BJ726" s="18" t="s">
        <v>87</v>
      </c>
      <c r="BK726" s="233">
        <f>ROUND(I726*H726,2)</f>
        <v>0</v>
      </c>
      <c r="BL726" s="18" t="s">
        <v>235</v>
      </c>
      <c r="BM726" s="232" t="s">
        <v>1060</v>
      </c>
    </row>
    <row r="727" s="2" customFormat="1" ht="16.5" customHeight="1">
      <c r="A727" s="39"/>
      <c r="B727" s="40"/>
      <c r="C727" s="220" t="s">
        <v>1061</v>
      </c>
      <c r="D727" s="220" t="s">
        <v>153</v>
      </c>
      <c r="E727" s="221" t="s">
        <v>1062</v>
      </c>
      <c r="F727" s="222" t="s">
        <v>1063</v>
      </c>
      <c r="G727" s="223" t="s">
        <v>349</v>
      </c>
      <c r="H727" s="224">
        <v>100</v>
      </c>
      <c r="I727" s="225"/>
      <c r="J727" s="226">
        <f>ROUND(I727*H727,2)</f>
        <v>0</v>
      </c>
      <c r="K727" s="227"/>
      <c r="L727" s="45"/>
      <c r="M727" s="228" t="s">
        <v>1</v>
      </c>
      <c r="N727" s="229" t="s">
        <v>44</v>
      </c>
      <c r="O727" s="92"/>
      <c r="P727" s="230">
        <f>O727*H727</f>
        <v>0</v>
      </c>
      <c r="Q727" s="230">
        <v>0</v>
      </c>
      <c r="R727" s="230">
        <f>Q727*H727</f>
        <v>0</v>
      </c>
      <c r="S727" s="230">
        <v>0</v>
      </c>
      <c r="T727" s="231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32" t="s">
        <v>235</v>
      </c>
      <c r="AT727" s="232" t="s">
        <v>153</v>
      </c>
      <c r="AU727" s="232" t="s">
        <v>89</v>
      </c>
      <c r="AY727" s="18" t="s">
        <v>151</v>
      </c>
      <c r="BE727" s="233">
        <f>IF(N727="základní",J727,0)</f>
        <v>0</v>
      </c>
      <c r="BF727" s="233">
        <f>IF(N727="snížená",J727,0)</f>
        <v>0</v>
      </c>
      <c r="BG727" s="233">
        <f>IF(N727="zákl. přenesená",J727,0)</f>
        <v>0</v>
      </c>
      <c r="BH727" s="233">
        <f>IF(N727="sníž. přenesená",J727,0)</f>
        <v>0</v>
      </c>
      <c r="BI727" s="233">
        <f>IF(N727="nulová",J727,0)</f>
        <v>0</v>
      </c>
      <c r="BJ727" s="18" t="s">
        <v>87</v>
      </c>
      <c r="BK727" s="233">
        <f>ROUND(I727*H727,2)</f>
        <v>0</v>
      </c>
      <c r="BL727" s="18" t="s">
        <v>235</v>
      </c>
      <c r="BM727" s="232" t="s">
        <v>1064</v>
      </c>
    </row>
    <row r="728" s="2" customFormat="1" ht="21.75" customHeight="1">
      <c r="A728" s="39"/>
      <c r="B728" s="40"/>
      <c r="C728" s="257" t="s">
        <v>1065</v>
      </c>
      <c r="D728" s="257" t="s">
        <v>353</v>
      </c>
      <c r="E728" s="258" t="s">
        <v>1066</v>
      </c>
      <c r="F728" s="259" t="s">
        <v>1067</v>
      </c>
      <c r="G728" s="260" t="s">
        <v>349</v>
      </c>
      <c r="H728" s="261">
        <v>100</v>
      </c>
      <c r="I728" s="262"/>
      <c r="J728" s="263">
        <f>ROUND(I728*H728,2)</f>
        <v>0</v>
      </c>
      <c r="K728" s="264"/>
      <c r="L728" s="265"/>
      <c r="M728" s="266" t="s">
        <v>1</v>
      </c>
      <c r="N728" s="267" t="s">
        <v>44</v>
      </c>
      <c r="O728" s="92"/>
      <c r="P728" s="230">
        <f>O728*H728</f>
        <v>0</v>
      </c>
      <c r="Q728" s="230">
        <v>0.00012</v>
      </c>
      <c r="R728" s="230">
        <f>Q728*H728</f>
        <v>0.012</v>
      </c>
      <c r="S728" s="230">
        <v>0</v>
      </c>
      <c r="T728" s="231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2" t="s">
        <v>326</v>
      </c>
      <c r="AT728" s="232" t="s">
        <v>353</v>
      </c>
      <c r="AU728" s="232" t="s">
        <v>89</v>
      </c>
      <c r="AY728" s="18" t="s">
        <v>151</v>
      </c>
      <c r="BE728" s="233">
        <f>IF(N728="základní",J728,0)</f>
        <v>0</v>
      </c>
      <c r="BF728" s="233">
        <f>IF(N728="snížená",J728,0)</f>
        <v>0</v>
      </c>
      <c r="BG728" s="233">
        <f>IF(N728="zákl. přenesená",J728,0)</f>
        <v>0</v>
      </c>
      <c r="BH728" s="233">
        <f>IF(N728="sníž. přenesená",J728,0)</f>
        <v>0</v>
      </c>
      <c r="BI728" s="233">
        <f>IF(N728="nulová",J728,0)</f>
        <v>0</v>
      </c>
      <c r="BJ728" s="18" t="s">
        <v>87</v>
      </c>
      <c r="BK728" s="233">
        <f>ROUND(I728*H728,2)</f>
        <v>0</v>
      </c>
      <c r="BL728" s="18" t="s">
        <v>235</v>
      </c>
      <c r="BM728" s="232" t="s">
        <v>1068</v>
      </c>
    </row>
    <row r="729" s="2" customFormat="1" ht="24.15" customHeight="1">
      <c r="A729" s="39"/>
      <c r="B729" s="40"/>
      <c r="C729" s="220" t="s">
        <v>1069</v>
      </c>
      <c r="D729" s="220" t="s">
        <v>153</v>
      </c>
      <c r="E729" s="221" t="s">
        <v>1070</v>
      </c>
      <c r="F729" s="222" t="s">
        <v>1071</v>
      </c>
      <c r="G729" s="223" t="s">
        <v>287</v>
      </c>
      <c r="H729" s="224">
        <v>400</v>
      </c>
      <c r="I729" s="225"/>
      <c r="J729" s="226">
        <f>ROUND(I729*H729,2)</f>
        <v>0</v>
      </c>
      <c r="K729" s="227"/>
      <c r="L729" s="45"/>
      <c r="M729" s="228" t="s">
        <v>1</v>
      </c>
      <c r="N729" s="229" t="s">
        <v>44</v>
      </c>
      <c r="O729" s="92"/>
      <c r="P729" s="230">
        <f>O729*H729</f>
        <v>0</v>
      </c>
      <c r="Q729" s="230">
        <v>0</v>
      </c>
      <c r="R729" s="230">
        <f>Q729*H729</f>
        <v>0</v>
      </c>
      <c r="S729" s="230">
        <v>0</v>
      </c>
      <c r="T729" s="231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2" t="s">
        <v>235</v>
      </c>
      <c r="AT729" s="232" t="s">
        <v>153</v>
      </c>
      <c r="AU729" s="232" t="s">
        <v>89</v>
      </c>
      <c r="AY729" s="18" t="s">
        <v>151</v>
      </c>
      <c r="BE729" s="233">
        <f>IF(N729="základní",J729,0)</f>
        <v>0</v>
      </c>
      <c r="BF729" s="233">
        <f>IF(N729="snížená",J729,0)</f>
        <v>0</v>
      </c>
      <c r="BG729" s="233">
        <f>IF(N729="zákl. přenesená",J729,0)</f>
        <v>0</v>
      </c>
      <c r="BH729" s="233">
        <f>IF(N729="sníž. přenesená",J729,0)</f>
        <v>0</v>
      </c>
      <c r="BI729" s="233">
        <f>IF(N729="nulová",J729,0)</f>
        <v>0</v>
      </c>
      <c r="BJ729" s="18" t="s">
        <v>87</v>
      </c>
      <c r="BK729" s="233">
        <f>ROUND(I729*H729,2)</f>
        <v>0</v>
      </c>
      <c r="BL729" s="18" t="s">
        <v>235</v>
      </c>
      <c r="BM729" s="232" t="s">
        <v>1072</v>
      </c>
    </row>
    <row r="730" s="2" customFormat="1" ht="16.5" customHeight="1">
      <c r="A730" s="39"/>
      <c r="B730" s="40"/>
      <c r="C730" s="257" t="s">
        <v>1073</v>
      </c>
      <c r="D730" s="257" t="s">
        <v>353</v>
      </c>
      <c r="E730" s="258" t="s">
        <v>1074</v>
      </c>
      <c r="F730" s="259" t="s">
        <v>1075</v>
      </c>
      <c r="G730" s="260" t="s">
        <v>1076</v>
      </c>
      <c r="H730" s="261">
        <v>156</v>
      </c>
      <c r="I730" s="262"/>
      <c r="J730" s="263">
        <f>ROUND(I730*H730,2)</f>
        <v>0</v>
      </c>
      <c r="K730" s="264"/>
      <c r="L730" s="265"/>
      <c r="M730" s="266" t="s">
        <v>1</v>
      </c>
      <c r="N730" s="267" t="s">
        <v>44</v>
      </c>
      <c r="O730" s="92"/>
      <c r="P730" s="230">
        <f>O730*H730</f>
        <v>0</v>
      </c>
      <c r="Q730" s="230">
        <v>0.001</v>
      </c>
      <c r="R730" s="230">
        <f>Q730*H730</f>
        <v>0.156</v>
      </c>
      <c r="S730" s="230">
        <v>0</v>
      </c>
      <c r="T730" s="231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2" t="s">
        <v>326</v>
      </c>
      <c r="AT730" s="232" t="s">
        <v>353</v>
      </c>
      <c r="AU730" s="232" t="s">
        <v>89</v>
      </c>
      <c r="AY730" s="18" t="s">
        <v>151</v>
      </c>
      <c r="BE730" s="233">
        <f>IF(N730="základní",J730,0)</f>
        <v>0</v>
      </c>
      <c r="BF730" s="233">
        <f>IF(N730="snížená",J730,0)</f>
        <v>0</v>
      </c>
      <c r="BG730" s="233">
        <f>IF(N730="zákl. přenesená",J730,0)</f>
        <v>0</v>
      </c>
      <c r="BH730" s="233">
        <f>IF(N730="sníž. přenesená",J730,0)</f>
        <v>0</v>
      </c>
      <c r="BI730" s="233">
        <f>IF(N730="nulová",J730,0)</f>
        <v>0</v>
      </c>
      <c r="BJ730" s="18" t="s">
        <v>87</v>
      </c>
      <c r="BK730" s="233">
        <f>ROUND(I730*H730,2)</f>
        <v>0</v>
      </c>
      <c r="BL730" s="18" t="s">
        <v>235</v>
      </c>
      <c r="BM730" s="232" t="s">
        <v>1077</v>
      </c>
    </row>
    <row r="731" s="13" customFormat="1">
      <c r="A731" s="13"/>
      <c r="B731" s="234"/>
      <c r="C731" s="235"/>
      <c r="D731" s="236" t="s">
        <v>159</v>
      </c>
      <c r="E731" s="235"/>
      <c r="F731" s="238" t="s">
        <v>1078</v>
      </c>
      <c r="G731" s="235"/>
      <c r="H731" s="239">
        <v>156</v>
      </c>
      <c r="I731" s="240"/>
      <c r="J731" s="235"/>
      <c r="K731" s="235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159</v>
      </c>
      <c r="AU731" s="245" t="s">
        <v>89</v>
      </c>
      <c r="AV731" s="13" t="s">
        <v>89</v>
      </c>
      <c r="AW731" s="13" t="s">
        <v>4</v>
      </c>
      <c r="AX731" s="13" t="s">
        <v>87</v>
      </c>
      <c r="AY731" s="245" t="s">
        <v>151</v>
      </c>
    </row>
    <row r="732" s="2" customFormat="1" ht="33" customHeight="1">
      <c r="A732" s="39"/>
      <c r="B732" s="40"/>
      <c r="C732" s="257" t="s">
        <v>1079</v>
      </c>
      <c r="D732" s="257" t="s">
        <v>353</v>
      </c>
      <c r="E732" s="258" t="s">
        <v>1080</v>
      </c>
      <c r="F732" s="259" t="s">
        <v>1081</v>
      </c>
      <c r="G732" s="260" t="s">
        <v>349</v>
      </c>
      <c r="H732" s="261">
        <v>300</v>
      </c>
      <c r="I732" s="262"/>
      <c r="J732" s="263">
        <f>ROUND(I732*H732,2)</f>
        <v>0</v>
      </c>
      <c r="K732" s="264"/>
      <c r="L732" s="265"/>
      <c r="M732" s="266" t="s">
        <v>1</v>
      </c>
      <c r="N732" s="267" t="s">
        <v>44</v>
      </c>
      <c r="O732" s="92"/>
      <c r="P732" s="230">
        <f>O732*H732</f>
        <v>0</v>
      </c>
      <c r="Q732" s="230">
        <v>0.001</v>
      </c>
      <c r="R732" s="230">
        <f>Q732*H732</f>
        <v>0.29999999999999999</v>
      </c>
      <c r="S732" s="230">
        <v>0</v>
      </c>
      <c r="T732" s="231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32" t="s">
        <v>326</v>
      </c>
      <c r="AT732" s="232" t="s">
        <v>353</v>
      </c>
      <c r="AU732" s="232" t="s">
        <v>89</v>
      </c>
      <c r="AY732" s="18" t="s">
        <v>151</v>
      </c>
      <c r="BE732" s="233">
        <f>IF(N732="základní",J732,0)</f>
        <v>0</v>
      </c>
      <c r="BF732" s="233">
        <f>IF(N732="snížená",J732,0)</f>
        <v>0</v>
      </c>
      <c r="BG732" s="233">
        <f>IF(N732="zákl. přenesená",J732,0)</f>
        <v>0</v>
      </c>
      <c r="BH732" s="233">
        <f>IF(N732="sníž. přenesená",J732,0)</f>
        <v>0</v>
      </c>
      <c r="BI732" s="233">
        <f>IF(N732="nulová",J732,0)</f>
        <v>0</v>
      </c>
      <c r="BJ732" s="18" t="s">
        <v>87</v>
      </c>
      <c r="BK732" s="233">
        <f>ROUND(I732*H732,2)</f>
        <v>0</v>
      </c>
      <c r="BL732" s="18" t="s">
        <v>235</v>
      </c>
      <c r="BM732" s="232" t="s">
        <v>1082</v>
      </c>
    </row>
    <row r="733" s="2" customFormat="1" ht="16.5" customHeight="1">
      <c r="A733" s="39"/>
      <c r="B733" s="40"/>
      <c r="C733" s="220" t="s">
        <v>1083</v>
      </c>
      <c r="D733" s="220" t="s">
        <v>153</v>
      </c>
      <c r="E733" s="221" t="s">
        <v>1084</v>
      </c>
      <c r="F733" s="222" t="s">
        <v>1085</v>
      </c>
      <c r="G733" s="223" t="s">
        <v>349</v>
      </c>
      <c r="H733" s="224">
        <v>40</v>
      </c>
      <c r="I733" s="225"/>
      <c r="J733" s="226">
        <f>ROUND(I733*H733,2)</f>
        <v>0</v>
      </c>
      <c r="K733" s="227"/>
      <c r="L733" s="45"/>
      <c r="M733" s="228" t="s">
        <v>1</v>
      </c>
      <c r="N733" s="229" t="s">
        <v>44</v>
      </c>
      <c r="O733" s="92"/>
      <c r="P733" s="230">
        <f>O733*H733</f>
        <v>0</v>
      </c>
      <c r="Q733" s="230">
        <v>0</v>
      </c>
      <c r="R733" s="230">
        <f>Q733*H733</f>
        <v>0</v>
      </c>
      <c r="S733" s="230">
        <v>0</v>
      </c>
      <c r="T733" s="231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2" t="s">
        <v>235</v>
      </c>
      <c r="AT733" s="232" t="s">
        <v>153</v>
      </c>
      <c r="AU733" s="232" t="s">
        <v>89</v>
      </c>
      <c r="AY733" s="18" t="s">
        <v>151</v>
      </c>
      <c r="BE733" s="233">
        <f>IF(N733="základní",J733,0)</f>
        <v>0</v>
      </c>
      <c r="BF733" s="233">
        <f>IF(N733="snížená",J733,0)</f>
        <v>0</v>
      </c>
      <c r="BG733" s="233">
        <f>IF(N733="zákl. přenesená",J733,0)</f>
        <v>0</v>
      </c>
      <c r="BH733" s="233">
        <f>IF(N733="sníž. přenesená",J733,0)</f>
        <v>0</v>
      </c>
      <c r="BI733" s="233">
        <f>IF(N733="nulová",J733,0)</f>
        <v>0</v>
      </c>
      <c r="BJ733" s="18" t="s">
        <v>87</v>
      </c>
      <c r="BK733" s="233">
        <f>ROUND(I733*H733,2)</f>
        <v>0</v>
      </c>
      <c r="BL733" s="18" t="s">
        <v>235</v>
      </c>
      <c r="BM733" s="232" t="s">
        <v>1086</v>
      </c>
    </row>
    <row r="734" s="13" customFormat="1">
      <c r="A734" s="13"/>
      <c r="B734" s="234"/>
      <c r="C734" s="235"/>
      <c r="D734" s="236" t="s">
        <v>159</v>
      </c>
      <c r="E734" s="237" t="s">
        <v>1</v>
      </c>
      <c r="F734" s="238" t="s">
        <v>1087</v>
      </c>
      <c r="G734" s="235"/>
      <c r="H734" s="239">
        <v>40</v>
      </c>
      <c r="I734" s="240"/>
      <c r="J734" s="235"/>
      <c r="K734" s="235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159</v>
      </c>
      <c r="AU734" s="245" t="s">
        <v>89</v>
      </c>
      <c r="AV734" s="13" t="s">
        <v>89</v>
      </c>
      <c r="AW734" s="13" t="s">
        <v>35</v>
      </c>
      <c r="AX734" s="13" t="s">
        <v>87</v>
      </c>
      <c r="AY734" s="245" t="s">
        <v>151</v>
      </c>
    </row>
    <row r="735" s="2" customFormat="1" ht="16.5" customHeight="1">
      <c r="A735" s="39"/>
      <c r="B735" s="40"/>
      <c r="C735" s="257" t="s">
        <v>1088</v>
      </c>
      <c r="D735" s="257" t="s">
        <v>353</v>
      </c>
      <c r="E735" s="258" t="s">
        <v>1089</v>
      </c>
      <c r="F735" s="259" t="s">
        <v>1090</v>
      </c>
      <c r="G735" s="260" t="s">
        <v>349</v>
      </c>
      <c r="H735" s="261">
        <v>20</v>
      </c>
      <c r="I735" s="262"/>
      <c r="J735" s="263">
        <f>ROUND(I735*H735,2)</f>
        <v>0</v>
      </c>
      <c r="K735" s="264"/>
      <c r="L735" s="265"/>
      <c r="M735" s="266" t="s">
        <v>1</v>
      </c>
      <c r="N735" s="267" t="s">
        <v>44</v>
      </c>
      <c r="O735" s="92"/>
      <c r="P735" s="230">
        <f>O735*H735</f>
        <v>0</v>
      </c>
      <c r="Q735" s="230">
        <v>0.00010000000000000001</v>
      </c>
      <c r="R735" s="230">
        <f>Q735*H735</f>
        <v>0.002</v>
      </c>
      <c r="S735" s="230">
        <v>0</v>
      </c>
      <c r="T735" s="231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2" t="s">
        <v>326</v>
      </c>
      <c r="AT735" s="232" t="s">
        <v>353</v>
      </c>
      <c r="AU735" s="232" t="s">
        <v>89</v>
      </c>
      <c r="AY735" s="18" t="s">
        <v>151</v>
      </c>
      <c r="BE735" s="233">
        <f>IF(N735="základní",J735,0)</f>
        <v>0</v>
      </c>
      <c r="BF735" s="233">
        <f>IF(N735="snížená",J735,0)</f>
        <v>0</v>
      </c>
      <c r="BG735" s="233">
        <f>IF(N735="zákl. přenesená",J735,0)</f>
        <v>0</v>
      </c>
      <c r="BH735" s="233">
        <f>IF(N735="sníž. přenesená",J735,0)</f>
        <v>0</v>
      </c>
      <c r="BI735" s="233">
        <f>IF(N735="nulová",J735,0)</f>
        <v>0</v>
      </c>
      <c r="BJ735" s="18" t="s">
        <v>87</v>
      </c>
      <c r="BK735" s="233">
        <f>ROUND(I735*H735,2)</f>
        <v>0</v>
      </c>
      <c r="BL735" s="18" t="s">
        <v>235</v>
      </c>
      <c r="BM735" s="232" t="s">
        <v>1091</v>
      </c>
    </row>
    <row r="736" s="2" customFormat="1" ht="16.5" customHeight="1">
      <c r="A736" s="39"/>
      <c r="B736" s="40"/>
      <c r="C736" s="257" t="s">
        <v>1092</v>
      </c>
      <c r="D736" s="257" t="s">
        <v>353</v>
      </c>
      <c r="E736" s="258" t="s">
        <v>1093</v>
      </c>
      <c r="F736" s="259" t="s">
        <v>1094</v>
      </c>
      <c r="G736" s="260" t="s">
        <v>349</v>
      </c>
      <c r="H736" s="261">
        <v>20</v>
      </c>
      <c r="I736" s="262"/>
      <c r="J736" s="263">
        <f>ROUND(I736*H736,2)</f>
        <v>0</v>
      </c>
      <c r="K736" s="264"/>
      <c r="L736" s="265"/>
      <c r="M736" s="266" t="s">
        <v>1</v>
      </c>
      <c r="N736" s="267" t="s">
        <v>44</v>
      </c>
      <c r="O736" s="92"/>
      <c r="P736" s="230">
        <f>O736*H736</f>
        <v>0</v>
      </c>
      <c r="Q736" s="230">
        <v>0.00012999999999999999</v>
      </c>
      <c r="R736" s="230">
        <f>Q736*H736</f>
        <v>0.0025999999999999999</v>
      </c>
      <c r="S736" s="230">
        <v>0</v>
      </c>
      <c r="T736" s="231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2" t="s">
        <v>326</v>
      </c>
      <c r="AT736" s="232" t="s">
        <v>353</v>
      </c>
      <c r="AU736" s="232" t="s">
        <v>89</v>
      </c>
      <c r="AY736" s="18" t="s">
        <v>151</v>
      </c>
      <c r="BE736" s="233">
        <f>IF(N736="základní",J736,0)</f>
        <v>0</v>
      </c>
      <c r="BF736" s="233">
        <f>IF(N736="snížená",J736,0)</f>
        <v>0</v>
      </c>
      <c r="BG736" s="233">
        <f>IF(N736="zákl. přenesená",J736,0)</f>
        <v>0</v>
      </c>
      <c r="BH736" s="233">
        <f>IF(N736="sníž. přenesená",J736,0)</f>
        <v>0</v>
      </c>
      <c r="BI736" s="233">
        <f>IF(N736="nulová",J736,0)</f>
        <v>0</v>
      </c>
      <c r="BJ736" s="18" t="s">
        <v>87</v>
      </c>
      <c r="BK736" s="233">
        <f>ROUND(I736*H736,2)</f>
        <v>0</v>
      </c>
      <c r="BL736" s="18" t="s">
        <v>235</v>
      </c>
      <c r="BM736" s="232" t="s">
        <v>1095</v>
      </c>
    </row>
    <row r="737" s="2" customFormat="1" ht="16.5" customHeight="1">
      <c r="A737" s="39"/>
      <c r="B737" s="40"/>
      <c r="C737" s="220" t="s">
        <v>1096</v>
      </c>
      <c r="D737" s="220" t="s">
        <v>153</v>
      </c>
      <c r="E737" s="221" t="s">
        <v>1097</v>
      </c>
      <c r="F737" s="222" t="s">
        <v>1098</v>
      </c>
      <c r="G737" s="223" t="s">
        <v>349</v>
      </c>
      <c r="H737" s="224">
        <v>58</v>
      </c>
      <c r="I737" s="225"/>
      <c r="J737" s="226">
        <f>ROUND(I737*H737,2)</f>
        <v>0</v>
      </c>
      <c r="K737" s="227"/>
      <c r="L737" s="45"/>
      <c r="M737" s="228" t="s">
        <v>1</v>
      </c>
      <c r="N737" s="229" t="s">
        <v>44</v>
      </c>
      <c r="O737" s="92"/>
      <c r="P737" s="230">
        <f>O737*H737</f>
        <v>0</v>
      </c>
      <c r="Q737" s="230">
        <v>0</v>
      </c>
      <c r="R737" s="230">
        <f>Q737*H737</f>
        <v>0</v>
      </c>
      <c r="S737" s="230">
        <v>0</v>
      </c>
      <c r="T737" s="231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2" t="s">
        <v>235</v>
      </c>
      <c r="AT737" s="232" t="s">
        <v>153</v>
      </c>
      <c r="AU737" s="232" t="s">
        <v>89</v>
      </c>
      <c r="AY737" s="18" t="s">
        <v>151</v>
      </c>
      <c r="BE737" s="233">
        <f>IF(N737="základní",J737,0)</f>
        <v>0</v>
      </c>
      <c r="BF737" s="233">
        <f>IF(N737="snížená",J737,0)</f>
        <v>0</v>
      </c>
      <c r="BG737" s="233">
        <f>IF(N737="zákl. přenesená",J737,0)</f>
        <v>0</v>
      </c>
      <c r="BH737" s="233">
        <f>IF(N737="sníž. přenesená",J737,0)</f>
        <v>0</v>
      </c>
      <c r="BI737" s="233">
        <f>IF(N737="nulová",J737,0)</f>
        <v>0</v>
      </c>
      <c r="BJ737" s="18" t="s">
        <v>87</v>
      </c>
      <c r="BK737" s="233">
        <f>ROUND(I737*H737,2)</f>
        <v>0</v>
      </c>
      <c r="BL737" s="18" t="s">
        <v>235</v>
      </c>
      <c r="BM737" s="232" t="s">
        <v>1099</v>
      </c>
    </row>
    <row r="738" s="13" customFormat="1">
      <c r="A738" s="13"/>
      <c r="B738" s="234"/>
      <c r="C738" s="235"/>
      <c r="D738" s="236" t="s">
        <v>159</v>
      </c>
      <c r="E738" s="237" t="s">
        <v>1</v>
      </c>
      <c r="F738" s="238" t="s">
        <v>1100</v>
      </c>
      <c r="G738" s="235"/>
      <c r="H738" s="239">
        <v>58</v>
      </c>
      <c r="I738" s="240"/>
      <c r="J738" s="235"/>
      <c r="K738" s="235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159</v>
      </c>
      <c r="AU738" s="245" t="s">
        <v>89</v>
      </c>
      <c r="AV738" s="13" t="s">
        <v>89</v>
      </c>
      <c r="AW738" s="13" t="s">
        <v>35</v>
      </c>
      <c r="AX738" s="13" t="s">
        <v>87</v>
      </c>
      <c r="AY738" s="245" t="s">
        <v>151</v>
      </c>
    </row>
    <row r="739" s="2" customFormat="1" ht="16.5" customHeight="1">
      <c r="A739" s="39"/>
      <c r="B739" s="40"/>
      <c r="C739" s="257" t="s">
        <v>1101</v>
      </c>
      <c r="D739" s="257" t="s">
        <v>353</v>
      </c>
      <c r="E739" s="258" t="s">
        <v>1102</v>
      </c>
      <c r="F739" s="259" t="s">
        <v>1103</v>
      </c>
      <c r="G739" s="260" t="s">
        <v>349</v>
      </c>
      <c r="H739" s="261">
        <v>50</v>
      </c>
      <c r="I739" s="262"/>
      <c r="J739" s="263">
        <f>ROUND(I739*H739,2)</f>
        <v>0</v>
      </c>
      <c r="K739" s="264"/>
      <c r="L739" s="265"/>
      <c r="M739" s="266" t="s">
        <v>1</v>
      </c>
      <c r="N739" s="267" t="s">
        <v>44</v>
      </c>
      <c r="O739" s="92"/>
      <c r="P739" s="230">
        <f>O739*H739</f>
        <v>0</v>
      </c>
      <c r="Q739" s="230">
        <v>0.00023000000000000001</v>
      </c>
      <c r="R739" s="230">
        <f>Q739*H739</f>
        <v>0.0115</v>
      </c>
      <c r="S739" s="230">
        <v>0</v>
      </c>
      <c r="T739" s="231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2" t="s">
        <v>326</v>
      </c>
      <c r="AT739" s="232" t="s">
        <v>353</v>
      </c>
      <c r="AU739" s="232" t="s">
        <v>89</v>
      </c>
      <c r="AY739" s="18" t="s">
        <v>151</v>
      </c>
      <c r="BE739" s="233">
        <f>IF(N739="základní",J739,0)</f>
        <v>0</v>
      </c>
      <c r="BF739" s="233">
        <f>IF(N739="snížená",J739,0)</f>
        <v>0</v>
      </c>
      <c r="BG739" s="233">
        <f>IF(N739="zákl. přenesená",J739,0)</f>
        <v>0</v>
      </c>
      <c r="BH739" s="233">
        <f>IF(N739="sníž. přenesená",J739,0)</f>
        <v>0</v>
      </c>
      <c r="BI739" s="233">
        <f>IF(N739="nulová",J739,0)</f>
        <v>0</v>
      </c>
      <c r="BJ739" s="18" t="s">
        <v>87</v>
      </c>
      <c r="BK739" s="233">
        <f>ROUND(I739*H739,2)</f>
        <v>0</v>
      </c>
      <c r="BL739" s="18" t="s">
        <v>235</v>
      </c>
      <c r="BM739" s="232" t="s">
        <v>1104</v>
      </c>
    </row>
    <row r="740" s="2" customFormat="1" ht="16.5" customHeight="1">
      <c r="A740" s="39"/>
      <c r="B740" s="40"/>
      <c r="C740" s="257" t="s">
        <v>1105</v>
      </c>
      <c r="D740" s="257" t="s">
        <v>353</v>
      </c>
      <c r="E740" s="258" t="s">
        <v>1106</v>
      </c>
      <c r="F740" s="259" t="s">
        <v>1107</v>
      </c>
      <c r="G740" s="260" t="s">
        <v>349</v>
      </c>
      <c r="H740" s="261">
        <v>8</v>
      </c>
      <c r="I740" s="262"/>
      <c r="J740" s="263">
        <f>ROUND(I740*H740,2)</f>
        <v>0</v>
      </c>
      <c r="K740" s="264"/>
      <c r="L740" s="265"/>
      <c r="M740" s="266" t="s">
        <v>1</v>
      </c>
      <c r="N740" s="267" t="s">
        <v>44</v>
      </c>
      <c r="O740" s="92"/>
      <c r="P740" s="230">
        <f>O740*H740</f>
        <v>0</v>
      </c>
      <c r="Q740" s="230">
        <v>0.00020000000000000001</v>
      </c>
      <c r="R740" s="230">
        <f>Q740*H740</f>
        <v>0.0016000000000000001</v>
      </c>
      <c r="S740" s="230">
        <v>0</v>
      </c>
      <c r="T740" s="231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32" t="s">
        <v>326</v>
      </c>
      <c r="AT740" s="232" t="s">
        <v>353</v>
      </c>
      <c r="AU740" s="232" t="s">
        <v>89</v>
      </c>
      <c r="AY740" s="18" t="s">
        <v>151</v>
      </c>
      <c r="BE740" s="233">
        <f>IF(N740="základní",J740,0)</f>
        <v>0</v>
      </c>
      <c r="BF740" s="233">
        <f>IF(N740="snížená",J740,0)</f>
        <v>0</v>
      </c>
      <c r="BG740" s="233">
        <f>IF(N740="zákl. přenesená",J740,0)</f>
        <v>0</v>
      </c>
      <c r="BH740" s="233">
        <f>IF(N740="sníž. přenesená",J740,0)</f>
        <v>0</v>
      </c>
      <c r="BI740" s="233">
        <f>IF(N740="nulová",J740,0)</f>
        <v>0</v>
      </c>
      <c r="BJ740" s="18" t="s">
        <v>87</v>
      </c>
      <c r="BK740" s="233">
        <f>ROUND(I740*H740,2)</f>
        <v>0</v>
      </c>
      <c r="BL740" s="18" t="s">
        <v>235</v>
      </c>
      <c r="BM740" s="232" t="s">
        <v>1108</v>
      </c>
    </row>
    <row r="741" s="2" customFormat="1" ht="16.5" customHeight="1">
      <c r="A741" s="39"/>
      <c r="B741" s="40"/>
      <c r="C741" s="220" t="s">
        <v>1109</v>
      </c>
      <c r="D741" s="220" t="s">
        <v>153</v>
      </c>
      <c r="E741" s="221" t="s">
        <v>1110</v>
      </c>
      <c r="F741" s="222" t="s">
        <v>1111</v>
      </c>
      <c r="G741" s="223" t="s">
        <v>349</v>
      </c>
      <c r="H741" s="224">
        <v>30</v>
      </c>
      <c r="I741" s="225"/>
      <c r="J741" s="226">
        <f>ROUND(I741*H741,2)</f>
        <v>0</v>
      </c>
      <c r="K741" s="227"/>
      <c r="L741" s="45"/>
      <c r="M741" s="228" t="s">
        <v>1</v>
      </c>
      <c r="N741" s="229" t="s">
        <v>44</v>
      </c>
      <c r="O741" s="92"/>
      <c r="P741" s="230">
        <f>O741*H741</f>
        <v>0</v>
      </c>
      <c r="Q741" s="230">
        <v>0</v>
      </c>
      <c r="R741" s="230">
        <f>Q741*H741</f>
        <v>0</v>
      </c>
      <c r="S741" s="230">
        <v>0</v>
      </c>
      <c r="T741" s="231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2" t="s">
        <v>235</v>
      </c>
      <c r="AT741" s="232" t="s">
        <v>153</v>
      </c>
      <c r="AU741" s="232" t="s">
        <v>89</v>
      </c>
      <c r="AY741" s="18" t="s">
        <v>151</v>
      </c>
      <c r="BE741" s="233">
        <f>IF(N741="základní",J741,0)</f>
        <v>0</v>
      </c>
      <c r="BF741" s="233">
        <f>IF(N741="snížená",J741,0)</f>
        <v>0</v>
      </c>
      <c r="BG741" s="233">
        <f>IF(N741="zákl. přenesená",J741,0)</f>
        <v>0</v>
      </c>
      <c r="BH741" s="233">
        <f>IF(N741="sníž. přenesená",J741,0)</f>
        <v>0</v>
      </c>
      <c r="BI741" s="233">
        <f>IF(N741="nulová",J741,0)</f>
        <v>0</v>
      </c>
      <c r="BJ741" s="18" t="s">
        <v>87</v>
      </c>
      <c r="BK741" s="233">
        <f>ROUND(I741*H741,2)</f>
        <v>0</v>
      </c>
      <c r="BL741" s="18" t="s">
        <v>235</v>
      </c>
      <c r="BM741" s="232" t="s">
        <v>1112</v>
      </c>
    </row>
    <row r="742" s="13" customFormat="1">
      <c r="A742" s="13"/>
      <c r="B742" s="234"/>
      <c r="C742" s="235"/>
      <c r="D742" s="236" t="s">
        <v>159</v>
      </c>
      <c r="E742" s="237" t="s">
        <v>1</v>
      </c>
      <c r="F742" s="238" t="s">
        <v>1113</v>
      </c>
      <c r="G742" s="235"/>
      <c r="H742" s="239">
        <v>30</v>
      </c>
      <c r="I742" s="240"/>
      <c r="J742" s="235"/>
      <c r="K742" s="235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159</v>
      </c>
      <c r="AU742" s="245" t="s">
        <v>89</v>
      </c>
      <c r="AV742" s="13" t="s">
        <v>89</v>
      </c>
      <c r="AW742" s="13" t="s">
        <v>35</v>
      </c>
      <c r="AX742" s="13" t="s">
        <v>87</v>
      </c>
      <c r="AY742" s="245" t="s">
        <v>151</v>
      </c>
    </row>
    <row r="743" s="2" customFormat="1" ht="16.5" customHeight="1">
      <c r="A743" s="39"/>
      <c r="B743" s="40"/>
      <c r="C743" s="257" t="s">
        <v>1114</v>
      </c>
      <c r="D743" s="257" t="s">
        <v>353</v>
      </c>
      <c r="E743" s="258" t="s">
        <v>1115</v>
      </c>
      <c r="F743" s="259" t="s">
        <v>1116</v>
      </c>
      <c r="G743" s="260" t="s">
        <v>349</v>
      </c>
      <c r="H743" s="261">
        <v>20</v>
      </c>
      <c r="I743" s="262"/>
      <c r="J743" s="263">
        <f>ROUND(I743*H743,2)</f>
        <v>0</v>
      </c>
      <c r="K743" s="264"/>
      <c r="L743" s="265"/>
      <c r="M743" s="266" t="s">
        <v>1</v>
      </c>
      <c r="N743" s="267" t="s">
        <v>44</v>
      </c>
      <c r="O743" s="92"/>
      <c r="P743" s="230">
        <f>O743*H743</f>
        <v>0</v>
      </c>
      <c r="Q743" s="230">
        <v>0.00016000000000000001</v>
      </c>
      <c r="R743" s="230">
        <f>Q743*H743</f>
        <v>0.0032000000000000002</v>
      </c>
      <c r="S743" s="230">
        <v>0</v>
      </c>
      <c r="T743" s="231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2" t="s">
        <v>326</v>
      </c>
      <c r="AT743" s="232" t="s">
        <v>353</v>
      </c>
      <c r="AU743" s="232" t="s">
        <v>89</v>
      </c>
      <c r="AY743" s="18" t="s">
        <v>151</v>
      </c>
      <c r="BE743" s="233">
        <f>IF(N743="základní",J743,0)</f>
        <v>0</v>
      </c>
      <c r="BF743" s="233">
        <f>IF(N743="snížená",J743,0)</f>
        <v>0</v>
      </c>
      <c r="BG743" s="233">
        <f>IF(N743="zákl. přenesená",J743,0)</f>
        <v>0</v>
      </c>
      <c r="BH743" s="233">
        <f>IF(N743="sníž. přenesená",J743,0)</f>
        <v>0</v>
      </c>
      <c r="BI743" s="233">
        <f>IF(N743="nulová",J743,0)</f>
        <v>0</v>
      </c>
      <c r="BJ743" s="18" t="s">
        <v>87</v>
      </c>
      <c r="BK743" s="233">
        <f>ROUND(I743*H743,2)</f>
        <v>0</v>
      </c>
      <c r="BL743" s="18" t="s">
        <v>235</v>
      </c>
      <c r="BM743" s="232" t="s">
        <v>1117</v>
      </c>
    </row>
    <row r="744" s="2" customFormat="1" ht="16.5" customHeight="1">
      <c r="A744" s="39"/>
      <c r="B744" s="40"/>
      <c r="C744" s="257" t="s">
        <v>1118</v>
      </c>
      <c r="D744" s="257" t="s">
        <v>353</v>
      </c>
      <c r="E744" s="258" t="s">
        <v>1119</v>
      </c>
      <c r="F744" s="259" t="s">
        <v>1120</v>
      </c>
      <c r="G744" s="260" t="s">
        <v>349</v>
      </c>
      <c r="H744" s="261">
        <v>10</v>
      </c>
      <c r="I744" s="262"/>
      <c r="J744" s="263">
        <f>ROUND(I744*H744,2)</f>
        <v>0</v>
      </c>
      <c r="K744" s="264"/>
      <c r="L744" s="265"/>
      <c r="M744" s="266" t="s">
        <v>1</v>
      </c>
      <c r="N744" s="267" t="s">
        <v>44</v>
      </c>
      <c r="O744" s="92"/>
      <c r="P744" s="230">
        <f>O744*H744</f>
        <v>0</v>
      </c>
      <c r="Q744" s="230">
        <v>0.00042999999999999999</v>
      </c>
      <c r="R744" s="230">
        <f>Q744*H744</f>
        <v>0.0043</v>
      </c>
      <c r="S744" s="230">
        <v>0</v>
      </c>
      <c r="T744" s="231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32" t="s">
        <v>326</v>
      </c>
      <c r="AT744" s="232" t="s">
        <v>353</v>
      </c>
      <c r="AU744" s="232" t="s">
        <v>89</v>
      </c>
      <c r="AY744" s="18" t="s">
        <v>151</v>
      </c>
      <c r="BE744" s="233">
        <f>IF(N744="základní",J744,0)</f>
        <v>0</v>
      </c>
      <c r="BF744" s="233">
        <f>IF(N744="snížená",J744,0)</f>
        <v>0</v>
      </c>
      <c r="BG744" s="233">
        <f>IF(N744="zákl. přenesená",J744,0)</f>
        <v>0</v>
      </c>
      <c r="BH744" s="233">
        <f>IF(N744="sníž. přenesená",J744,0)</f>
        <v>0</v>
      </c>
      <c r="BI744" s="233">
        <f>IF(N744="nulová",J744,0)</f>
        <v>0</v>
      </c>
      <c r="BJ744" s="18" t="s">
        <v>87</v>
      </c>
      <c r="BK744" s="233">
        <f>ROUND(I744*H744,2)</f>
        <v>0</v>
      </c>
      <c r="BL744" s="18" t="s">
        <v>235</v>
      </c>
      <c r="BM744" s="232" t="s">
        <v>1121</v>
      </c>
    </row>
    <row r="745" s="2" customFormat="1" ht="16.5" customHeight="1">
      <c r="A745" s="39"/>
      <c r="B745" s="40"/>
      <c r="C745" s="220" t="s">
        <v>1122</v>
      </c>
      <c r="D745" s="220" t="s">
        <v>153</v>
      </c>
      <c r="E745" s="221" t="s">
        <v>1123</v>
      </c>
      <c r="F745" s="222" t="s">
        <v>1124</v>
      </c>
      <c r="G745" s="223" t="s">
        <v>349</v>
      </c>
      <c r="H745" s="224">
        <v>50</v>
      </c>
      <c r="I745" s="225"/>
      <c r="J745" s="226">
        <f>ROUND(I745*H745,2)</f>
        <v>0</v>
      </c>
      <c r="K745" s="227"/>
      <c r="L745" s="45"/>
      <c r="M745" s="228" t="s">
        <v>1</v>
      </c>
      <c r="N745" s="229" t="s">
        <v>44</v>
      </c>
      <c r="O745" s="92"/>
      <c r="P745" s="230">
        <f>O745*H745</f>
        <v>0</v>
      </c>
      <c r="Q745" s="230">
        <v>0</v>
      </c>
      <c r="R745" s="230">
        <f>Q745*H745</f>
        <v>0</v>
      </c>
      <c r="S745" s="230">
        <v>0</v>
      </c>
      <c r="T745" s="231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2" t="s">
        <v>235</v>
      </c>
      <c r="AT745" s="232" t="s">
        <v>153</v>
      </c>
      <c r="AU745" s="232" t="s">
        <v>89</v>
      </c>
      <c r="AY745" s="18" t="s">
        <v>151</v>
      </c>
      <c r="BE745" s="233">
        <f>IF(N745="základní",J745,0)</f>
        <v>0</v>
      </c>
      <c r="BF745" s="233">
        <f>IF(N745="snížená",J745,0)</f>
        <v>0</v>
      </c>
      <c r="BG745" s="233">
        <f>IF(N745="zákl. přenesená",J745,0)</f>
        <v>0</v>
      </c>
      <c r="BH745" s="233">
        <f>IF(N745="sníž. přenesená",J745,0)</f>
        <v>0</v>
      </c>
      <c r="BI745" s="233">
        <f>IF(N745="nulová",J745,0)</f>
        <v>0</v>
      </c>
      <c r="BJ745" s="18" t="s">
        <v>87</v>
      </c>
      <c r="BK745" s="233">
        <f>ROUND(I745*H745,2)</f>
        <v>0</v>
      </c>
      <c r="BL745" s="18" t="s">
        <v>235</v>
      </c>
      <c r="BM745" s="232" t="s">
        <v>1125</v>
      </c>
    </row>
    <row r="746" s="2" customFormat="1" ht="16.5" customHeight="1">
      <c r="A746" s="39"/>
      <c r="B746" s="40"/>
      <c r="C746" s="257" t="s">
        <v>1126</v>
      </c>
      <c r="D746" s="257" t="s">
        <v>353</v>
      </c>
      <c r="E746" s="258" t="s">
        <v>1127</v>
      </c>
      <c r="F746" s="259" t="s">
        <v>1128</v>
      </c>
      <c r="G746" s="260" t="s">
        <v>349</v>
      </c>
      <c r="H746" s="261">
        <v>50</v>
      </c>
      <c r="I746" s="262"/>
      <c r="J746" s="263">
        <f>ROUND(I746*H746,2)</f>
        <v>0</v>
      </c>
      <c r="K746" s="264"/>
      <c r="L746" s="265"/>
      <c r="M746" s="266" t="s">
        <v>1</v>
      </c>
      <c r="N746" s="267" t="s">
        <v>44</v>
      </c>
      <c r="O746" s="92"/>
      <c r="P746" s="230">
        <f>O746*H746</f>
        <v>0</v>
      </c>
      <c r="Q746" s="230">
        <v>0.00016000000000000001</v>
      </c>
      <c r="R746" s="230">
        <f>Q746*H746</f>
        <v>0.0080000000000000002</v>
      </c>
      <c r="S746" s="230">
        <v>0</v>
      </c>
      <c r="T746" s="231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2" t="s">
        <v>326</v>
      </c>
      <c r="AT746" s="232" t="s">
        <v>353</v>
      </c>
      <c r="AU746" s="232" t="s">
        <v>89</v>
      </c>
      <c r="AY746" s="18" t="s">
        <v>151</v>
      </c>
      <c r="BE746" s="233">
        <f>IF(N746="základní",J746,0)</f>
        <v>0</v>
      </c>
      <c r="BF746" s="233">
        <f>IF(N746="snížená",J746,0)</f>
        <v>0</v>
      </c>
      <c r="BG746" s="233">
        <f>IF(N746="zákl. přenesená",J746,0)</f>
        <v>0</v>
      </c>
      <c r="BH746" s="233">
        <f>IF(N746="sníž. přenesená",J746,0)</f>
        <v>0</v>
      </c>
      <c r="BI746" s="233">
        <f>IF(N746="nulová",J746,0)</f>
        <v>0</v>
      </c>
      <c r="BJ746" s="18" t="s">
        <v>87</v>
      </c>
      <c r="BK746" s="233">
        <f>ROUND(I746*H746,2)</f>
        <v>0</v>
      </c>
      <c r="BL746" s="18" t="s">
        <v>235</v>
      </c>
      <c r="BM746" s="232" t="s">
        <v>1129</v>
      </c>
    </row>
    <row r="747" s="2" customFormat="1" ht="24.15" customHeight="1">
      <c r="A747" s="39"/>
      <c r="B747" s="40"/>
      <c r="C747" s="220" t="s">
        <v>1130</v>
      </c>
      <c r="D747" s="220" t="s">
        <v>153</v>
      </c>
      <c r="E747" s="221" t="s">
        <v>1131</v>
      </c>
      <c r="F747" s="222" t="s">
        <v>1132</v>
      </c>
      <c r="G747" s="223" t="s">
        <v>349</v>
      </c>
      <c r="H747" s="224">
        <v>8</v>
      </c>
      <c r="I747" s="225"/>
      <c r="J747" s="226">
        <f>ROUND(I747*H747,2)</f>
        <v>0</v>
      </c>
      <c r="K747" s="227"/>
      <c r="L747" s="45"/>
      <c r="M747" s="228" t="s">
        <v>1</v>
      </c>
      <c r="N747" s="229" t="s">
        <v>44</v>
      </c>
      <c r="O747" s="92"/>
      <c r="P747" s="230">
        <f>O747*H747</f>
        <v>0</v>
      </c>
      <c r="Q747" s="230">
        <v>0</v>
      </c>
      <c r="R747" s="230">
        <f>Q747*H747</f>
        <v>0</v>
      </c>
      <c r="S747" s="230">
        <v>0</v>
      </c>
      <c r="T747" s="231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2" t="s">
        <v>235</v>
      </c>
      <c r="AT747" s="232" t="s">
        <v>153</v>
      </c>
      <c r="AU747" s="232" t="s">
        <v>89</v>
      </c>
      <c r="AY747" s="18" t="s">
        <v>151</v>
      </c>
      <c r="BE747" s="233">
        <f>IF(N747="základní",J747,0)</f>
        <v>0</v>
      </c>
      <c r="BF747" s="233">
        <f>IF(N747="snížená",J747,0)</f>
        <v>0</v>
      </c>
      <c r="BG747" s="233">
        <f>IF(N747="zákl. přenesená",J747,0)</f>
        <v>0</v>
      </c>
      <c r="BH747" s="233">
        <f>IF(N747="sníž. přenesená",J747,0)</f>
        <v>0</v>
      </c>
      <c r="BI747" s="233">
        <f>IF(N747="nulová",J747,0)</f>
        <v>0</v>
      </c>
      <c r="BJ747" s="18" t="s">
        <v>87</v>
      </c>
      <c r="BK747" s="233">
        <f>ROUND(I747*H747,2)</f>
        <v>0</v>
      </c>
      <c r="BL747" s="18" t="s">
        <v>235</v>
      </c>
      <c r="BM747" s="232" t="s">
        <v>1133</v>
      </c>
    </row>
    <row r="748" s="2" customFormat="1" ht="21.75" customHeight="1">
      <c r="A748" s="39"/>
      <c r="B748" s="40"/>
      <c r="C748" s="257" t="s">
        <v>1134</v>
      </c>
      <c r="D748" s="257" t="s">
        <v>353</v>
      </c>
      <c r="E748" s="258" t="s">
        <v>1135</v>
      </c>
      <c r="F748" s="259" t="s">
        <v>1136</v>
      </c>
      <c r="G748" s="260" t="s">
        <v>349</v>
      </c>
      <c r="H748" s="261">
        <v>8</v>
      </c>
      <c r="I748" s="262"/>
      <c r="J748" s="263">
        <f>ROUND(I748*H748,2)</f>
        <v>0</v>
      </c>
      <c r="K748" s="264"/>
      <c r="L748" s="265"/>
      <c r="M748" s="266" t="s">
        <v>1</v>
      </c>
      <c r="N748" s="267" t="s">
        <v>44</v>
      </c>
      <c r="O748" s="92"/>
      <c r="P748" s="230">
        <f>O748*H748</f>
        <v>0</v>
      </c>
      <c r="Q748" s="230">
        <v>0.0041999999999999997</v>
      </c>
      <c r="R748" s="230">
        <f>Q748*H748</f>
        <v>0.033599999999999998</v>
      </c>
      <c r="S748" s="230">
        <v>0</v>
      </c>
      <c r="T748" s="231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32" t="s">
        <v>326</v>
      </c>
      <c r="AT748" s="232" t="s">
        <v>353</v>
      </c>
      <c r="AU748" s="232" t="s">
        <v>89</v>
      </c>
      <c r="AY748" s="18" t="s">
        <v>151</v>
      </c>
      <c r="BE748" s="233">
        <f>IF(N748="základní",J748,0)</f>
        <v>0</v>
      </c>
      <c r="BF748" s="233">
        <f>IF(N748="snížená",J748,0)</f>
        <v>0</v>
      </c>
      <c r="BG748" s="233">
        <f>IF(N748="zákl. přenesená",J748,0)</f>
        <v>0</v>
      </c>
      <c r="BH748" s="233">
        <f>IF(N748="sníž. přenesená",J748,0)</f>
        <v>0</v>
      </c>
      <c r="BI748" s="233">
        <f>IF(N748="nulová",J748,0)</f>
        <v>0</v>
      </c>
      <c r="BJ748" s="18" t="s">
        <v>87</v>
      </c>
      <c r="BK748" s="233">
        <f>ROUND(I748*H748,2)</f>
        <v>0</v>
      </c>
      <c r="BL748" s="18" t="s">
        <v>235</v>
      </c>
      <c r="BM748" s="232" t="s">
        <v>1137</v>
      </c>
    </row>
    <row r="749" s="2" customFormat="1" ht="24.15" customHeight="1">
      <c r="A749" s="39"/>
      <c r="B749" s="40"/>
      <c r="C749" s="257" t="s">
        <v>1138</v>
      </c>
      <c r="D749" s="257" t="s">
        <v>353</v>
      </c>
      <c r="E749" s="258" t="s">
        <v>1139</v>
      </c>
      <c r="F749" s="259" t="s">
        <v>1140</v>
      </c>
      <c r="G749" s="260" t="s">
        <v>349</v>
      </c>
      <c r="H749" s="261">
        <v>16</v>
      </c>
      <c r="I749" s="262"/>
      <c r="J749" s="263">
        <f>ROUND(I749*H749,2)</f>
        <v>0</v>
      </c>
      <c r="K749" s="264"/>
      <c r="L749" s="265"/>
      <c r="M749" s="266" t="s">
        <v>1</v>
      </c>
      <c r="N749" s="267" t="s">
        <v>44</v>
      </c>
      <c r="O749" s="92"/>
      <c r="P749" s="230">
        <f>O749*H749</f>
        <v>0</v>
      </c>
      <c r="Q749" s="230">
        <v>0.00038000000000000002</v>
      </c>
      <c r="R749" s="230">
        <f>Q749*H749</f>
        <v>0.0060800000000000003</v>
      </c>
      <c r="S749" s="230">
        <v>0</v>
      </c>
      <c r="T749" s="231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2" t="s">
        <v>326</v>
      </c>
      <c r="AT749" s="232" t="s">
        <v>353</v>
      </c>
      <c r="AU749" s="232" t="s">
        <v>89</v>
      </c>
      <c r="AY749" s="18" t="s">
        <v>151</v>
      </c>
      <c r="BE749" s="233">
        <f>IF(N749="základní",J749,0)</f>
        <v>0</v>
      </c>
      <c r="BF749" s="233">
        <f>IF(N749="snížená",J749,0)</f>
        <v>0</v>
      </c>
      <c r="BG749" s="233">
        <f>IF(N749="zákl. přenesená",J749,0)</f>
        <v>0</v>
      </c>
      <c r="BH749" s="233">
        <f>IF(N749="sníž. přenesená",J749,0)</f>
        <v>0</v>
      </c>
      <c r="BI749" s="233">
        <f>IF(N749="nulová",J749,0)</f>
        <v>0</v>
      </c>
      <c r="BJ749" s="18" t="s">
        <v>87</v>
      </c>
      <c r="BK749" s="233">
        <f>ROUND(I749*H749,2)</f>
        <v>0</v>
      </c>
      <c r="BL749" s="18" t="s">
        <v>235</v>
      </c>
      <c r="BM749" s="232" t="s">
        <v>1141</v>
      </c>
    </row>
    <row r="750" s="2" customFormat="1" ht="21.75" customHeight="1">
      <c r="A750" s="39"/>
      <c r="B750" s="40"/>
      <c r="C750" s="220" t="s">
        <v>1142</v>
      </c>
      <c r="D750" s="220" t="s">
        <v>153</v>
      </c>
      <c r="E750" s="221" t="s">
        <v>1143</v>
      </c>
      <c r="F750" s="222" t="s">
        <v>1144</v>
      </c>
      <c r="G750" s="223" t="s">
        <v>349</v>
      </c>
      <c r="H750" s="224">
        <v>8</v>
      </c>
      <c r="I750" s="225"/>
      <c r="J750" s="226">
        <f>ROUND(I750*H750,2)</f>
        <v>0</v>
      </c>
      <c r="K750" s="227"/>
      <c r="L750" s="45"/>
      <c r="M750" s="228" t="s">
        <v>1</v>
      </c>
      <c r="N750" s="229" t="s">
        <v>44</v>
      </c>
      <c r="O750" s="92"/>
      <c r="P750" s="230">
        <f>O750*H750</f>
        <v>0</v>
      </c>
      <c r="Q750" s="230">
        <v>0</v>
      </c>
      <c r="R750" s="230">
        <f>Q750*H750</f>
        <v>0</v>
      </c>
      <c r="S750" s="230">
        <v>0</v>
      </c>
      <c r="T750" s="231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2" t="s">
        <v>235</v>
      </c>
      <c r="AT750" s="232" t="s">
        <v>153</v>
      </c>
      <c r="AU750" s="232" t="s">
        <v>89</v>
      </c>
      <c r="AY750" s="18" t="s">
        <v>151</v>
      </c>
      <c r="BE750" s="233">
        <f>IF(N750="základní",J750,0)</f>
        <v>0</v>
      </c>
      <c r="BF750" s="233">
        <f>IF(N750="snížená",J750,0)</f>
        <v>0</v>
      </c>
      <c r="BG750" s="233">
        <f>IF(N750="zákl. přenesená",J750,0)</f>
        <v>0</v>
      </c>
      <c r="BH750" s="233">
        <f>IF(N750="sníž. přenesená",J750,0)</f>
        <v>0</v>
      </c>
      <c r="BI750" s="233">
        <f>IF(N750="nulová",J750,0)</f>
        <v>0</v>
      </c>
      <c r="BJ750" s="18" t="s">
        <v>87</v>
      </c>
      <c r="BK750" s="233">
        <f>ROUND(I750*H750,2)</f>
        <v>0</v>
      </c>
      <c r="BL750" s="18" t="s">
        <v>235</v>
      </c>
      <c r="BM750" s="232" t="s">
        <v>1145</v>
      </c>
    </row>
    <row r="751" s="2" customFormat="1" ht="16.5" customHeight="1">
      <c r="A751" s="39"/>
      <c r="B751" s="40"/>
      <c r="C751" s="257" t="s">
        <v>1146</v>
      </c>
      <c r="D751" s="257" t="s">
        <v>353</v>
      </c>
      <c r="E751" s="258" t="s">
        <v>1147</v>
      </c>
      <c r="F751" s="259" t="s">
        <v>1148</v>
      </c>
      <c r="G751" s="260" t="s">
        <v>349</v>
      </c>
      <c r="H751" s="261">
        <v>8</v>
      </c>
      <c r="I751" s="262"/>
      <c r="J751" s="263">
        <f>ROUND(I751*H751,2)</f>
        <v>0</v>
      </c>
      <c r="K751" s="264"/>
      <c r="L751" s="265"/>
      <c r="M751" s="266" t="s">
        <v>1</v>
      </c>
      <c r="N751" s="267" t="s">
        <v>44</v>
      </c>
      <c r="O751" s="92"/>
      <c r="P751" s="230">
        <f>O751*H751</f>
        <v>0</v>
      </c>
      <c r="Q751" s="230">
        <v>0</v>
      </c>
      <c r="R751" s="230">
        <f>Q751*H751</f>
        <v>0</v>
      </c>
      <c r="S751" s="230">
        <v>0</v>
      </c>
      <c r="T751" s="231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32" t="s">
        <v>326</v>
      </c>
      <c r="AT751" s="232" t="s">
        <v>353</v>
      </c>
      <c r="AU751" s="232" t="s">
        <v>89</v>
      </c>
      <c r="AY751" s="18" t="s">
        <v>151</v>
      </c>
      <c r="BE751" s="233">
        <f>IF(N751="základní",J751,0)</f>
        <v>0</v>
      </c>
      <c r="BF751" s="233">
        <f>IF(N751="snížená",J751,0)</f>
        <v>0</v>
      </c>
      <c r="BG751" s="233">
        <f>IF(N751="zákl. přenesená",J751,0)</f>
        <v>0</v>
      </c>
      <c r="BH751" s="233">
        <f>IF(N751="sníž. přenesená",J751,0)</f>
        <v>0</v>
      </c>
      <c r="BI751" s="233">
        <f>IF(N751="nulová",J751,0)</f>
        <v>0</v>
      </c>
      <c r="BJ751" s="18" t="s">
        <v>87</v>
      </c>
      <c r="BK751" s="233">
        <f>ROUND(I751*H751,2)</f>
        <v>0</v>
      </c>
      <c r="BL751" s="18" t="s">
        <v>235</v>
      </c>
      <c r="BM751" s="232" t="s">
        <v>1149</v>
      </c>
    </row>
    <row r="752" s="2" customFormat="1" ht="24.15" customHeight="1">
      <c r="A752" s="39"/>
      <c r="B752" s="40"/>
      <c r="C752" s="220" t="s">
        <v>1150</v>
      </c>
      <c r="D752" s="220" t="s">
        <v>153</v>
      </c>
      <c r="E752" s="221" t="s">
        <v>1151</v>
      </c>
      <c r="F752" s="222" t="s">
        <v>1152</v>
      </c>
      <c r="G752" s="223" t="s">
        <v>349</v>
      </c>
      <c r="H752" s="224">
        <v>1</v>
      </c>
      <c r="I752" s="225"/>
      <c r="J752" s="226">
        <f>ROUND(I752*H752,2)</f>
        <v>0</v>
      </c>
      <c r="K752" s="227"/>
      <c r="L752" s="45"/>
      <c r="M752" s="228" t="s">
        <v>1</v>
      </c>
      <c r="N752" s="229" t="s">
        <v>44</v>
      </c>
      <c r="O752" s="92"/>
      <c r="P752" s="230">
        <f>O752*H752</f>
        <v>0</v>
      </c>
      <c r="Q752" s="230">
        <v>0</v>
      </c>
      <c r="R752" s="230">
        <f>Q752*H752</f>
        <v>0</v>
      </c>
      <c r="S752" s="230">
        <v>0</v>
      </c>
      <c r="T752" s="231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2" t="s">
        <v>235</v>
      </c>
      <c r="AT752" s="232" t="s">
        <v>153</v>
      </c>
      <c r="AU752" s="232" t="s">
        <v>89</v>
      </c>
      <c r="AY752" s="18" t="s">
        <v>151</v>
      </c>
      <c r="BE752" s="233">
        <f>IF(N752="základní",J752,0)</f>
        <v>0</v>
      </c>
      <c r="BF752" s="233">
        <f>IF(N752="snížená",J752,0)</f>
        <v>0</v>
      </c>
      <c r="BG752" s="233">
        <f>IF(N752="zákl. přenesená",J752,0)</f>
        <v>0</v>
      </c>
      <c r="BH752" s="233">
        <f>IF(N752="sníž. přenesená",J752,0)</f>
        <v>0</v>
      </c>
      <c r="BI752" s="233">
        <f>IF(N752="nulová",J752,0)</f>
        <v>0</v>
      </c>
      <c r="BJ752" s="18" t="s">
        <v>87</v>
      </c>
      <c r="BK752" s="233">
        <f>ROUND(I752*H752,2)</f>
        <v>0</v>
      </c>
      <c r="BL752" s="18" t="s">
        <v>235</v>
      </c>
      <c r="BM752" s="232" t="s">
        <v>1153</v>
      </c>
    </row>
    <row r="753" s="2" customFormat="1" ht="24.15" customHeight="1">
      <c r="A753" s="39"/>
      <c r="B753" s="40"/>
      <c r="C753" s="220" t="s">
        <v>1154</v>
      </c>
      <c r="D753" s="220" t="s">
        <v>153</v>
      </c>
      <c r="E753" s="221" t="s">
        <v>1155</v>
      </c>
      <c r="F753" s="222" t="s">
        <v>1156</v>
      </c>
      <c r="G753" s="223" t="s">
        <v>248</v>
      </c>
      <c r="H753" s="224">
        <v>0.82099999999999995</v>
      </c>
      <c r="I753" s="225"/>
      <c r="J753" s="226">
        <f>ROUND(I753*H753,2)</f>
        <v>0</v>
      </c>
      <c r="K753" s="227"/>
      <c r="L753" s="45"/>
      <c r="M753" s="228" t="s">
        <v>1</v>
      </c>
      <c r="N753" s="229" t="s">
        <v>44</v>
      </c>
      <c r="O753" s="92"/>
      <c r="P753" s="230">
        <f>O753*H753</f>
        <v>0</v>
      </c>
      <c r="Q753" s="230">
        <v>0</v>
      </c>
      <c r="R753" s="230">
        <f>Q753*H753</f>
        <v>0</v>
      </c>
      <c r="S753" s="230">
        <v>0</v>
      </c>
      <c r="T753" s="231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2" t="s">
        <v>235</v>
      </c>
      <c r="AT753" s="232" t="s">
        <v>153</v>
      </c>
      <c r="AU753" s="232" t="s">
        <v>89</v>
      </c>
      <c r="AY753" s="18" t="s">
        <v>151</v>
      </c>
      <c r="BE753" s="233">
        <f>IF(N753="základní",J753,0)</f>
        <v>0</v>
      </c>
      <c r="BF753" s="233">
        <f>IF(N753="snížená",J753,0)</f>
        <v>0</v>
      </c>
      <c r="BG753" s="233">
        <f>IF(N753="zákl. přenesená",J753,0)</f>
        <v>0</v>
      </c>
      <c r="BH753" s="233">
        <f>IF(N753="sníž. přenesená",J753,0)</f>
        <v>0</v>
      </c>
      <c r="BI753" s="233">
        <f>IF(N753="nulová",J753,0)</f>
        <v>0</v>
      </c>
      <c r="BJ753" s="18" t="s">
        <v>87</v>
      </c>
      <c r="BK753" s="233">
        <f>ROUND(I753*H753,2)</f>
        <v>0</v>
      </c>
      <c r="BL753" s="18" t="s">
        <v>235</v>
      </c>
      <c r="BM753" s="232" t="s">
        <v>1157</v>
      </c>
    </row>
    <row r="754" s="12" customFormat="1" ht="22.8" customHeight="1">
      <c r="A754" s="12"/>
      <c r="B754" s="204"/>
      <c r="C754" s="205"/>
      <c r="D754" s="206" t="s">
        <v>78</v>
      </c>
      <c r="E754" s="218" t="s">
        <v>1158</v>
      </c>
      <c r="F754" s="218" t="s">
        <v>1159</v>
      </c>
      <c r="G754" s="205"/>
      <c r="H754" s="205"/>
      <c r="I754" s="208"/>
      <c r="J754" s="219">
        <f>BK754</f>
        <v>0</v>
      </c>
      <c r="K754" s="205"/>
      <c r="L754" s="210"/>
      <c r="M754" s="211"/>
      <c r="N754" s="212"/>
      <c r="O754" s="212"/>
      <c r="P754" s="213">
        <f>SUM(P755:P759)</f>
        <v>0</v>
      </c>
      <c r="Q754" s="212"/>
      <c r="R754" s="213">
        <f>SUM(R755:R759)</f>
        <v>0</v>
      </c>
      <c r="S754" s="212"/>
      <c r="T754" s="214">
        <f>SUM(T755:T759)</f>
        <v>0.00010000000000000001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15" t="s">
        <v>89</v>
      </c>
      <c r="AT754" s="216" t="s">
        <v>78</v>
      </c>
      <c r="AU754" s="216" t="s">
        <v>87</v>
      </c>
      <c r="AY754" s="215" t="s">
        <v>151</v>
      </c>
      <c r="BK754" s="217">
        <f>SUM(BK755:BK759)</f>
        <v>0</v>
      </c>
    </row>
    <row r="755" s="2" customFormat="1" ht="24.15" customHeight="1">
      <c r="A755" s="39"/>
      <c r="B755" s="40"/>
      <c r="C755" s="220" t="s">
        <v>1160</v>
      </c>
      <c r="D755" s="220" t="s">
        <v>153</v>
      </c>
      <c r="E755" s="221" t="s">
        <v>1161</v>
      </c>
      <c r="F755" s="222" t="s">
        <v>1162</v>
      </c>
      <c r="G755" s="223" t="s">
        <v>349</v>
      </c>
      <c r="H755" s="224">
        <v>1</v>
      </c>
      <c r="I755" s="225"/>
      <c r="J755" s="226">
        <f>ROUND(I755*H755,2)</f>
        <v>0</v>
      </c>
      <c r="K755" s="227"/>
      <c r="L755" s="45"/>
      <c r="M755" s="228" t="s">
        <v>1</v>
      </c>
      <c r="N755" s="229" t="s">
        <v>44</v>
      </c>
      <c r="O755" s="92"/>
      <c r="P755" s="230">
        <f>O755*H755</f>
        <v>0</v>
      </c>
      <c r="Q755" s="230">
        <v>0</v>
      </c>
      <c r="R755" s="230">
        <f>Q755*H755</f>
        <v>0</v>
      </c>
      <c r="S755" s="230">
        <v>0.00010000000000000001</v>
      </c>
      <c r="T755" s="231">
        <f>S755*H755</f>
        <v>0.00010000000000000001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2" t="s">
        <v>235</v>
      </c>
      <c r="AT755" s="232" t="s">
        <v>153</v>
      </c>
      <c r="AU755" s="232" t="s">
        <v>89</v>
      </c>
      <c r="AY755" s="18" t="s">
        <v>151</v>
      </c>
      <c r="BE755" s="233">
        <f>IF(N755="základní",J755,0)</f>
        <v>0</v>
      </c>
      <c r="BF755" s="233">
        <f>IF(N755="snížená",J755,0)</f>
        <v>0</v>
      </c>
      <c r="BG755" s="233">
        <f>IF(N755="zákl. přenesená",J755,0)</f>
        <v>0</v>
      </c>
      <c r="BH755" s="233">
        <f>IF(N755="sníž. přenesená",J755,0)</f>
        <v>0</v>
      </c>
      <c r="BI755" s="233">
        <f>IF(N755="nulová",J755,0)</f>
        <v>0</v>
      </c>
      <c r="BJ755" s="18" t="s">
        <v>87</v>
      </c>
      <c r="BK755" s="233">
        <f>ROUND(I755*H755,2)</f>
        <v>0</v>
      </c>
      <c r="BL755" s="18" t="s">
        <v>235</v>
      </c>
      <c r="BM755" s="232" t="s">
        <v>1163</v>
      </c>
    </row>
    <row r="756" s="13" customFormat="1">
      <c r="A756" s="13"/>
      <c r="B756" s="234"/>
      <c r="C756" s="235"/>
      <c r="D756" s="236" t="s">
        <v>159</v>
      </c>
      <c r="E756" s="237" t="s">
        <v>1</v>
      </c>
      <c r="F756" s="238" t="s">
        <v>1164</v>
      </c>
      <c r="G756" s="235"/>
      <c r="H756" s="239">
        <v>1</v>
      </c>
      <c r="I756" s="240"/>
      <c r="J756" s="235"/>
      <c r="K756" s="235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159</v>
      </c>
      <c r="AU756" s="245" t="s">
        <v>89</v>
      </c>
      <c r="AV756" s="13" t="s">
        <v>89</v>
      </c>
      <c r="AW756" s="13" t="s">
        <v>35</v>
      </c>
      <c r="AX756" s="13" t="s">
        <v>87</v>
      </c>
      <c r="AY756" s="245" t="s">
        <v>151</v>
      </c>
    </row>
    <row r="757" s="2" customFormat="1" ht="21.75" customHeight="1">
      <c r="A757" s="39"/>
      <c r="B757" s="40"/>
      <c r="C757" s="220" t="s">
        <v>1165</v>
      </c>
      <c r="D757" s="220" t="s">
        <v>153</v>
      </c>
      <c r="E757" s="221" t="s">
        <v>1166</v>
      </c>
      <c r="F757" s="222" t="s">
        <v>1167</v>
      </c>
      <c r="G757" s="223" t="s">
        <v>349</v>
      </c>
      <c r="H757" s="224">
        <v>1</v>
      </c>
      <c r="I757" s="225"/>
      <c r="J757" s="226">
        <f>ROUND(I757*H757,2)</f>
        <v>0</v>
      </c>
      <c r="K757" s="227"/>
      <c r="L757" s="45"/>
      <c r="M757" s="228" t="s">
        <v>1</v>
      </c>
      <c r="N757" s="229" t="s">
        <v>44</v>
      </c>
      <c r="O757" s="92"/>
      <c r="P757" s="230">
        <f>O757*H757</f>
        <v>0</v>
      </c>
      <c r="Q757" s="230">
        <v>0</v>
      </c>
      <c r="R757" s="230">
        <f>Q757*H757</f>
        <v>0</v>
      </c>
      <c r="S757" s="230">
        <v>0</v>
      </c>
      <c r="T757" s="231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2" t="s">
        <v>235</v>
      </c>
      <c r="AT757" s="232" t="s">
        <v>153</v>
      </c>
      <c r="AU757" s="232" t="s">
        <v>89</v>
      </c>
      <c r="AY757" s="18" t="s">
        <v>151</v>
      </c>
      <c r="BE757" s="233">
        <f>IF(N757="základní",J757,0)</f>
        <v>0</v>
      </c>
      <c r="BF757" s="233">
        <f>IF(N757="snížená",J757,0)</f>
        <v>0</v>
      </c>
      <c r="BG757" s="233">
        <f>IF(N757="zákl. přenesená",J757,0)</f>
        <v>0</v>
      </c>
      <c r="BH757" s="233">
        <f>IF(N757="sníž. přenesená",J757,0)</f>
        <v>0</v>
      </c>
      <c r="BI757" s="233">
        <f>IF(N757="nulová",J757,0)</f>
        <v>0</v>
      </c>
      <c r="BJ757" s="18" t="s">
        <v>87</v>
      </c>
      <c r="BK757" s="233">
        <f>ROUND(I757*H757,2)</f>
        <v>0</v>
      </c>
      <c r="BL757" s="18" t="s">
        <v>235</v>
      </c>
      <c r="BM757" s="232" t="s">
        <v>1168</v>
      </c>
    </row>
    <row r="758" s="13" customFormat="1">
      <c r="A758" s="13"/>
      <c r="B758" s="234"/>
      <c r="C758" s="235"/>
      <c r="D758" s="236" t="s">
        <v>159</v>
      </c>
      <c r="E758" s="237" t="s">
        <v>1</v>
      </c>
      <c r="F758" s="238" t="s">
        <v>1164</v>
      </c>
      <c r="G758" s="235"/>
      <c r="H758" s="239">
        <v>1</v>
      </c>
      <c r="I758" s="240"/>
      <c r="J758" s="235"/>
      <c r="K758" s="235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159</v>
      </c>
      <c r="AU758" s="245" t="s">
        <v>89</v>
      </c>
      <c r="AV758" s="13" t="s">
        <v>89</v>
      </c>
      <c r="AW758" s="13" t="s">
        <v>35</v>
      </c>
      <c r="AX758" s="13" t="s">
        <v>87</v>
      </c>
      <c r="AY758" s="245" t="s">
        <v>151</v>
      </c>
    </row>
    <row r="759" s="2" customFormat="1" ht="24.15" customHeight="1">
      <c r="A759" s="39"/>
      <c r="B759" s="40"/>
      <c r="C759" s="220" t="s">
        <v>1169</v>
      </c>
      <c r="D759" s="220" t="s">
        <v>153</v>
      </c>
      <c r="E759" s="221" t="s">
        <v>1170</v>
      </c>
      <c r="F759" s="222" t="s">
        <v>1171</v>
      </c>
      <c r="G759" s="223" t="s">
        <v>669</v>
      </c>
      <c r="H759" s="224">
        <v>1</v>
      </c>
      <c r="I759" s="225"/>
      <c r="J759" s="226">
        <f>ROUND(I759*H759,2)</f>
        <v>0</v>
      </c>
      <c r="K759" s="227"/>
      <c r="L759" s="45"/>
      <c r="M759" s="228" t="s">
        <v>1</v>
      </c>
      <c r="N759" s="229" t="s">
        <v>44</v>
      </c>
      <c r="O759" s="92"/>
      <c r="P759" s="230">
        <f>O759*H759</f>
        <v>0</v>
      </c>
      <c r="Q759" s="230">
        <v>0</v>
      </c>
      <c r="R759" s="230">
        <f>Q759*H759</f>
        <v>0</v>
      </c>
      <c r="S759" s="230">
        <v>0</v>
      </c>
      <c r="T759" s="231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32" t="s">
        <v>235</v>
      </c>
      <c r="AT759" s="232" t="s">
        <v>153</v>
      </c>
      <c r="AU759" s="232" t="s">
        <v>89</v>
      </c>
      <c r="AY759" s="18" t="s">
        <v>151</v>
      </c>
      <c r="BE759" s="233">
        <f>IF(N759="základní",J759,0)</f>
        <v>0</v>
      </c>
      <c r="BF759" s="233">
        <f>IF(N759="snížená",J759,0)</f>
        <v>0</v>
      </c>
      <c r="BG759" s="233">
        <f>IF(N759="zákl. přenesená",J759,0)</f>
        <v>0</v>
      </c>
      <c r="BH759" s="233">
        <f>IF(N759="sníž. přenesená",J759,0)</f>
        <v>0</v>
      </c>
      <c r="BI759" s="233">
        <f>IF(N759="nulová",J759,0)</f>
        <v>0</v>
      </c>
      <c r="BJ759" s="18" t="s">
        <v>87</v>
      </c>
      <c r="BK759" s="233">
        <f>ROUND(I759*H759,2)</f>
        <v>0</v>
      </c>
      <c r="BL759" s="18" t="s">
        <v>235</v>
      </c>
      <c r="BM759" s="232" t="s">
        <v>1172</v>
      </c>
    </row>
    <row r="760" s="12" customFormat="1" ht="22.8" customHeight="1">
      <c r="A760" s="12"/>
      <c r="B760" s="204"/>
      <c r="C760" s="205"/>
      <c r="D760" s="206" t="s">
        <v>78</v>
      </c>
      <c r="E760" s="218" t="s">
        <v>1173</v>
      </c>
      <c r="F760" s="218" t="s">
        <v>1174</v>
      </c>
      <c r="G760" s="205"/>
      <c r="H760" s="205"/>
      <c r="I760" s="208"/>
      <c r="J760" s="219">
        <f>BK760</f>
        <v>0</v>
      </c>
      <c r="K760" s="205"/>
      <c r="L760" s="210"/>
      <c r="M760" s="211"/>
      <c r="N760" s="212"/>
      <c r="O760" s="212"/>
      <c r="P760" s="213">
        <f>SUM(P761:P771)</f>
        <v>0</v>
      </c>
      <c r="Q760" s="212"/>
      <c r="R760" s="213">
        <f>SUM(R761:R771)</f>
        <v>0.55323480000000003</v>
      </c>
      <c r="S760" s="212"/>
      <c r="T760" s="214">
        <f>SUM(T761:T771)</f>
        <v>1.7482789999999999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15" t="s">
        <v>89</v>
      </c>
      <c r="AT760" s="216" t="s">
        <v>78</v>
      </c>
      <c r="AU760" s="216" t="s">
        <v>87</v>
      </c>
      <c r="AY760" s="215" t="s">
        <v>151</v>
      </c>
      <c r="BK760" s="217">
        <f>SUM(BK761:BK771)</f>
        <v>0</v>
      </c>
    </row>
    <row r="761" s="2" customFormat="1" ht="16.5" customHeight="1">
      <c r="A761" s="39"/>
      <c r="B761" s="40"/>
      <c r="C761" s="220" t="s">
        <v>1175</v>
      </c>
      <c r="D761" s="220" t="s">
        <v>153</v>
      </c>
      <c r="E761" s="221" t="s">
        <v>1176</v>
      </c>
      <c r="F761" s="222" t="s">
        <v>1177</v>
      </c>
      <c r="G761" s="223" t="s">
        <v>287</v>
      </c>
      <c r="H761" s="224">
        <v>19.699999999999999</v>
      </c>
      <c r="I761" s="225"/>
      <c r="J761" s="226">
        <f>ROUND(I761*H761,2)</f>
        <v>0</v>
      </c>
      <c r="K761" s="227"/>
      <c r="L761" s="45"/>
      <c r="M761" s="228" t="s">
        <v>1</v>
      </c>
      <c r="N761" s="229" t="s">
        <v>44</v>
      </c>
      <c r="O761" s="92"/>
      <c r="P761" s="230">
        <f>O761*H761</f>
        <v>0</v>
      </c>
      <c r="Q761" s="230">
        <v>0</v>
      </c>
      <c r="R761" s="230">
        <f>Q761*H761</f>
        <v>0</v>
      </c>
      <c r="S761" s="230">
        <v>0.012070000000000001</v>
      </c>
      <c r="T761" s="231">
        <f>S761*H761</f>
        <v>0.23777900000000002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2" t="s">
        <v>235</v>
      </c>
      <c r="AT761" s="232" t="s">
        <v>153</v>
      </c>
      <c r="AU761" s="232" t="s">
        <v>89</v>
      </c>
      <c r="AY761" s="18" t="s">
        <v>151</v>
      </c>
      <c r="BE761" s="233">
        <f>IF(N761="základní",J761,0)</f>
        <v>0</v>
      </c>
      <c r="BF761" s="233">
        <f>IF(N761="snížená",J761,0)</f>
        <v>0</v>
      </c>
      <c r="BG761" s="233">
        <f>IF(N761="zákl. přenesená",J761,0)</f>
        <v>0</v>
      </c>
      <c r="BH761" s="233">
        <f>IF(N761="sníž. přenesená",J761,0)</f>
        <v>0</v>
      </c>
      <c r="BI761" s="233">
        <f>IF(N761="nulová",J761,0)</f>
        <v>0</v>
      </c>
      <c r="BJ761" s="18" t="s">
        <v>87</v>
      </c>
      <c r="BK761" s="233">
        <f>ROUND(I761*H761,2)</f>
        <v>0</v>
      </c>
      <c r="BL761" s="18" t="s">
        <v>235</v>
      </c>
      <c r="BM761" s="232" t="s">
        <v>1178</v>
      </c>
    </row>
    <row r="762" s="13" customFormat="1">
      <c r="A762" s="13"/>
      <c r="B762" s="234"/>
      <c r="C762" s="235"/>
      <c r="D762" s="236" t="s">
        <v>159</v>
      </c>
      <c r="E762" s="237" t="s">
        <v>1</v>
      </c>
      <c r="F762" s="238" t="s">
        <v>1179</v>
      </c>
      <c r="G762" s="235"/>
      <c r="H762" s="239">
        <v>19.699999999999999</v>
      </c>
      <c r="I762" s="240"/>
      <c r="J762" s="235"/>
      <c r="K762" s="235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159</v>
      </c>
      <c r="AU762" s="245" t="s">
        <v>89</v>
      </c>
      <c r="AV762" s="13" t="s">
        <v>89</v>
      </c>
      <c r="AW762" s="13" t="s">
        <v>35</v>
      </c>
      <c r="AX762" s="13" t="s">
        <v>87</v>
      </c>
      <c r="AY762" s="245" t="s">
        <v>151</v>
      </c>
    </row>
    <row r="763" s="2" customFormat="1" ht="16.5" customHeight="1">
      <c r="A763" s="39"/>
      <c r="B763" s="40"/>
      <c r="C763" s="220" t="s">
        <v>1180</v>
      </c>
      <c r="D763" s="220" t="s">
        <v>153</v>
      </c>
      <c r="E763" s="221" t="s">
        <v>1181</v>
      </c>
      <c r="F763" s="222" t="s">
        <v>1182</v>
      </c>
      <c r="G763" s="223" t="s">
        <v>156</v>
      </c>
      <c r="H763" s="224">
        <v>32.299999999999997</v>
      </c>
      <c r="I763" s="225"/>
      <c r="J763" s="226">
        <f>ROUND(I763*H763,2)</f>
        <v>0</v>
      </c>
      <c r="K763" s="227"/>
      <c r="L763" s="45"/>
      <c r="M763" s="228" t="s">
        <v>1</v>
      </c>
      <c r="N763" s="229" t="s">
        <v>44</v>
      </c>
      <c r="O763" s="92"/>
      <c r="P763" s="230">
        <f>O763*H763</f>
        <v>0</v>
      </c>
      <c r="Q763" s="230">
        <v>0</v>
      </c>
      <c r="R763" s="230">
        <f>Q763*H763</f>
        <v>0</v>
      </c>
      <c r="S763" s="230">
        <v>0.014999999999999999</v>
      </c>
      <c r="T763" s="231">
        <f>S763*H763</f>
        <v>0.48449999999999993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2" t="s">
        <v>235</v>
      </c>
      <c r="AT763" s="232" t="s">
        <v>153</v>
      </c>
      <c r="AU763" s="232" t="s">
        <v>89</v>
      </c>
      <c r="AY763" s="18" t="s">
        <v>151</v>
      </c>
      <c r="BE763" s="233">
        <f>IF(N763="základní",J763,0)</f>
        <v>0</v>
      </c>
      <c r="BF763" s="233">
        <f>IF(N763="snížená",J763,0)</f>
        <v>0</v>
      </c>
      <c r="BG763" s="233">
        <f>IF(N763="zákl. přenesená",J763,0)</f>
        <v>0</v>
      </c>
      <c r="BH763" s="233">
        <f>IF(N763="sníž. přenesená",J763,0)</f>
        <v>0</v>
      </c>
      <c r="BI763" s="233">
        <f>IF(N763="nulová",J763,0)</f>
        <v>0</v>
      </c>
      <c r="BJ763" s="18" t="s">
        <v>87</v>
      </c>
      <c r="BK763" s="233">
        <f>ROUND(I763*H763,2)</f>
        <v>0</v>
      </c>
      <c r="BL763" s="18" t="s">
        <v>235</v>
      </c>
      <c r="BM763" s="232" t="s">
        <v>1183</v>
      </c>
    </row>
    <row r="764" s="13" customFormat="1">
      <c r="A764" s="13"/>
      <c r="B764" s="234"/>
      <c r="C764" s="235"/>
      <c r="D764" s="236" t="s">
        <v>159</v>
      </c>
      <c r="E764" s="237" t="s">
        <v>1</v>
      </c>
      <c r="F764" s="238" t="s">
        <v>941</v>
      </c>
      <c r="G764" s="235"/>
      <c r="H764" s="239">
        <v>32.299999999999997</v>
      </c>
      <c r="I764" s="240"/>
      <c r="J764" s="235"/>
      <c r="K764" s="235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159</v>
      </c>
      <c r="AU764" s="245" t="s">
        <v>89</v>
      </c>
      <c r="AV764" s="13" t="s">
        <v>89</v>
      </c>
      <c r="AW764" s="13" t="s">
        <v>35</v>
      </c>
      <c r="AX764" s="13" t="s">
        <v>87</v>
      </c>
      <c r="AY764" s="245" t="s">
        <v>151</v>
      </c>
    </row>
    <row r="765" s="2" customFormat="1" ht="33" customHeight="1">
      <c r="A765" s="39"/>
      <c r="B765" s="40"/>
      <c r="C765" s="220" t="s">
        <v>1184</v>
      </c>
      <c r="D765" s="220" t="s">
        <v>153</v>
      </c>
      <c r="E765" s="221" t="s">
        <v>1185</v>
      </c>
      <c r="F765" s="222" t="s">
        <v>1186</v>
      </c>
      <c r="G765" s="223" t="s">
        <v>287</v>
      </c>
      <c r="H765" s="224">
        <v>102.59999999999999</v>
      </c>
      <c r="I765" s="225"/>
      <c r="J765" s="226">
        <f>ROUND(I765*H765,2)</f>
        <v>0</v>
      </c>
      <c r="K765" s="227"/>
      <c r="L765" s="45"/>
      <c r="M765" s="228" t="s">
        <v>1</v>
      </c>
      <c r="N765" s="229" t="s">
        <v>44</v>
      </c>
      <c r="O765" s="92"/>
      <c r="P765" s="230">
        <f>O765*H765</f>
        <v>0</v>
      </c>
      <c r="Q765" s="230">
        <v>0</v>
      </c>
      <c r="R765" s="230">
        <f>Q765*H765</f>
        <v>0</v>
      </c>
      <c r="S765" s="230">
        <v>0.01</v>
      </c>
      <c r="T765" s="231">
        <f>S765*H765</f>
        <v>1.026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32" t="s">
        <v>235</v>
      </c>
      <c r="AT765" s="232" t="s">
        <v>153</v>
      </c>
      <c r="AU765" s="232" t="s">
        <v>89</v>
      </c>
      <c r="AY765" s="18" t="s">
        <v>151</v>
      </c>
      <c r="BE765" s="233">
        <f>IF(N765="základní",J765,0)</f>
        <v>0</v>
      </c>
      <c r="BF765" s="233">
        <f>IF(N765="snížená",J765,0)</f>
        <v>0</v>
      </c>
      <c r="BG765" s="233">
        <f>IF(N765="zákl. přenesená",J765,0)</f>
        <v>0</v>
      </c>
      <c r="BH765" s="233">
        <f>IF(N765="sníž. přenesená",J765,0)</f>
        <v>0</v>
      </c>
      <c r="BI765" s="233">
        <f>IF(N765="nulová",J765,0)</f>
        <v>0</v>
      </c>
      <c r="BJ765" s="18" t="s">
        <v>87</v>
      </c>
      <c r="BK765" s="233">
        <f>ROUND(I765*H765,2)</f>
        <v>0</v>
      </c>
      <c r="BL765" s="18" t="s">
        <v>235</v>
      </c>
      <c r="BM765" s="232" t="s">
        <v>1187</v>
      </c>
    </row>
    <row r="766" s="13" customFormat="1">
      <c r="A766" s="13"/>
      <c r="B766" s="234"/>
      <c r="C766" s="235"/>
      <c r="D766" s="236" t="s">
        <v>159</v>
      </c>
      <c r="E766" s="237" t="s">
        <v>1</v>
      </c>
      <c r="F766" s="238" t="s">
        <v>1188</v>
      </c>
      <c r="G766" s="235"/>
      <c r="H766" s="239">
        <v>30.800000000000001</v>
      </c>
      <c r="I766" s="240"/>
      <c r="J766" s="235"/>
      <c r="K766" s="235"/>
      <c r="L766" s="241"/>
      <c r="M766" s="242"/>
      <c r="N766" s="243"/>
      <c r="O766" s="243"/>
      <c r="P766" s="243"/>
      <c r="Q766" s="243"/>
      <c r="R766" s="243"/>
      <c r="S766" s="243"/>
      <c r="T766" s="24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5" t="s">
        <v>159</v>
      </c>
      <c r="AU766" s="245" t="s">
        <v>89</v>
      </c>
      <c r="AV766" s="13" t="s">
        <v>89</v>
      </c>
      <c r="AW766" s="13" t="s">
        <v>35</v>
      </c>
      <c r="AX766" s="13" t="s">
        <v>79</v>
      </c>
      <c r="AY766" s="245" t="s">
        <v>151</v>
      </c>
    </row>
    <row r="767" s="13" customFormat="1">
      <c r="A767" s="13"/>
      <c r="B767" s="234"/>
      <c r="C767" s="235"/>
      <c r="D767" s="236" t="s">
        <v>159</v>
      </c>
      <c r="E767" s="237" t="s">
        <v>1</v>
      </c>
      <c r="F767" s="238" t="s">
        <v>1189</v>
      </c>
      <c r="G767" s="235"/>
      <c r="H767" s="239">
        <v>71.799999999999997</v>
      </c>
      <c r="I767" s="240"/>
      <c r="J767" s="235"/>
      <c r="K767" s="235"/>
      <c r="L767" s="241"/>
      <c r="M767" s="242"/>
      <c r="N767" s="243"/>
      <c r="O767" s="243"/>
      <c r="P767" s="243"/>
      <c r="Q767" s="243"/>
      <c r="R767" s="243"/>
      <c r="S767" s="243"/>
      <c r="T767" s="24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5" t="s">
        <v>159</v>
      </c>
      <c r="AU767" s="245" t="s">
        <v>89</v>
      </c>
      <c r="AV767" s="13" t="s">
        <v>89</v>
      </c>
      <c r="AW767" s="13" t="s">
        <v>35</v>
      </c>
      <c r="AX767" s="13" t="s">
        <v>79</v>
      </c>
      <c r="AY767" s="245" t="s">
        <v>151</v>
      </c>
    </row>
    <row r="768" s="14" customFormat="1">
      <c r="A768" s="14"/>
      <c r="B768" s="246"/>
      <c r="C768" s="247"/>
      <c r="D768" s="236" t="s">
        <v>159</v>
      </c>
      <c r="E768" s="248" t="s">
        <v>1</v>
      </c>
      <c r="F768" s="249" t="s">
        <v>190</v>
      </c>
      <c r="G768" s="247"/>
      <c r="H768" s="250">
        <v>102.59999999999999</v>
      </c>
      <c r="I768" s="251"/>
      <c r="J768" s="247"/>
      <c r="K768" s="247"/>
      <c r="L768" s="252"/>
      <c r="M768" s="253"/>
      <c r="N768" s="254"/>
      <c r="O768" s="254"/>
      <c r="P768" s="254"/>
      <c r="Q768" s="254"/>
      <c r="R768" s="254"/>
      <c r="S768" s="254"/>
      <c r="T768" s="25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6" t="s">
        <v>159</v>
      </c>
      <c r="AU768" s="256" t="s">
        <v>89</v>
      </c>
      <c r="AV768" s="14" t="s">
        <v>157</v>
      </c>
      <c r="AW768" s="14" t="s">
        <v>35</v>
      </c>
      <c r="AX768" s="14" t="s">
        <v>87</v>
      </c>
      <c r="AY768" s="256" t="s">
        <v>151</v>
      </c>
    </row>
    <row r="769" s="2" customFormat="1" ht="33" customHeight="1">
      <c r="A769" s="39"/>
      <c r="B769" s="40"/>
      <c r="C769" s="220" t="s">
        <v>1190</v>
      </c>
      <c r="D769" s="220" t="s">
        <v>153</v>
      </c>
      <c r="E769" s="221" t="s">
        <v>1191</v>
      </c>
      <c r="F769" s="222" t="s">
        <v>1192</v>
      </c>
      <c r="G769" s="223" t="s">
        <v>156</v>
      </c>
      <c r="H769" s="224">
        <v>39.630000000000003</v>
      </c>
      <c r="I769" s="225"/>
      <c r="J769" s="226">
        <f>ROUND(I769*H769,2)</f>
        <v>0</v>
      </c>
      <c r="K769" s="227"/>
      <c r="L769" s="45"/>
      <c r="M769" s="228" t="s">
        <v>1</v>
      </c>
      <c r="N769" s="229" t="s">
        <v>44</v>
      </c>
      <c r="O769" s="92"/>
      <c r="P769" s="230">
        <f>O769*H769</f>
        <v>0</v>
      </c>
      <c r="Q769" s="230">
        <v>0.01396</v>
      </c>
      <c r="R769" s="230">
        <f>Q769*H769</f>
        <v>0.55323480000000003</v>
      </c>
      <c r="S769" s="230">
        <v>0</v>
      </c>
      <c r="T769" s="231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2" t="s">
        <v>235</v>
      </c>
      <c r="AT769" s="232" t="s">
        <v>153</v>
      </c>
      <c r="AU769" s="232" t="s">
        <v>89</v>
      </c>
      <c r="AY769" s="18" t="s">
        <v>151</v>
      </c>
      <c r="BE769" s="233">
        <f>IF(N769="základní",J769,0)</f>
        <v>0</v>
      </c>
      <c r="BF769" s="233">
        <f>IF(N769="snížená",J769,0)</f>
        <v>0</v>
      </c>
      <c r="BG769" s="233">
        <f>IF(N769="zákl. přenesená",J769,0)</f>
        <v>0</v>
      </c>
      <c r="BH769" s="233">
        <f>IF(N769="sníž. přenesená",J769,0)</f>
        <v>0</v>
      </c>
      <c r="BI769" s="233">
        <f>IF(N769="nulová",J769,0)</f>
        <v>0</v>
      </c>
      <c r="BJ769" s="18" t="s">
        <v>87</v>
      </c>
      <c r="BK769" s="233">
        <f>ROUND(I769*H769,2)</f>
        <v>0</v>
      </c>
      <c r="BL769" s="18" t="s">
        <v>235</v>
      </c>
      <c r="BM769" s="232" t="s">
        <v>1193</v>
      </c>
    </row>
    <row r="770" s="13" customFormat="1">
      <c r="A770" s="13"/>
      <c r="B770" s="234"/>
      <c r="C770" s="235"/>
      <c r="D770" s="236" t="s">
        <v>159</v>
      </c>
      <c r="E770" s="237" t="s">
        <v>1</v>
      </c>
      <c r="F770" s="238" t="s">
        <v>1194</v>
      </c>
      <c r="G770" s="235"/>
      <c r="H770" s="239">
        <v>39.630000000000003</v>
      </c>
      <c r="I770" s="240"/>
      <c r="J770" s="235"/>
      <c r="K770" s="235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159</v>
      </c>
      <c r="AU770" s="245" t="s">
        <v>89</v>
      </c>
      <c r="AV770" s="13" t="s">
        <v>89</v>
      </c>
      <c r="AW770" s="13" t="s">
        <v>35</v>
      </c>
      <c r="AX770" s="13" t="s">
        <v>87</v>
      </c>
      <c r="AY770" s="245" t="s">
        <v>151</v>
      </c>
    </row>
    <row r="771" s="2" customFormat="1" ht="24.15" customHeight="1">
      <c r="A771" s="39"/>
      <c r="B771" s="40"/>
      <c r="C771" s="220" t="s">
        <v>1195</v>
      </c>
      <c r="D771" s="220" t="s">
        <v>153</v>
      </c>
      <c r="E771" s="221" t="s">
        <v>1196</v>
      </c>
      <c r="F771" s="222" t="s">
        <v>1197</v>
      </c>
      <c r="G771" s="223" t="s">
        <v>248</v>
      </c>
      <c r="H771" s="224">
        <v>0.55300000000000005</v>
      </c>
      <c r="I771" s="225"/>
      <c r="J771" s="226">
        <f>ROUND(I771*H771,2)</f>
        <v>0</v>
      </c>
      <c r="K771" s="227"/>
      <c r="L771" s="45"/>
      <c r="M771" s="228" t="s">
        <v>1</v>
      </c>
      <c r="N771" s="229" t="s">
        <v>44</v>
      </c>
      <c r="O771" s="92"/>
      <c r="P771" s="230">
        <f>O771*H771</f>
        <v>0</v>
      </c>
      <c r="Q771" s="230">
        <v>0</v>
      </c>
      <c r="R771" s="230">
        <f>Q771*H771</f>
        <v>0</v>
      </c>
      <c r="S771" s="230">
        <v>0</v>
      </c>
      <c r="T771" s="231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32" t="s">
        <v>235</v>
      </c>
      <c r="AT771" s="232" t="s">
        <v>153</v>
      </c>
      <c r="AU771" s="232" t="s">
        <v>89</v>
      </c>
      <c r="AY771" s="18" t="s">
        <v>151</v>
      </c>
      <c r="BE771" s="233">
        <f>IF(N771="základní",J771,0)</f>
        <v>0</v>
      </c>
      <c r="BF771" s="233">
        <f>IF(N771="snížená",J771,0)</f>
        <v>0</v>
      </c>
      <c r="BG771" s="233">
        <f>IF(N771="zákl. přenesená",J771,0)</f>
        <v>0</v>
      </c>
      <c r="BH771" s="233">
        <f>IF(N771="sníž. přenesená",J771,0)</f>
        <v>0</v>
      </c>
      <c r="BI771" s="233">
        <f>IF(N771="nulová",J771,0)</f>
        <v>0</v>
      </c>
      <c r="BJ771" s="18" t="s">
        <v>87</v>
      </c>
      <c r="BK771" s="233">
        <f>ROUND(I771*H771,2)</f>
        <v>0</v>
      </c>
      <c r="BL771" s="18" t="s">
        <v>235</v>
      </c>
      <c r="BM771" s="232" t="s">
        <v>1198</v>
      </c>
    </row>
    <row r="772" s="12" customFormat="1" ht="22.8" customHeight="1">
      <c r="A772" s="12"/>
      <c r="B772" s="204"/>
      <c r="C772" s="205"/>
      <c r="D772" s="206" t="s">
        <v>78</v>
      </c>
      <c r="E772" s="218" t="s">
        <v>1199</v>
      </c>
      <c r="F772" s="218" t="s">
        <v>1200</v>
      </c>
      <c r="G772" s="205"/>
      <c r="H772" s="205"/>
      <c r="I772" s="208"/>
      <c r="J772" s="219">
        <f>BK772</f>
        <v>0</v>
      </c>
      <c r="K772" s="205"/>
      <c r="L772" s="210"/>
      <c r="M772" s="211"/>
      <c r="N772" s="212"/>
      <c r="O772" s="212"/>
      <c r="P772" s="213">
        <f>SUM(P773:P822)</f>
        <v>0</v>
      </c>
      <c r="Q772" s="212"/>
      <c r="R772" s="213">
        <f>SUM(R773:R822)</f>
        <v>3.2780870000000002</v>
      </c>
      <c r="S772" s="212"/>
      <c r="T772" s="214">
        <f>SUM(T773:T822)</f>
        <v>1.9489450000000004</v>
      </c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R772" s="215" t="s">
        <v>89</v>
      </c>
      <c r="AT772" s="216" t="s">
        <v>78</v>
      </c>
      <c r="AU772" s="216" t="s">
        <v>87</v>
      </c>
      <c r="AY772" s="215" t="s">
        <v>151</v>
      </c>
      <c r="BK772" s="217">
        <f>SUM(BK773:BK822)</f>
        <v>0</v>
      </c>
    </row>
    <row r="773" s="2" customFormat="1" ht="24.15" customHeight="1">
      <c r="A773" s="39"/>
      <c r="B773" s="40"/>
      <c r="C773" s="220" t="s">
        <v>1201</v>
      </c>
      <c r="D773" s="220" t="s">
        <v>153</v>
      </c>
      <c r="E773" s="221" t="s">
        <v>1202</v>
      </c>
      <c r="F773" s="222" t="s">
        <v>1203</v>
      </c>
      <c r="G773" s="223" t="s">
        <v>287</v>
      </c>
      <c r="H773" s="224">
        <v>412</v>
      </c>
      <c r="I773" s="225"/>
      <c r="J773" s="226">
        <f>ROUND(I773*H773,2)</f>
        <v>0</v>
      </c>
      <c r="K773" s="227"/>
      <c r="L773" s="45"/>
      <c r="M773" s="228" t="s">
        <v>1</v>
      </c>
      <c r="N773" s="229" t="s">
        <v>44</v>
      </c>
      <c r="O773" s="92"/>
      <c r="P773" s="230">
        <f>O773*H773</f>
        <v>0</v>
      </c>
      <c r="Q773" s="230">
        <v>0</v>
      </c>
      <c r="R773" s="230">
        <f>Q773*H773</f>
        <v>0</v>
      </c>
      <c r="S773" s="230">
        <v>0.00191</v>
      </c>
      <c r="T773" s="231">
        <f>S773*H773</f>
        <v>0.78692000000000006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2" t="s">
        <v>235</v>
      </c>
      <c r="AT773" s="232" t="s">
        <v>153</v>
      </c>
      <c r="AU773" s="232" t="s">
        <v>89</v>
      </c>
      <c r="AY773" s="18" t="s">
        <v>151</v>
      </c>
      <c r="BE773" s="233">
        <f>IF(N773="základní",J773,0)</f>
        <v>0</v>
      </c>
      <c r="BF773" s="233">
        <f>IF(N773="snížená",J773,0)</f>
        <v>0</v>
      </c>
      <c r="BG773" s="233">
        <f>IF(N773="zákl. přenesená",J773,0)</f>
        <v>0</v>
      </c>
      <c r="BH773" s="233">
        <f>IF(N773="sníž. přenesená",J773,0)</f>
        <v>0</v>
      </c>
      <c r="BI773" s="233">
        <f>IF(N773="nulová",J773,0)</f>
        <v>0</v>
      </c>
      <c r="BJ773" s="18" t="s">
        <v>87</v>
      </c>
      <c r="BK773" s="233">
        <f>ROUND(I773*H773,2)</f>
        <v>0</v>
      </c>
      <c r="BL773" s="18" t="s">
        <v>235</v>
      </c>
      <c r="BM773" s="232" t="s">
        <v>1204</v>
      </c>
    </row>
    <row r="774" s="13" customFormat="1">
      <c r="A774" s="13"/>
      <c r="B774" s="234"/>
      <c r="C774" s="235"/>
      <c r="D774" s="236" t="s">
        <v>159</v>
      </c>
      <c r="E774" s="237" t="s">
        <v>1</v>
      </c>
      <c r="F774" s="238" t="s">
        <v>1205</v>
      </c>
      <c r="G774" s="235"/>
      <c r="H774" s="239">
        <v>412</v>
      </c>
      <c r="I774" s="240"/>
      <c r="J774" s="235"/>
      <c r="K774" s="235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159</v>
      </c>
      <c r="AU774" s="245" t="s">
        <v>89</v>
      </c>
      <c r="AV774" s="13" t="s">
        <v>89</v>
      </c>
      <c r="AW774" s="13" t="s">
        <v>35</v>
      </c>
      <c r="AX774" s="13" t="s">
        <v>87</v>
      </c>
      <c r="AY774" s="245" t="s">
        <v>151</v>
      </c>
    </row>
    <row r="775" s="2" customFormat="1" ht="16.5" customHeight="1">
      <c r="A775" s="39"/>
      <c r="B775" s="40"/>
      <c r="C775" s="220" t="s">
        <v>1206</v>
      </c>
      <c r="D775" s="220" t="s">
        <v>153</v>
      </c>
      <c r="E775" s="221" t="s">
        <v>1207</v>
      </c>
      <c r="F775" s="222" t="s">
        <v>1208</v>
      </c>
      <c r="G775" s="223" t="s">
        <v>287</v>
      </c>
      <c r="H775" s="224">
        <v>135.5</v>
      </c>
      <c r="I775" s="225"/>
      <c r="J775" s="226">
        <f>ROUND(I775*H775,2)</f>
        <v>0</v>
      </c>
      <c r="K775" s="227"/>
      <c r="L775" s="45"/>
      <c r="M775" s="228" t="s">
        <v>1</v>
      </c>
      <c r="N775" s="229" t="s">
        <v>44</v>
      </c>
      <c r="O775" s="92"/>
      <c r="P775" s="230">
        <f>O775*H775</f>
        <v>0</v>
      </c>
      <c r="Q775" s="230">
        <v>0</v>
      </c>
      <c r="R775" s="230">
        <f>Q775*H775</f>
        <v>0</v>
      </c>
      <c r="S775" s="230">
        <v>0.00167</v>
      </c>
      <c r="T775" s="231">
        <f>S775*H775</f>
        <v>0.22628500000000001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32" t="s">
        <v>235</v>
      </c>
      <c r="AT775" s="232" t="s">
        <v>153</v>
      </c>
      <c r="AU775" s="232" t="s">
        <v>89</v>
      </c>
      <c r="AY775" s="18" t="s">
        <v>151</v>
      </c>
      <c r="BE775" s="233">
        <f>IF(N775="základní",J775,0)</f>
        <v>0</v>
      </c>
      <c r="BF775" s="233">
        <f>IF(N775="snížená",J775,0)</f>
        <v>0</v>
      </c>
      <c r="BG775" s="233">
        <f>IF(N775="zákl. přenesená",J775,0)</f>
        <v>0</v>
      </c>
      <c r="BH775" s="233">
        <f>IF(N775="sníž. přenesená",J775,0)</f>
        <v>0</v>
      </c>
      <c r="BI775" s="233">
        <f>IF(N775="nulová",J775,0)</f>
        <v>0</v>
      </c>
      <c r="BJ775" s="18" t="s">
        <v>87</v>
      </c>
      <c r="BK775" s="233">
        <f>ROUND(I775*H775,2)</f>
        <v>0</v>
      </c>
      <c r="BL775" s="18" t="s">
        <v>235</v>
      </c>
      <c r="BM775" s="232" t="s">
        <v>1209</v>
      </c>
    </row>
    <row r="776" s="13" customFormat="1">
      <c r="A776" s="13"/>
      <c r="B776" s="234"/>
      <c r="C776" s="235"/>
      <c r="D776" s="236" t="s">
        <v>159</v>
      </c>
      <c r="E776" s="237" t="s">
        <v>1</v>
      </c>
      <c r="F776" s="238" t="s">
        <v>1210</v>
      </c>
      <c r="G776" s="235"/>
      <c r="H776" s="239">
        <v>135.5</v>
      </c>
      <c r="I776" s="240"/>
      <c r="J776" s="235"/>
      <c r="K776" s="235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159</v>
      </c>
      <c r="AU776" s="245" t="s">
        <v>89</v>
      </c>
      <c r="AV776" s="13" t="s">
        <v>89</v>
      </c>
      <c r="AW776" s="13" t="s">
        <v>35</v>
      </c>
      <c r="AX776" s="13" t="s">
        <v>87</v>
      </c>
      <c r="AY776" s="245" t="s">
        <v>151</v>
      </c>
    </row>
    <row r="777" s="2" customFormat="1" ht="21.75" customHeight="1">
      <c r="A777" s="39"/>
      <c r="B777" s="40"/>
      <c r="C777" s="220" t="s">
        <v>1211</v>
      </c>
      <c r="D777" s="220" t="s">
        <v>153</v>
      </c>
      <c r="E777" s="221" t="s">
        <v>1212</v>
      </c>
      <c r="F777" s="222" t="s">
        <v>1213</v>
      </c>
      <c r="G777" s="223" t="s">
        <v>287</v>
      </c>
      <c r="H777" s="224">
        <v>250</v>
      </c>
      <c r="I777" s="225"/>
      <c r="J777" s="226">
        <f>ROUND(I777*H777,2)</f>
        <v>0</v>
      </c>
      <c r="K777" s="227"/>
      <c r="L777" s="45"/>
      <c r="M777" s="228" t="s">
        <v>1</v>
      </c>
      <c r="N777" s="229" t="s">
        <v>44</v>
      </c>
      <c r="O777" s="92"/>
      <c r="P777" s="230">
        <f>O777*H777</f>
        <v>0</v>
      </c>
      <c r="Q777" s="230">
        <v>0</v>
      </c>
      <c r="R777" s="230">
        <f>Q777*H777</f>
        <v>0</v>
      </c>
      <c r="S777" s="230">
        <v>0.0022300000000000002</v>
      </c>
      <c r="T777" s="231">
        <f>S777*H777</f>
        <v>0.55750000000000011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32" t="s">
        <v>235</v>
      </c>
      <c r="AT777" s="232" t="s">
        <v>153</v>
      </c>
      <c r="AU777" s="232" t="s">
        <v>89</v>
      </c>
      <c r="AY777" s="18" t="s">
        <v>151</v>
      </c>
      <c r="BE777" s="233">
        <f>IF(N777="základní",J777,0)</f>
        <v>0</v>
      </c>
      <c r="BF777" s="233">
        <f>IF(N777="snížená",J777,0)</f>
        <v>0</v>
      </c>
      <c r="BG777" s="233">
        <f>IF(N777="zákl. přenesená",J777,0)</f>
        <v>0</v>
      </c>
      <c r="BH777" s="233">
        <f>IF(N777="sníž. přenesená",J777,0)</f>
        <v>0</v>
      </c>
      <c r="BI777" s="233">
        <f>IF(N777="nulová",J777,0)</f>
        <v>0</v>
      </c>
      <c r="BJ777" s="18" t="s">
        <v>87</v>
      </c>
      <c r="BK777" s="233">
        <f>ROUND(I777*H777,2)</f>
        <v>0</v>
      </c>
      <c r="BL777" s="18" t="s">
        <v>235</v>
      </c>
      <c r="BM777" s="232" t="s">
        <v>1214</v>
      </c>
    </row>
    <row r="778" s="2" customFormat="1" ht="16.5" customHeight="1">
      <c r="A778" s="39"/>
      <c r="B778" s="40"/>
      <c r="C778" s="220" t="s">
        <v>1215</v>
      </c>
      <c r="D778" s="220" t="s">
        <v>153</v>
      </c>
      <c r="E778" s="221" t="s">
        <v>1216</v>
      </c>
      <c r="F778" s="222" t="s">
        <v>1217</v>
      </c>
      <c r="G778" s="223" t="s">
        <v>287</v>
      </c>
      <c r="H778" s="224">
        <v>96</v>
      </c>
      <c r="I778" s="225"/>
      <c r="J778" s="226">
        <f>ROUND(I778*H778,2)</f>
        <v>0</v>
      </c>
      <c r="K778" s="227"/>
      <c r="L778" s="45"/>
      <c r="M778" s="228" t="s">
        <v>1</v>
      </c>
      <c r="N778" s="229" t="s">
        <v>44</v>
      </c>
      <c r="O778" s="92"/>
      <c r="P778" s="230">
        <f>O778*H778</f>
        <v>0</v>
      </c>
      <c r="Q778" s="230">
        <v>0</v>
      </c>
      <c r="R778" s="230">
        <f>Q778*H778</f>
        <v>0</v>
      </c>
      <c r="S778" s="230">
        <v>0.0039399999999999999</v>
      </c>
      <c r="T778" s="231">
        <f>S778*H778</f>
        <v>0.37824000000000002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32" t="s">
        <v>235</v>
      </c>
      <c r="AT778" s="232" t="s">
        <v>153</v>
      </c>
      <c r="AU778" s="232" t="s">
        <v>89</v>
      </c>
      <c r="AY778" s="18" t="s">
        <v>151</v>
      </c>
      <c r="BE778" s="233">
        <f>IF(N778="základní",J778,0)</f>
        <v>0</v>
      </c>
      <c r="BF778" s="233">
        <f>IF(N778="snížená",J778,0)</f>
        <v>0</v>
      </c>
      <c r="BG778" s="233">
        <f>IF(N778="zákl. přenesená",J778,0)</f>
        <v>0</v>
      </c>
      <c r="BH778" s="233">
        <f>IF(N778="sníž. přenesená",J778,0)</f>
        <v>0</v>
      </c>
      <c r="BI778" s="233">
        <f>IF(N778="nulová",J778,0)</f>
        <v>0</v>
      </c>
      <c r="BJ778" s="18" t="s">
        <v>87</v>
      </c>
      <c r="BK778" s="233">
        <f>ROUND(I778*H778,2)</f>
        <v>0</v>
      </c>
      <c r="BL778" s="18" t="s">
        <v>235</v>
      </c>
      <c r="BM778" s="232" t="s">
        <v>1218</v>
      </c>
    </row>
    <row r="779" s="13" customFormat="1">
      <c r="A779" s="13"/>
      <c r="B779" s="234"/>
      <c r="C779" s="235"/>
      <c r="D779" s="236" t="s">
        <v>159</v>
      </c>
      <c r="E779" s="237" t="s">
        <v>1</v>
      </c>
      <c r="F779" s="238" t="s">
        <v>1010</v>
      </c>
      <c r="G779" s="235"/>
      <c r="H779" s="239">
        <v>96</v>
      </c>
      <c r="I779" s="240"/>
      <c r="J779" s="235"/>
      <c r="K779" s="235"/>
      <c r="L779" s="241"/>
      <c r="M779" s="242"/>
      <c r="N779" s="243"/>
      <c r="O779" s="243"/>
      <c r="P779" s="243"/>
      <c r="Q779" s="243"/>
      <c r="R779" s="243"/>
      <c r="S779" s="243"/>
      <c r="T779" s="24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5" t="s">
        <v>159</v>
      </c>
      <c r="AU779" s="245" t="s">
        <v>89</v>
      </c>
      <c r="AV779" s="13" t="s">
        <v>89</v>
      </c>
      <c r="AW779" s="13" t="s">
        <v>35</v>
      </c>
      <c r="AX779" s="13" t="s">
        <v>87</v>
      </c>
      <c r="AY779" s="245" t="s">
        <v>151</v>
      </c>
    </row>
    <row r="780" s="2" customFormat="1" ht="33" customHeight="1">
      <c r="A780" s="39"/>
      <c r="B780" s="40"/>
      <c r="C780" s="220" t="s">
        <v>1219</v>
      </c>
      <c r="D780" s="220" t="s">
        <v>153</v>
      </c>
      <c r="E780" s="221" t="s">
        <v>1220</v>
      </c>
      <c r="F780" s="222" t="s">
        <v>1221</v>
      </c>
      <c r="G780" s="223" t="s">
        <v>287</v>
      </c>
      <c r="H780" s="224">
        <v>21</v>
      </c>
      <c r="I780" s="225"/>
      <c r="J780" s="226">
        <f>ROUND(I780*H780,2)</f>
        <v>0</v>
      </c>
      <c r="K780" s="227"/>
      <c r="L780" s="45"/>
      <c r="M780" s="228" t="s">
        <v>1</v>
      </c>
      <c r="N780" s="229" t="s">
        <v>44</v>
      </c>
      <c r="O780" s="92"/>
      <c r="P780" s="230">
        <f>O780*H780</f>
        <v>0</v>
      </c>
      <c r="Q780" s="230">
        <v>0.0029099999999999998</v>
      </c>
      <c r="R780" s="230">
        <f>Q780*H780</f>
        <v>0.061109999999999998</v>
      </c>
      <c r="S780" s="230">
        <v>0</v>
      </c>
      <c r="T780" s="231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2" t="s">
        <v>235</v>
      </c>
      <c r="AT780" s="232" t="s">
        <v>153</v>
      </c>
      <c r="AU780" s="232" t="s">
        <v>89</v>
      </c>
      <c r="AY780" s="18" t="s">
        <v>151</v>
      </c>
      <c r="BE780" s="233">
        <f>IF(N780="základní",J780,0)</f>
        <v>0</v>
      </c>
      <c r="BF780" s="233">
        <f>IF(N780="snížená",J780,0)</f>
        <v>0</v>
      </c>
      <c r="BG780" s="233">
        <f>IF(N780="zákl. přenesená",J780,0)</f>
        <v>0</v>
      </c>
      <c r="BH780" s="233">
        <f>IF(N780="sníž. přenesená",J780,0)</f>
        <v>0</v>
      </c>
      <c r="BI780" s="233">
        <f>IF(N780="nulová",J780,0)</f>
        <v>0</v>
      </c>
      <c r="BJ780" s="18" t="s">
        <v>87</v>
      </c>
      <c r="BK780" s="233">
        <f>ROUND(I780*H780,2)</f>
        <v>0</v>
      </c>
      <c r="BL780" s="18" t="s">
        <v>235</v>
      </c>
      <c r="BM780" s="232" t="s">
        <v>1222</v>
      </c>
    </row>
    <row r="781" s="13" customFormat="1">
      <c r="A781" s="13"/>
      <c r="B781" s="234"/>
      <c r="C781" s="235"/>
      <c r="D781" s="236" t="s">
        <v>159</v>
      </c>
      <c r="E781" s="237" t="s">
        <v>1</v>
      </c>
      <c r="F781" s="238" t="s">
        <v>1223</v>
      </c>
      <c r="G781" s="235"/>
      <c r="H781" s="239">
        <v>21</v>
      </c>
      <c r="I781" s="240"/>
      <c r="J781" s="235"/>
      <c r="K781" s="235"/>
      <c r="L781" s="241"/>
      <c r="M781" s="242"/>
      <c r="N781" s="243"/>
      <c r="O781" s="243"/>
      <c r="P781" s="243"/>
      <c r="Q781" s="243"/>
      <c r="R781" s="243"/>
      <c r="S781" s="243"/>
      <c r="T781" s="24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5" t="s">
        <v>159</v>
      </c>
      <c r="AU781" s="245" t="s">
        <v>89</v>
      </c>
      <c r="AV781" s="13" t="s">
        <v>89</v>
      </c>
      <c r="AW781" s="13" t="s">
        <v>35</v>
      </c>
      <c r="AX781" s="13" t="s">
        <v>87</v>
      </c>
      <c r="AY781" s="245" t="s">
        <v>151</v>
      </c>
    </row>
    <row r="782" s="2" customFormat="1" ht="33" customHeight="1">
      <c r="A782" s="39"/>
      <c r="B782" s="40"/>
      <c r="C782" s="220" t="s">
        <v>1224</v>
      </c>
      <c r="D782" s="220" t="s">
        <v>153</v>
      </c>
      <c r="E782" s="221" t="s">
        <v>1225</v>
      </c>
      <c r="F782" s="222" t="s">
        <v>1226</v>
      </c>
      <c r="G782" s="223" t="s">
        <v>287</v>
      </c>
      <c r="H782" s="224">
        <v>102</v>
      </c>
      <c r="I782" s="225"/>
      <c r="J782" s="226">
        <f>ROUND(I782*H782,2)</f>
        <v>0</v>
      </c>
      <c r="K782" s="227"/>
      <c r="L782" s="45"/>
      <c r="M782" s="228" t="s">
        <v>1</v>
      </c>
      <c r="N782" s="229" t="s">
        <v>44</v>
      </c>
      <c r="O782" s="92"/>
      <c r="P782" s="230">
        <f>O782*H782</f>
        <v>0</v>
      </c>
      <c r="Q782" s="230">
        <v>0.0035100000000000001</v>
      </c>
      <c r="R782" s="230">
        <f>Q782*H782</f>
        <v>0.35802</v>
      </c>
      <c r="S782" s="230">
        <v>0</v>
      </c>
      <c r="T782" s="231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2" t="s">
        <v>235</v>
      </c>
      <c r="AT782" s="232" t="s">
        <v>153</v>
      </c>
      <c r="AU782" s="232" t="s">
        <v>89</v>
      </c>
      <c r="AY782" s="18" t="s">
        <v>151</v>
      </c>
      <c r="BE782" s="233">
        <f>IF(N782="základní",J782,0)</f>
        <v>0</v>
      </c>
      <c r="BF782" s="233">
        <f>IF(N782="snížená",J782,0)</f>
        <v>0</v>
      </c>
      <c r="BG782" s="233">
        <f>IF(N782="zákl. přenesená",J782,0)</f>
        <v>0</v>
      </c>
      <c r="BH782" s="233">
        <f>IF(N782="sníž. přenesená",J782,0)</f>
        <v>0</v>
      </c>
      <c r="BI782" s="233">
        <f>IF(N782="nulová",J782,0)</f>
        <v>0</v>
      </c>
      <c r="BJ782" s="18" t="s">
        <v>87</v>
      </c>
      <c r="BK782" s="233">
        <f>ROUND(I782*H782,2)</f>
        <v>0</v>
      </c>
      <c r="BL782" s="18" t="s">
        <v>235</v>
      </c>
      <c r="BM782" s="232" t="s">
        <v>1227</v>
      </c>
    </row>
    <row r="783" s="13" customFormat="1">
      <c r="A783" s="13"/>
      <c r="B783" s="234"/>
      <c r="C783" s="235"/>
      <c r="D783" s="236" t="s">
        <v>159</v>
      </c>
      <c r="E783" s="237" t="s">
        <v>1</v>
      </c>
      <c r="F783" s="238" t="s">
        <v>1228</v>
      </c>
      <c r="G783" s="235"/>
      <c r="H783" s="239">
        <v>85</v>
      </c>
      <c r="I783" s="240"/>
      <c r="J783" s="235"/>
      <c r="K783" s="235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159</v>
      </c>
      <c r="AU783" s="245" t="s">
        <v>89</v>
      </c>
      <c r="AV783" s="13" t="s">
        <v>89</v>
      </c>
      <c r="AW783" s="13" t="s">
        <v>35</v>
      </c>
      <c r="AX783" s="13" t="s">
        <v>79</v>
      </c>
      <c r="AY783" s="245" t="s">
        <v>151</v>
      </c>
    </row>
    <row r="784" s="13" customFormat="1">
      <c r="A784" s="13"/>
      <c r="B784" s="234"/>
      <c r="C784" s="235"/>
      <c r="D784" s="236" t="s">
        <v>159</v>
      </c>
      <c r="E784" s="237" t="s">
        <v>1</v>
      </c>
      <c r="F784" s="238" t="s">
        <v>1229</v>
      </c>
      <c r="G784" s="235"/>
      <c r="H784" s="239">
        <v>17</v>
      </c>
      <c r="I784" s="240"/>
      <c r="J784" s="235"/>
      <c r="K784" s="235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159</v>
      </c>
      <c r="AU784" s="245" t="s">
        <v>89</v>
      </c>
      <c r="AV784" s="13" t="s">
        <v>89</v>
      </c>
      <c r="AW784" s="13" t="s">
        <v>35</v>
      </c>
      <c r="AX784" s="13" t="s">
        <v>79</v>
      </c>
      <c r="AY784" s="245" t="s">
        <v>151</v>
      </c>
    </row>
    <row r="785" s="14" customFormat="1">
      <c r="A785" s="14"/>
      <c r="B785" s="246"/>
      <c r="C785" s="247"/>
      <c r="D785" s="236" t="s">
        <v>159</v>
      </c>
      <c r="E785" s="248" t="s">
        <v>1</v>
      </c>
      <c r="F785" s="249" t="s">
        <v>190</v>
      </c>
      <c r="G785" s="247"/>
      <c r="H785" s="250">
        <v>102</v>
      </c>
      <c r="I785" s="251"/>
      <c r="J785" s="247"/>
      <c r="K785" s="247"/>
      <c r="L785" s="252"/>
      <c r="M785" s="253"/>
      <c r="N785" s="254"/>
      <c r="O785" s="254"/>
      <c r="P785" s="254"/>
      <c r="Q785" s="254"/>
      <c r="R785" s="254"/>
      <c r="S785" s="254"/>
      <c r="T785" s="25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6" t="s">
        <v>159</v>
      </c>
      <c r="AU785" s="256" t="s">
        <v>89</v>
      </c>
      <c r="AV785" s="14" t="s">
        <v>157</v>
      </c>
      <c r="AW785" s="14" t="s">
        <v>35</v>
      </c>
      <c r="AX785" s="14" t="s">
        <v>87</v>
      </c>
      <c r="AY785" s="256" t="s">
        <v>151</v>
      </c>
    </row>
    <row r="786" s="2" customFormat="1" ht="33" customHeight="1">
      <c r="A786" s="39"/>
      <c r="B786" s="40"/>
      <c r="C786" s="220" t="s">
        <v>1230</v>
      </c>
      <c r="D786" s="220" t="s">
        <v>153</v>
      </c>
      <c r="E786" s="221" t="s">
        <v>1231</v>
      </c>
      <c r="F786" s="222" t="s">
        <v>1232</v>
      </c>
      <c r="G786" s="223" t="s">
        <v>287</v>
      </c>
      <c r="H786" s="224">
        <v>15</v>
      </c>
      <c r="I786" s="225"/>
      <c r="J786" s="226">
        <f>ROUND(I786*H786,2)</f>
        <v>0</v>
      </c>
      <c r="K786" s="227"/>
      <c r="L786" s="45"/>
      <c r="M786" s="228" t="s">
        <v>1</v>
      </c>
      <c r="N786" s="229" t="s">
        <v>44</v>
      </c>
      <c r="O786" s="92"/>
      <c r="P786" s="230">
        <f>O786*H786</f>
        <v>0</v>
      </c>
      <c r="Q786" s="230">
        <v>0.0043800000000000002</v>
      </c>
      <c r="R786" s="230">
        <f>Q786*H786</f>
        <v>0.065700000000000008</v>
      </c>
      <c r="S786" s="230">
        <v>0</v>
      </c>
      <c r="T786" s="231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2" t="s">
        <v>235</v>
      </c>
      <c r="AT786" s="232" t="s">
        <v>153</v>
      </c>
      <c r="AU786" s="232" t="s">
        <v>89</v>
      </c>
      <c r="AY786" s="18" t="s">
        <v>151</v>
      </c>
      <c r="BE786" s="233">
        <f>IF(N786="základní",J786,0)</f>
        <v>0</v>
      </c>
      <c r="BF786" s="233">
        <f>IF(N786="snížená",J786,0)</f>
        <v>0</v>
      </c>
      <c r="BG786" s="233">
        <f>IF(N786="zákl. přenesená",J786,0)</f>
        <v>0</v>
      </c>
      <c r="BH786" s="233">
        <f>IF(N786="sníž. přenesená",J786,0)</f>
        <v>0</v>
      </c>
      <c r="BI786" s="233">
        <f>IF(N786="nulová",J786,0)</f>
        <v>0</v>
      </c>
      <c r="BJ786" s="18" t="s">
        <v>87</v>
      </c>
      <c r="BK786" s="233">
        <f>ROUND(I786*H786,2)</f>
        <v>0</v>
      </c>
      <c r="BL786" s="18" t="s">
        <v>235</v>
      </c>
      <c r="BM786" s="232" t="s">
        <v>1233</v>
      </c>
    </row>
    <row r="787" s="13" customFormat="1">
      <c r="A787" s="13"/>
      <c r="B787" s="234"/>
      <c r="C787" s="235"/>
      <c r="D787" s="236" t="s">
        <v>159</v>
      </c>
      <c r="E787" s="237" t="s">
        <v>1</v>
      </c>
      <c r="F787" s="238" t="s">
        <v>1234</v>
      </c>
      <c r="G787" s="235"/>
      <c r="H787" s="239">
        <v>15</v>
      </c>
      <c r="I787" s="240"/>
      <c r="J787" s="235"/>
      <c r="K787" s="235"/>
      <c r="L787" s="241"/>
      <c r="M787" s="242"/>
      <c r="N787" s="243"/>
      <c r="O787" s="243"/>
      <c r="P787" s="243"/>
      <c r="Q787" s="243"/>
      <c r="R787" s="243"/>
      <c r="S787" s="243"/>
      <c r="T787" s="24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5" t="s">
        <v>159</v>
      </c>
      <c r="AU787" s="245" t="s">
        <v>89</v>
      </c>
      <c r="AV787" s="13" t="s">
        <v>89</v>
      </c>
      <c r="AW787" s="13" t="s">
        <v>35</v>
      </c>
      <c r="AX787" s="13" t="s">
        <v>87</v>
      </c>
      <c r="AY787" s="245" t="s">
        <v>151</v>
      </c>
    </row>
    <row r="788" s="2" customFormat="1" ht="33" customHeight="1">
      <c r="A788" s="39"/>
      <c r="B788" s="40"/>
      <c r="C788" s="220" t="s">
        <v>1235</v>
      </c>
      <c r="D788" s="220" t="s">
        <v>153</v>
      </c>
      <c r="E788" s="221" t="s">
        <v>1236</v>
      </c>
      <c r="F788" s="222" t="s">
        <v>1237</v>
      </c>
      <c r="G788" s="223" t="s">
        <v>287</v>
      </c>
      <c r="H788" s="224">
        <v>110</v>
      </c>
      <c r="I788" s="225"/>
      <c r="J788" s="226">
        <f>ROUND(I788*H788,2)</f>
        <v>0</v>
      </c>
      <c r="K788" s="227"/>
      <c r="L788" s="45"/>
      <c r="M788" s="228" t="s">
        <v>1</v>
      </c>
      <c r="N788" s="229" t="s">
        <v>44</v>
      </c>
      <c r="O788" s="92"/>
      <c r="P788" s="230">
        <f>O788*H788</f>
        <v>0</v>
      </c>
      <c r="Q788" s="230">
        <v>0.0043800000000000002</v>
      </c>
      <c r="R788" s="230">
        <f>Q788*H788</f>
        <v>0.48180000000000001</v>
      </c>
      <c r="S788" s="230">
        <v>0</v>
      </c>
      <c r="T788" s="231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32" t="s">
        <v>235</v>
      </c>
      <c r="AT788" s="232" t="s">
        <v>153</v>
      </c>
      <c r="AU788" s="232" t="s">
        <v>89</v>
      </c>
      <c r="AY788" s="18" t="s">
        <v>151</v>
      </c>
      <c r="BE788" s="233">
        <f>IF(N788="základní",J788,0)</f>
        <v>0</v>
      </c>
      <c r="BF788" s="233">
        <f>IF(N788="snížená",J788,0)</f>
        <v>0</v>
      </c>
      <c r="BG788" s="233">
        <f>IF(N788="zákl. přenesená",J788,0)</f>
        <v>0</v>
      </c>
      <c r="BH788" s="233">
        <f>IF(N788="sníž. přenesená",J788,0)</f>
        <v>0</v>
      </c>
      <c r="BI788" s="233">
        <f>IF(N788="nulová",J788,0)</f>
        <v>0</v>
      </c>
      <c r="BJ788" s="18" t="s">
        <v>87</v>
      </c>
      <c r="BK788" s="233">
        <f>ROUND(I788*H788,2)</f>
        <v>0</v>
      </c>
      <c r="BL788" s="18" t="s">
        <v>235</v>
      </c>
      <c r="BM788" s="232" t="s">
        <v>1238</v>
      </c>
    </row>
    <row r="789" s="13" customFormat="1">
      <c r="A789" s="13"/>
      <c r="B789" s="234"/>
      <c r="C789" s="235"/>
      <c r="D789" s="236" t="s">
        <v>159</v>
      </c>
      <c r="E789" s="237" t="s">
        <v>1</v>
      </c>
      <c r="F789" s="238" t="s">
        <v>1239</v>
      </c>
      <c r="G789" s="235"/>
      <c r="H789" s="239">
        <v>110</v>
      </c>
      <c r="I789" s="240"/>
      <c r="J789" s="235"/>
      <c r="K789" s="235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159</v>
      </c>
      <c r="AU789" s="245" t="s">
        <v>89</v>
      </c>
      <c r="AV789" s="13" t="s">
        <v>89</v>
      </c>
      <c r="AW789" s="13" t="s">
        <v>35</v>
      </c>
      <c r="AX789" s="13" t="s">
        <v>87</v>
      </c>
      <c r="AY789" s="245" t="s">
        <v>151</v>
      </c>
    </row>
    <row r="790" s="2" customFormat="1" ht="33" customHeight="1">
      <c r="A790" s="39"/>
      <c r="B790" s="40"/>
      <c r="C790" s="220" t="s">
        <v>1240</v>
      </c>
      <c r="D790" s="220" t="s">
        <v>153</v>
      </c>
      <c r="E790" s="221" t="s">
        <v>1241</v>
      </c>
      <c r="F790" s="222" t="s">
        <v>1242</v>
      </c>
      <c r="G790" s="223" t="s">
        <v>287</v>
      </c>
      <c r="H790" s="224">
        <v>22</v>
      </c>
      <c r="I790" s="225"/>
      <c r="J790" s="226">
        <f>ROUND(I790*H790,2)</f>
        <v>0</v>
      </c>
      <c r="K790" s="227"/>
      <c r="L790" s="45"/>
      <c r="M790" s="228" t="s">
        <v>1</v>
      </c>
      <c r="N790" s="229" t="s">
        <v>44</v>
      </c>
      <c r="O790" s="92"/>
      <c r="P790" s="230">
        <f>O790*H790</f>
        <v>0</v>
      </c>
      <c r="Q790" s="230">
        <v>0.0043800000000000002</v>
      </c>
      <c r="R790" s="230">
        <f>Q790*H790</f>
        <v>0.096360000000000001</v>
      </c>
      <c r="S790" s="230">
        <v>0</v>
      </c>
      <c r="T790" s="231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2" t="s">
        <v>235</v>
      </c>
      <c r="AT790" s="232" t="s">
        <v>153</v>
      </c>
      <c r="AU790" s="232" t="s">
        <v>89</v>
      </c>
      <c r="AY790" s="18" t="s">
        <v>151</v>
      </c>
      <c r="BE790" s="233">
        <f>IF(N790="základní",J790,0)</f>
        <v>0</v>
      </c>
      <c r="BF790" s="233">
        <f>IF(N790="snížená",J790,0)</f>
        <v>0</v>
      </c>
      <c r="BG790" s="233">
        <f>IF(N790="zákl. přenesená",J790,0)</f>
        <v>0</v>
      </c>
      <c r="BH790" s="233">
        <f>IF(N790="sníž. přenesená",J790,0)</f>
        <v>0</v>
      </c>
      <c r="BI790" s="233">
        <f>IF(N790="nulová",J790,0)</f>
        <v>0</v>
      </c>
      <c r="BJ790" s="18" t="s">
        <v>87</v>
      </c>
      <c r="BK790" s="233">
        <f>ROUND(I790*H790,2)</f>
        <v>0</v>
      </c>
      <c r="BL790" s="18" t="s">
        <v>235</v>
      </c>
      <c r="BM790" s="232" t="s">
        <v>1243</v>
      </c>
    </row>
    <row r="791" s="13" customFormat="1">
      <c r="A791" s="13"/>
      <c r="B791" s="234"/>
      <c r="C791" s="235"/>
      <c r="D791" s="236" t="s">
        <v>159</v>
      </c>
      <c r="E791" s="237" t="s">
        <v>1</v>
      </c>
      <c r="F791" s="238" t="s">
        <v>1244</v>
      </c>
      <c r="G791" s="235"/>
      <c r="H791" s="239">
        <v>22</v>
      </c>
      <c r="I791" s="240"/>
      <c r="J791" s="235"/>
      <c r="K791" s="235"/>
      <c r="L791" s="241"/>
      <c r="M791" s="242"/>
      <c r="N791" s="243"/>
      <c r="O791" s="243"/>
      <c r="P791" s="243"/>
      <c r="Q791" s="243"/>
      <c r="R791" s="243"/>
      <c r="S791" s="243"/>
      <c r="T791" s="24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5" t="s">
        <v>159</v>
      </c>
      <c r="AU791" s="245" t="s">
        <v>89</v>
      </c>
      <c r="AV791" s="13" t="s">
        <v>89</v>
      </c>
      <c r="AW791" s="13" t="s">
        <v>35</v>
      </c>
      <c r="AX791" s="13" t="s">
        <v>87</v>
      </c>
      <c r="AY791" s="245" t="s">
        <v>151</v>
      </c>
    </row>
    <row r="792" s="2" customFormat="1" ht="33" customHeight="1">
      <c r="A792" s="39"/>
      <c r="B792" s="40"/>
      <c r="C792" s="220" t="s">
        <v>1245</v>
      </c>
      <c r="D792" s="220" t="s">
        <v>153</v>
      </c>
      <c r="E792" s="221" t="s">
        <v>1246</v>
      </c>
      <c r="F792" s="222" t="s">
        <v>1247</v>
      </c>
      <c r="G792" s="223" t="s">
        <v>287</v>
      </c>
      <c r="H792" s="224">
        <v>22</v>
      </c>
      <c r="I792" s="225"/>
      <c r="J792" s="226">
        <f>ROUND(I792*H792,2)</f>
        <v>0</v>
      </c>
      <c r="K792" s="227"/>
      <c r="L792" s="45"/>
      <c r="M792" s="228" t="s">
        <v>1</v>
      </c>
      <c r="N792" s="229" t="s">
        <v>44</v>
      </c>
      <c r="O792" s="92"/>
      <c r="P792" s="230">
        <f>O792*H792</f>
        <v>0</v>
      </c>
      <c r="Q792" s="230">
        <v>0.0043800000000000002</v>
      </c>
      <c r="R792" s="230">
        <f>Q792*H792</f>
        <v>0.096360000000000001</v>
      </c>
      <c r="S792" s="230">
        <v>0</v>
      </c>
      <c r="T792" s="231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2" t="s">
        <v>235</v>
      </c>
      <c r="AT792" s="232" t="s">
        <v>153</v>
      </c>
      <c r="AU792" s="232" t="s">
        <v>89</v>
      </c>
      <c r="AY792" s="18" t="s">
        <v>151</v>
      </c>
      <c r="BE792" s="233">
        <f>IF(N792="základní",J792,0)</f>
        <v>0</v>
      </c>
      <c r="BF792" s="233">
        <f>IF(N792="snížená",J792,0)</f>
        <v>0</v>
      </c>
      <c r="BG792" s="233">
        <f>IF(N792="zákl. přenesená",J792,0)</f>
        <v>0</v>
      </c>
      <c r="BH792" s="233">
        <f>IF(N792="sníž. přenesená",J792,0)</f>
        <v>0</v>
      </c>
      <c r="BI792" s="233">
        <f>IF(N792="nulová",J792,0)</f>
        <v>0</v>
      </c>
      <c r="BJ792" s="18" t="s">
        <v>87</v>
      </c>
      <c r="BK792" s="233">
        <f>ROUND(I792*H792,2)</f>
        <v>0</v>
      </c>
      <c r="BL792" s="18" t="s">
        <v>235</v>
      </c>
      <c r="BM792" s="232" t="s">
        <v>1248</v>
      </c>
    </row>
    <row r="793" s="13" customFormat="1">
      <c r="A793" s="13"/>
      <c r="B793" s="234"/>
      <c r="C793" s="235"/>
      <c r="D793" s="236" t="s">
        <v>159</v>
      </c>
      <c r="E793" s="237" t="s">
        <v>1</v>
      </c>
      <c r="F793" s="238" t="s">
        <v>1249</v>
      </c>
      <c r="G793" s="235"/>
      <c r="H793" s="239">
        <v>22</v>
      </c>
      <c r="I793" s="240"/>
      <c r="J793" s="235"/>
      <c r="K793" s="235"/>
      <c r="L793" s="241"/>
      <c r="M793" s="242"/>
      <c r="N793" s="243"/>
      <c r="O793" s="243"/>
      <c r="P793" s="243"/>
      <c r="Q793" s="243"/>
      <c r="R793" s="243"/>
      <c r="S793" s="243"/>
      <c r="T793" s="24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5" t="s">
        <v>159</v>
      </c>
      <c r="AU793" s="245" t="s">
        <v>89</v>
      </c>
      <c r="AV793" s="13" t="s">
        <v>89</v>
      </c>
      <c r="AW793" s="13" t="s">
        <v>35</v>
      </c>
      <c r="AX793" s="13" t="s">
        <v>87</v>
      </c>
      <c r="AY793" s="245" t="s">
        <v>151</v>
      </c>
    </row>
    <row r="794" s="2" customFormat="1" ht="33" customHeight="1">
      <c r="A794" s="39"/>
      <c r="B794" s="40"/>
      <c r="C794" s="220" t="s">
        <v>1250</v>
      </c>
      <c r="D794" s="220" t="s">
        <v>153</v>
      </c>
      <c r="E794" s="221" t="s">
        <v>1251</v>
      </c>
      <c r="F794" s="222" t="s">
        <v>1252</v>
      </c>
      <c r="G794" s="223" t="s">
        <v>287</v>
      </c>
      <c r="H794" s="224">
        <v>116</v>
      </c>
      <c r="I794" s="225"/>
      <c r="J794" s="226">
        <f>ROUND(I794*H794,2)</f>
        <v>0</v>
      </c>
      <c r="K794" s="227"/>
      <c r="L794" s="45"/>
      <c r="M794" s="228" t="s">
        <v>1</v>
      </c>
      <c r="N794" s="229" t="s">
        <v>44</v>
      </c>
      <c r="O794" s="92"/>
      <c r="P794" s="230">
        <f>O794*H794</f>
        <v>0</v>
      </c>
      <c r="Q794" s="230">
        <v>0.0051500000000000001</v>
      </c>
      <c r="R794" s="230">
        <f>Q794*H794</f>
        <v>0.59740000000000004</v>
      </c>
      <c r="S794" s="230">
        <v>0</v>
      </c>
      <c r="T794" s="231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2" t="s">
        <v>235</v>
      </c>
      <c r="AT794" s="232" t="s">
        <v>153</v>
      </c>
      <c r="AU794" s="232" t="s">
        <v>89</v>
      </c>
      <c r="AY794" s="18" t="s">
        <v>151</v>
      </c>
      <c r="BE794" s="233">
        <f>IF(N794="základní",J794,0)</f>
        <v>0</v>
      </c>
      <c r="BF794" s="233">
        <f>IF(N794="snížená",J794,0)</f>
        <v>0</v>
      </c>
      <c r="BG794" s="233">
        <f>IF(N794="zákl. přenesená",J794,0)</f>
        <v>0</v>
      </c>
      <c r="BH794" s="233">
        <f>IF(N794="sníž. přenesená",J794,0)</f>
        <v>0</v>
      </c>
      <c r="BI794" s="233">
        <f>IF(N794="nulová",J794,0)</f>
        <v>0</v>
      </c>
      <c r="BJ794" s="18" t="s">
        <v>87</v>
      </c>
      <c r="BK794" s="233">
        <f>ROUND(I794*H794,2)</f>
        <v>0</v>
      </c>
      <c r="BL794" s="18" t="s">
        <v>235</v>
      </c>
      <c r="BM794" s="232" t="s">
        <v>1253</v>
      </c>
    </row>
    <row r="795" s="13" customFormat="1">
      <c r="A795" s="13"/>
      <c r="B795" s="234"/>
      <c r="C795" s="235"/>
      <c r="D795" s="236" t="s">
        <v>159</v>
      </c>
      <c r="E795" s="237" t="s">
        <v>1</v>
      </c>
      <c r="F795" s="238" t="s">
        <v>1254</v>
      </c>
      <c r="G795" s="235"/>
      <c r="H795" s="239">
        <v>116</v>
      </c>
      <c r="I795" s="240"/>
      <c r="J795" s="235"/>
      <c r="K795" s="235"/>
      <c r="L795" s="241"/>
      <c r="M795" s="242"/>
      <c r="N795" s="243"/>
      <c r="O795" s="243"/>
      <c r="P795" s="243"/>
      <c r="Q795" s="243"/>
      <c r="R795" s="243"/>
      <c r="S795" s="243"/>
      <c r="T795" s="24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5" t="s">
        <v>159</v>
      </c>
      <c r="AU795" s="245" t="s">
        <v>89</v>
      </c>
      <c r="AV795" s="13" t="s">
        <v>89</v>
      </c>
      <c r="AW795" s="13" t="s">
        <v>35</v>
      </c>
      <c r="AX795" s="13" t="s">
        <v>87</v>
      </c>
      <c r="AY795" s="245" t="s">
        <v>151</v>
      </c>
    </row>
    <row r="796" s="2" customFormat="1" ht="33" customHeight="1">
      <c r="A796" s="39"/>
      <c r="B796" s="40"/>
      <c r="C796" s="220" t="s">
        <v>1255</v>
      </c>
      <c r="D796" s="220" t="s">
        <v>153</v>
      </c>
      <c r="E796" s="221" t="s">
        <v>1256</v>
      </c>
      <c r="F796" s="222" t="s">
        <v>1257</v>
      </c>
      <c r="G796" s="223" t="s">
        <v>287</v>
      </c>
      <c r="H796" s="224">
        <v>4</v>
      </c>
      <c r="I796" s="225"/>
      <c r="J796" s="226">
        <f>ROUND(I796*H796,2)</f>
        <v>0</v>
      </c>
      <c r="K796" s="227"/>
      <c r="L796" s="45"/>
      <c r="M796" s="228" t="s">
        <v>1</v>
      </c>
      <c r="N796" s="229" t="s">
        <v>44</v>
      </c>
      <c r="O796" s="92"/>
      <c r="P796" s="230">
        <f>O796*H796</f>
        <v>0</v>
      </c>
      <c r="Q796" s="230">
        <v>0.0058399999999999997</v>
      </c>
      <c r="R796" s="230">
        <f>Q796*H796</f>
        <v>0.023359999999999999</v>
      </c>
      <c r="S796" s="230">
        <v>0</v>
      </c>
      <c r="T796" s="231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32" t="s">
        <v>235</v>
      </c>
      <c r="AT796" s="232" t="s">
        <v>153</v>
      </c>
      <c r="AU796" s="232" t="s">
        <v>89</v>
      </c>
      <c r="AY796" s="18" t="s">
        <v>151</v>
      </c>
      <c r="BE796" s="233">
        <f>IF(N796="základní",J796,0)</f>
        <v>0</v>
      </c>
      <c r="BF796" s="233">
        <f>IF(N796="snížená",J796,0)</f>
        <v>0</v>
      </c>
      <c r="BG796" s="233">
        <f>IF(N796="zákl. přenesená",J796,0)</f>
        <v>0</v>
      </c>
      <c r="BH796" s="233">
        <f>IF(N796="sníž. přenesená",J796,0)</f>
        <v>0</v>
      </c>
      <c r="BI796" s="233">
        <f>IF(N796="nulová",J796,0)</f>
        <v>0</v>
      </c>
      <c r="BJ796" s="18" t="s">
        <v>87</v>
      </c>
      <c r="BK796" s="233">
        <f>ROUND(I796*H796,2)</f>
        <v>0</v>
      </c>
      <c r="BL796" s="18" t="s">
        <v>235</v>
      </c>
      <c r="BM796" s="232" t="s">
        <v>1258</v>
      </c>
    </row>
    <row r="797" s="13" customFormat="1">
      <c r="A797" s="13"/>
      <c r="B797" s="234"/>
      <c r="C797" s="235"/>
      <c r="D797" s="236" t="s">
        <v>159</v>
      </c>
      <c r="E797" s="237" t="s">
        <v>1</v>
      </c>
      <c r="F797" s="238" t="s">
        <v>1259</v>
      </c>
      <c r="G797" s="235"/>
      <c r="H797" s="239">
        <v>4</v>
      </c>
      <c r="I797" s="240"/>
      <c r="J797" s="235"/>
      <c r="K797" s="235"/>
      <c r="L797" s="241"/>
      <c r="M797" s="242"/>
      <c r="N797" s="243"/>
      <c r="O797" s="243"/>
      <c r="P797" s="243"/>
      <c r="Q797" s="243"/>
      <c r="R797" s="243"/>
      <c r="S797" s="243"/>
      <c r="T797" s="24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5" t="s">
        <v>159</v>
      </c>
      <c r="AU797" s="245" t="s">
        <v>89</v>
      </c>
      <c r="AV797" s="13" t="s">
        <v>89</v>
      </c>
      <c r="AW797" s="13" t="s">
        <v>35</v>
      </c>
      <c r="AX797" s="13" t="s">
        <v>87</v>
      </c>
      <c r="AY797" s="245" t="s">
        <v>151</v>
      </c>
    </row>
    <row r="798" s="2" customFormat="1" ht="24.15" customHeight="1">
      <c r="A798" s="39"/>
      <c r="B798" s="40"/>
      <c r="C798" s="220" t="s">
        <v>1260</v>
      </c>
      <c r="D798" s="220" t="s">
        <v>153</v>
      </c>
      <c r="E798" s="221" t="s">
        <v>1261</v>
      </c>
      <c r="F798" s="222" t="s">
        <v>1262</v>
      </c>
      <c r="G798" s="223" t="s">
        <v>287</v>
      </c>
      <c r="H798" s="224">
        <v>7.5999999999999996</v>
      </c>
      <c r="I798" s="225"/>
      <c r="J798" s="226">
        <f>ROUND(I798*H798,2)</f>
        <v>0</v>
      </c>
      <c r="K798" s="227"/>
      <c r="L798" s="45"/>
      <c r="M798" s="228" t="s">
        <v>1</v>
      </c>
      <c r="N798" s="229" t="s">
        <v>44</v>
      </c>
      <c r="O798" s="92"/>
      <c r="P798" s="230">
        <f>O798*H798</f>
        <v>0</v>
      </c>
      <c r="Q798" s="230">
        <v>0.00183</v>
      </c>
      <c r="R798" s="230">
        <f>Q798*H798</f>
        <v>0.013908</v>
      </c>
      <c r="S798" s="230">
        <v>0</v>
      </c>
      <c r="T798" s="231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2" t="s">
        <v>235</v>
      </c>
      <c r="AT798" s="232" t="s">
        <v>153</v>
      </c>
      <c r="AU798" s="232" t="s">
        <v>89</v>
      </c>
      <c r="AY798" s="18" t="s">
        <v>151</v>
      </c>
      <c r="BE798" s="233">
        <f>IF(N798="základní",J798,0)</f>
        <v>0</v>
      </c>
      <c r="BF798" s="233">
        <f>IF(N798="snížená",J798,0)</f>
        <v>0</v>
      </c>
      <c r="BG798" s="233">
        <f>IF(N798="zákl. přenesená",J798,0)</f>
        <v>0</v>
      </c>
      <c r="BH798" s="233">
        <f>IF(N798="sníž. přenesená",J798,0)</f>
        <v>0</v>
      </c>
      <c r="BI798" s="233">
        <f>IF(N798="nulová",J798,0)</f>
        <v>0</v>
      </c>
      <c r="BJ798" s="18" t="s">
        <v>87</v>
      </c>
      <c r="BK798" s="233">
        <f>ROUND(I798*H798,2)</f>
        <v>0</v>
      </c>
      <c r="BL798" s="18" t="s">
        <v>235</v>
      </c>
      <c r="BM798" s="232" t="s">
        <v>1263</v>
      </c>
    </row>
    <row r="799" s="13" customFormat="1">
      <c r="A799" s="13"/>
      <c r="B799" s="234"/>
      <c r="C799" s="235"/>
      <c r="D799" s="236" t="s">
        <v>159</v>
      </c>
      <c r="E799" s="237" t="s">
        <v>1</v>
      </c>
      <c r="F799" s="238" t="s">
        <v>1264</v>
      </c>
      <c r="G799" s="235"/>
      <c r="H799" s="239">
        <v>2.7999999999999998</v>
      </c>
      <c r="I799" s="240"/>
      <c r="J799" s="235"/>
      <c r="K799" s="235"/>
      <c r="L799" s="241"/>
      <c r="M799" s="242"/>
      <c r="N799" s="243"/>
      <c r="O799" s="243"/>
      <c r="P799" s="243"/>
      <c r="Q799" s="243"/>
      <c r="R799" s="243"/>
      <c r="S799" s="243"/>
      <c r="T799" s="24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5" t="s">
        <v>159</v>
      </c>
      <c r="AU799" s="245" t="s">
        <v>89</v>
      </c>
      <c r="AV799" s="13" t="s">
        <v>89</v>
      </c>
      <c r="AW799" s="13" t="s">
        <v>35</v>
      </c>
      <c r="AX799" s="13" t="s">
        <v>79</v>
      </c>
      <c r="AY799" s="245" t="s">
        <v>151</v>
      </c>
    </row>
    <row r="800" s="13" customFormat="1">
      <c r="A800" s="13"/>
      <c r="B800" s="234"/>
      <c r="C800" s="235"/>
      <c r="D800" s="236" t="s">
        <v>159</v>
      </c>
      <c r="E800" s="237" t="s">
        <v>1</v>
      </c>
      <c r="F800" s="238" t="s">
        <v>1265</v>
      </c>
      <c r="G800" s="235"/>
      <c r="H800" s="239">
        <v>4.7999999999999998</v>
      </c>
      <c r="I800" s="240"/>
      <c r="J800" s="235"/>
      <c r="K800" s="235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159</v>
      </c>
      <c r="AU800" s="245" t="s">
        <v>89</v>
      </c>
      <c r="AV800" s="13" t="s">
        <v>89</v>
      </c>
      <c r="AW800" s="13" t="s">
        <v>35</v>
      </c>
      <c r="AX800" s="13" t="s">
        <v>79</v>
      </c>
      <c r="AY800" s="245" t="s">
        <v>151</v>
      </c>
    </row>
    <row r="801" s="14" customFormat="1">
      <c r="A801" s="14"/>
      <c r="B801" s="246"/>
      <c r="C801" s="247"/>
      <c r="D801" s="236" t="s">
        <v>159</v>
      </c>
      <c r="E801" s="248" t="s">
        <v>1</v>
      </c>
      <c r="F801" s="249" t="s">
        <v>190</v>
      </c>
      <c r="G801" s="247"/>
      <c r="H801" s="250">
        <v>7.5999999999999996</v>
      </c>
      <c r="I801" s="251"/>
      <c r="J801" s="247"/>
      <c r="K801" s="247"/>
      <c r="L801" s="252"/>
      <c r="M801" s="253"/>
      <c r="N801" s="254"/>
      <c r="O801" s="254"/>
      <c r="P801" s="254"/>
      <c r="Q801" s="254"/>
      <c r="R801" s="254"/>
      <c r="S801" s="254"/>
      <c r="T801" s="25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6" t="s">
        <v>159</v>
      </c>
      <c r="AU801" s="256" t="s">
        <v>89</v>
      </c>
      <c r="AV801" s="14" t="s">
        <v>157</v>
      </c>
      <c r="AW801" s="14" t="s">
        <v>35</v>
      </c>
      <c r="AX801" s="14" t="s">
        <v>87</v>
      </c>
      <c r="AY801" s="256" t="s">
        <v>151</v>
      </c>
    </row>
    <row r="802" s="2" customFormat="1" ht="24.15" customHeight="1">
      <c r="A802" s="39"/>
      <c r="B802" s="40"/>
      <c r="C802" s="220" t="s">
        <v>1266</v>
      </c>
      <c r="D802" s="220" t="s">
        <v>153</v>
      </c>
      <c r="E802" s="221" t="s">
        <v>1267</v>
      </c>
      <c r="F802" s="222" t="s">
        <v>1268</v>
      </c>
      <c r="G802" s="223" t="s">
        <v>287</v>
      </c>
      <c r="H802" s="224">
        <v>126.7</v>
      </c>
      <c r="I802" s="225"/>
      <c r="J802" s="226">
        <f>ROUND(I802*H802,2)</f>
        <v>0</v>
      </c>
      <c r="K802" s="227"/>
      <c r="L802" s="45"/>
      <c r="M802" s="228" t="s">
        <v>1</v>
      </c>
      <c r="N802" s="229" t="s">
        <v>44</v>
      </c>
      <c r="O802" s="92"/>
      <c r="P802" s="230">
        <f>O802*H802</f>
        <v>0</v>
      </c>
      <c r="Q802" s="230">
        <v>0.0029499999999999999</v>
      </c>
      <c r="R802" s="230">
        <f>Q802*H802</f>
        <v>0.37376500000000001</v>
      </c>
      <c r="S802" s="230">
        <v>0</v>
      </c>
      <c r="T802" s="231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32" t="s">
        <v>235</v>
      </c>
      <c r="AT802" s="232" t="s">
        <v>153</v>
      </c>
      <c r="AU802" s="232" t="s">
        <v>89</v>
      </c>
      <c r="AY802" s="18" t="s">
        <v>151</v>
      </c>
      <c r="BE802" s="233">
        <f>IF(N802="základní",J802,0)</f>
        <v>0</v>
      </c>
      <c r="BF802" s="233">
        <f>IF(N802="snížená",J802,0)</f>
        <v>0</v>
      </c>
      <c r="BG802" s="233">
        <f>IF(N802="zákl. přenesená",J802,0)</f>
        <v>0</v>
      </c>
      <c r="BH802" s="233">
        <f>IF(N802="sníž. přenesená",J802,0)</f>
        <v>0</v>
      </c>
      <c r="BI802" s="233">
        <f>IF(N802="nulová",J802,0)</f>
        <v>0</v>
      </c>
      <c r="BJ802" s="18" t="s">
        <v>87</v>
      </c>
      <c r="BK802" s="233">
        <f>ROUND(I802*H802,2)</f>
        <v>0</v>
      </c>
      <c r="BL802" s="18" t="s">
        <v>235</v>
      </c>
      <c r="BM802" s="232" t="s">
        <v>1269</v>
      </c>
    </row>
    <row r="803" s="13" customFormat="1">
      <c r="A803" s="13"/>
      <c r="B803" s="234"/>
      <c r="C803" s="235"/>
      <c r="D803" s="236" t="s">
        <v>159</v>
      </c>
      <c r="E803" s="237" t="s">
        <v>1</v>
      </c>
      <c r="F803" s="238" t="s">
        <v>1270</v>
      </c>
      <c r="G803" s="235"/>
      <c r="H803" s="239">
        <v>3</v>
      </c>
      <c r="I803" s="240"/>
      <c r="J803" s="235"/>
      <c r="K803" s="235"/>
      <c r="L803" s="241"/>
      <c r="M803" s="242"/>
      <c r="N803" s="243"/>
      <c r="O803" s="243"/>
      <c r="P803" s="243"/>
      <c r="Q803" s="243"/>
      <c r="R803" s="243"/>
      <c r="S803" s="243"/>
      <c r="T803" s="24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5" t="s">
        <v>159</v>
      </c>
      <c r="AU803" s="245" t="s">
        <v>89</v>
      </c>
      <c r="AV803" s="13" t="s">
        <v>89</v>
      </c>
      <c r="AW803" s="13" t="s">
        <v>35</v>
      </c>
      <c r="AX803" s="13" t="s">
        <v>79</v>
      </c>
      <c r="AY803" s="245" t="s">
        <v>151</v>
      </c>
    </row>
    <row r="804" s="13" customFormat="1">
      <c r="A804" s="13"/>
      <c r="B804" s="234"/>
      <c r="C804" s="235"/>
      <c r="D804" s="236" t="s">
        <v>159</v>
      </c>
      <c r="E804" s="237" t="s">
        <v>1</v>
      </c>
      <c r="F804" s="238" t="s">
        <v>1271</v>
      </c>
      <c r="G804" s="235"/>
      <c r="H804" s="239">
        <v>48.100000000000001</v>
      </c>
      <c r="I804" s="240"/>
      <c r="J804" s="235"/>
      <c r="K804" s="235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159</v>
      </c>
      <c r="AU804" s="245" t="s">
        <v>89</v>
      </c>
      <c r="AV804" s="13" t="s">
        <v>89</v>
      </c>
      <c r="AW804" s="13" t="s">
        <v>35</v>
      </c>
      <c r="AX804" s="13" t="s">
        <v>79</v>
      </c>
      <c r="AY804" s="245" t="s">
        <v>151</v>
      </c>
    </row>
    <row r="805" s="13" customFormat="1">
      <c r="A805" s="13"/>
      <c r="B805" s="234"/>
      <c r="C805" s="235"/>
      <c r="D805" s="236" t="s">
        <v>159</v>
      </c>
      <c r="E805" s="237" t="s">
        <v>1</v>
      </c>
      <c r="F805" s="238" t="s">
        <v>1272</v>
      </c>
      <c r="G805" s="235"/>
      <c r="H805" s="239">
        <v>18.199999999999999</v>
      </c>
      <c r="I805" s="240"/>
      <c r="J805" s="235"/>
      <c r="K805" s="235"/>
      <c r="L805" s="241"/>
      <c r="M805" s="242"/>
      <c r="N805" s="243"/>
      <c r="O805" s="243"/>
      <c r="P805" s="243"/>
      <c r="Q805" s="243"/>
      <c r="R805" s="243"/>
      <c r="S805" s="243"/>
      <c r="T805" s="24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5" t="s">
        <v>159</v>
      </c>
      <c r="AU805" s="245" t="s">
        <v>89</v>
      </c>
      <c r="AV805" s="13" t="s">
        <v>89</v>
      </c>
      <c r="AW805" s="13" t="s">
        <v>35</v>
      </c>
      <c r="AX805" s="13" t="s">
        <v>79</v>
      </c>
      <c r="AY805" s="245" t="s">
        <v>151</v>
      </c>
    </row>
    <row r="806" s="13" customFormat="1">
      <c r="A806" s="13"/>
      <c r="B806" s="234"/>
      <c r="C806" s="235"/>
      <c r="D806" s="236" t="s">
        <v>159</v>
      </c>
      <c r="E806" s="237" t="s">
        <v>1</v>
      </c>
      <c r="F806" s="238" t="s">
        <v>1273</v>
      </c>
      <c r="G806" s="235"/>
      <c r="H806" s="239">
        <v>9.5999999999999996</v>
      </c>
      <c r="I806" s="240"/>
      <c r="J806" s="235"/>
      <c r="K806" s="235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159</v>
      </c>
      <c r="AU806" s="245" t="s">
        <v>89</v>
      </c>
      <c r="AV806" s="13" t="s">
        <v>89</v>
      </c>
      <c r="AW806" s="13" t="s">
        <v>35</v>
      </c>
      <c r="AX806" s="13" t="s">
        <v>79</v>
      </c>
      <c r="AY806" s="245" t="s">
        <v>151</v>
      </c>
    </row>
    <row r="807" s="13" customFormat="1">
      <c r="A807" s="13"/>
      <c r="B807" s="234"/>
      <c r="C807" s="235"/>
      <c r="D807" s="236" t="s">
        <v>159</v>
      </c>
      <c r="E807" s="237" t="s">
        <v>1</v>
      </c>
      <c r="F807" s="238" t="s">
        <v>1274</v>
      </c>
      <c r="G807" s="235"/>
      <c r="H807" s="239">
        <v>6.25</v>
      </c>
      <c r="I807" s="240"/>
      <c r="J807" s="235"/>
      <c r="K807" s="235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159</v>
      </c>
      <c r="AU807" s="245" t="s">
        <v>89</v>
      </c>
      <c r="AV807" s="13" t="s">
        <v>89</v>
      </c>
      <c r="AW807" s="13" t="s">
        <v>35</v>
      </c>
      <c r="AX807" s="13" t="s">
        <v>79</v>
      </c>
      <c r="AY807" s="245" t="s">
        <v>151</v>
      </c>
    </row>
    <row r="808" s="13" customFormat="1">
      <c r="A808" s="13"/>
      <c r="B808" s="234"/>
      <c r="C808" s="235"/>
      <c r="D808" s="236" t="s">
        <v>159</v>
      </c>
      <c r="E808" s="237" t="s">
        <v>1</v>
      </c>
      <c r="F808" s="238" t="s">
        <v>1275</v>
      </c>
      <c r="G808" s="235"/>
      <c r="H808" s="239">
        <v>13.6</v>
      </c>
      <c r="I808" s="240"/>
      <c r="J808" s="235"/>
      <c r="K808" s="235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159</v>
      </c>
      <c r="AU808" s="245" t="s">
        <v>89</v>
      </c>
      <c r="AV808" s="13" t="s">
        <v>89</v>
      </c>
      <c r="AW808" s="13" t="s">
        <v>35</v>
      </c>
      <c r="AX808" s="13" t="s">
        <v>79</v>
      </c>
      <c r="AY808" s="245" t="s">
        <v>151</v>
      </c>
    </row>
    <row r="809" s="13" customFormat="1">
      <c r="A809" s="13"/>
      <c r="B809" s="234"/>
      <c r="C809" s="235"/>
      <c r="D809" s="236" t="s">
        <v>159</v>
      </c>
      <c r="E809" s="237" t="s">
        <v>1</v>
      </c>
      <c r="F809" s="238" t="s">
        <v>1276</v>
      </c>
      <c r="G809" s="235"/>
      <c r="H809" s="239">
        <v>2.2000000000000002</v>
      </c>
      <c r="I809" s="240"/>
      <c r="J809" s="235"/>
      <c r="K809" s="235"/>
      <c r="L809" s="241"/>
      <c r="M809" s="242"/>
      <c r="N809" s="243"/>
      <c r="O809" s="243"/>
      <c r="P809" s="243"/>
      <c r="Q809" s="243"/>
      <c r="R809" s="243"/>
      <c r="S809" s="243"/>
      <c r="T809" s="24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5" t="s">
        <v>159</v>
      </c>
      <c r="AU809" s="245" t="s">
        <v>89</v>
      </c>
      <c r="AV809" s="13" t="s">
        <v>89</v>
      </c>
      <c r="AW809" s="13" t="s">
        <v>35</v>
      </c>
      <c r="AX809" s="13" t="s">
        <v>79</v>
      </c>
      <c r="AY809" s="245" t="s">
        <v>151</v>
      </c>
    </row>
    <row r="810" s="13" customFormat="1">
      <c r="A810" s="13"/>
      <c r="B810" s="234"/>
      <c r="C810" s="235"/>
      <c r="D810" s="236" t="s">
        <v>159</v>
      </c>
      <c r="E810" s="237" t="s">
        <v>1</v>
      </c>
      <c r="F810" s="238" t="s">
        <v>1277</v>
      </c>
      <c r="G810" s="235"/>
      <c r="H810" s="239">
        <v>1.8</v>
      </c>
      <c r="I810" s="240"/>
      <c r="J810" s="235"/>
      <c r="K810" s="235"/>
      <c r="L810" s="241"/>
      <c r="M810" s="242"/>
      <c r="N810" s="243"/>
      <c r="O810" s="243"/>
      <c r="P810" s="243"/>
      <c r="Q810" s="243"/>
      <c r="R810" s="243"/>
      <c r="S810" s="243"/>
      <c r="T810" s="24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5" t="s">
        <v>159</v>
      </c>
      <c r="AU810" s="245" t="s">
        <v>89</v>
      </c>
      <c r="AV810" s="13" t="s">
        <v>89</v>
      </c>
      <c r="AW810" s="13" t="s">
        <v>35</v>
      </c>
      <c r="AX810" s="13" t="s">
        <v>79</v>
      </c>
      <c r="AY810" s="245" t="s">
        <v>151</v>
      </c>
    </row>
    <row r="811" s="13" customFormat="1">
      <c r="A811" s="13"/>
      <c r="B811" s="234"/>
      <c r="C811" s="235"/>
      <c r="D811" s="236" t="s">
        <v>159</v>
      </c>
      <c r="E811" s="237" t="s">
        <v>1</v>
      </c>
      <c r="F811" s="238" t="s">
        <v>1278</v>
      </c>
      <c r="G811" s="235"/>
      <c r="H811" s="239">
        <v>4.9000000000000004</v>
      </c>
      <c r="I811" s="240"/>
      <c r="J811" s="235"/>
      <c r="K811" s="235"/>
      <c r="L811" s="241"/>
      <c r="M811" s="242"/>
      <c r="N811" s="243"/>
      <c r="O811" s="243"/>
      <c r="P811" s="243"/>
      <c r="Q811" s="243"/>
      <c r="R811" s="243"/>
      <c r="S811" s="243"/>
      <c r="T811" s="24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5" t="s">
        <v>159</v>
      </c>
      <c r="AU811" s="245" t="s">
        <v>89</v>
      </c>
      <c r="AV811" s="13" t="s">
        <v>89</v>
      </c>
      <c r="AW811" s="13" t="s">
        <v>35</v>
      </c>
      <c r="AX811" s="13" t="s">
        <v>79</v>
      </c>
      <c r="AY811" s="245" t="s">
        <v>151</v>
      </c>
    </row>
    <row r="812" s="13" customFormat="1">
      <c r="A812" s="13"/>
      <c r="B812" s="234"/>
      <c r="C812" s="235"/>
      <c r="D812" s="236" t="s">
        <v>159</v>
      </c>
      <c r="E812" s="237" t="s">
        <v>1</v>
      </c>
      <c r="F812" s="238" t="s">
        <v>1279</v>
      </c>
      <c r="G812" s="235"/>
      <c r="H812" s="239">
        <v>2.6000000000000001</v>
      </c>
      <c r="I812" s="240"/>
      <c r="J812" s="235"/>
      <c r="K812" s="235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159</v>
      </c>
      <c r="AU812" s="245" t="s">
        <v>89</v>
      </c>
      <c r="AV812" s="13" t="s">
        <v>89</v>
      </c>
      <c r="AW812" s="13" t="s">
        <v>35</v>
      </c>
      <c r="AX812" s="13" t="s">
        <v>79</v>
      </c>
      <c r="AY812" s="245" t="s">
        <v>151</v>
      </c>
    </row>
    <row r="813" s="13" customFormat="1">
      <c r="A813" s="13"/>
      <c r="B813" s="234"/>
      <c r="C813" s="235"/>
      <c r="D813" s="236" t="s">
        <v>159</v>
      </c>
      <c r="E813" s="237" t="s">
        <v>1</v>
      </c>
      <c r="F813" s="238" t="s">
        <v>1280</v>
      </c>
      <c r="G813" s="235"/>
      <c r="H813" s="239">
        <v>4.0999999999999996</v>
      </c>
      <c r="I813" s="240"/>
      <c r="J813" s="235"/>
      <c r="K813" s="235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159</v>
      </c>
      <c r="AU813" s="245" t="s">
        <v>89</v>
      </c>
      <c r="AV813" s="13" t="s">
        <v>89</v>
      </c>
      <c r="AW813" s="13" t="s">
        <v>35</v>
      </c>
      <c r="AX813" s="13" t="s">
        <v>79</v>
      </c>
      <c r="AY813" s="245" t="s">
        <v>151</v>
      </c>
    </row>
    <row r="814" s="13" customFormat="1">
      <c r="A814" s="13"/>
      <c r="B814" s="234"/>
      <c r="C814" s="235"/>
      <c r="D814" s="236" t="s">
        <v>159</v>
      </c>
      <c r="E814" s="237" t="s">
        <v>1</v>
      </c>
      <c r="F814" s="238" t="s">
        <v>1281</v>
      </c>
      <c r="G814" s="235"/>
      <c r="H814" s="239">
        <v>6</v>
      </c>
      <c r="I814" s="240"/>
      <c r="J814" s="235"/>
      <c r="K814" s="235"/>
      <c r="L814" s="241"/>
      <c r="M814" s="242"/>
      <c r="N814" s="243"/>
      <c r="O814" s="243"/>
      <c r="P814" s="243"/>
      <c r="Q814" s="243"/>
      <c r="R814" s="243"/>
      <c r="S814" s="243"/>
      <c r="T814" s="24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5" t="s">
        <v>159</v>
      </c>
      <c r="AU814" s="245" t="s">
        <v>89</v>
      </c>
      <c r="AV814" s="13" t="s">
        <v>89</v>
      </c>
      <c r="AW814" s="13" t="s">
        <v>35</v>
      </c>
      <c r="AX814" s="13" t="s">
        <v>79</v>
      </c>
      <c r="AY814" s="245" t="s">
        <v>151</v>
      </c>
    </row>
    <row r="815" s="13" customFormat="1">
      <c r="A815" s="13"/>
      <c r="B815" s="234"/>
      <c r="C815" s="235"/>
      <c r="D815" s="236" t="s">
        <v>159</v>
      </c>
      <c r="E815" s="237" t="s">
        <v>1</v>
      </c>
      <c r="F815" s="238" t="s">
        <v>1282</v>
      </c>
      <c r="G815" s="235"/>
      <c r="H815" s="239">
        <v>1.8500000000000001</v>
      </c>
      <c r="I815" s="240"/>
      <c r="J815" s="235"/>
      <c r="K815" s="235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159</v>
      </c>
      <c r="AU815" s="245" t="s">
        <v>89</v>
      </c>
      <c r="AV815" s="13" t="s">
        <v>89</v>
      </c>
      <c r="AW815" s="13" t="s">
        <v>35</v>
      </c>
      <c r="AX815" s="13" t="s">
        <v>79</v>
      </c>
      <c r="AY815" s="245" t="s">
        <v>151</v>
      </c>
    </row>
    <row r="816" s="13" customFormat="1">
      <c r="A816" s="13"/>
      <c r="B816" s="234"/>
      <c r="C816" s="235"/>
      <c r="D816" s="236" t="s">
        <v>159</v>
      </c>
      <c r="E816" s="237" t="s">
        <v>1</v>
      </c>
      <c r="F816" s="238" t="s">
        <v>1283</v>
      </c>
      <c r="G816" s="235"/>
      <c r="H816" s="239">
        <v>4.5</v>
      </c>
      <c r="I816" s="240"/>
      <c r="J816" s="235"/>
      <c r="K816" s="235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159</v>
      </c>
      <c r="AU816" s="245" t="s">
        <v>89</v>
      </c>
      <c r="AV816" s="13" t="s">
        <v>89</v>
      </c>
      <c r="AW816" s="13" t="s">
        <v>35</v>
      </c>
      <c r="AX816" s="13" t="s">
        <v>79</v>
      </c>
      <c r="AY816" s="245" t="s">
        <v>151</v>
      </c>
    </row>
    <row r="817" s="14" customFormat="1">
      <c r="A817" s="14"/>
      <c r="B817" s="246"/>
      <c r="C817" s="247"/>
      <c r="D817" s="236" t="s">
        <v>159</v>
      </c>
      <c r="E817" s="248" t="s">
        <v>1</v>
      </c>
      <c r="F817" s="249" t="s">
        <v>190</v>
      </c>
      <c r="G817" s="247"/>
      <c r="H817" s="250">
        <v>126.7</v>
      </c>
      <c r="I817" s="251"/>
      <c r="J817" s="247"/>
      <c r="K817" s="247"/>
      <c r="L817" s="252"/>
      <c r="M817" s="253"/>
      <c r="N817" s="254"/>
      <c r="O817" s="254"/>
      <c r="P817" s="254"/>
      <c r="Q817" s="254"/>
      <c r="R817" s="254"/>
      <c r="S817" s="254"/>
      <c r="T817" s="25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6" t="s">
        <v>159</v>
      </c>
      <c r="AU817" s="256" t="s">
        <v>89</v>
      </c>
      <c r="AV817" s="14" t="s">
        <v>157</v>
      </c>
      <c r="AW817" s="14" t="s">
        <v>35</v>
      </c>
      <c r="AX817" s="14" t="s">
        <v>87</v>
      </c>
      <c r="AY817" s="256" t="s">
        <v>151</v>
      </c>
    </row>
    <row r="818" s="2" customFormat="1" ht="24.15" customHeight="1">
      <c r="A818" s="39"/>
      <c r="B818" s="40"/>
      <c r="C818" s="220" t="s">
        <v>1284</v>
      </c>
      <c r="D818" s="220" t="s">
        <v>153</v>
      </c>
      <c r="E818" s="221" t="s">
        <v>1285</v>
      </c>
      <c r="F818" s="222" t="s">
        <v>1286</v>
      </c>
      <c r="G818" s="223" t="s">
        <v>287</v>
      </c>
      <c r="H818" s="224">
        <v>1.2</v>
      </c>
      <c r="I818" s="225"/>
      <c r="J818" s="226">
        <f>ROUND(I818*H818,2)</f>
        <v>0</v>
      </c>
      <c r="K818" s="227"/>
      <c r="L818" s="45"/>
      <c r="M818" s="228" t="s">
        <v>1</v>
      </c>
      <c r="N818" s="229" t="s">
        <v>44</v>
      </c>
      <c r="O818" s="92"/>
      <c r="P818" s="230">
        <f>O818*H818</f>
        <v>0</v>
      </c>
      <c r="Q818" s="230">
        <v>0.0044200000000000003</v>
      </c>
      <c r="R818" s="230">
        <f>Q818*H818</f>
        <v>0.0053040000000000006</v>
      </c>
      <c r="S818" s="230">
        <v>0</v>
      </c>
      <c r="T818" s="231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32" t="s">
        <v>235</v>
      </c>
      <c r="AT818" s="232" t="s">
        <v>153</v>
      </c>
      <c r="AU818" s="232" t="s">
        <v>89</v>
      </c>
      <c r="AY818" s="18" t="s">
        <v>151</v>
      </c>
      <c r="BE818" s="233">
        <f>IF(N818="základní",J818,0)</f>
        <v>0</v>
      </c>
      <c r="BF818" s="233">
        <f>IF(N818="snížená",J818,0)</f>
        <v>0</v>
      </c>
      <c r="BG818" s="233">
        <f>IF(N818="zákl. přenesená",J818,0)</f>
        <v>0</v>
      </c>
      <c r="BH818" s="233">
        <f>IF(N818="sníž. přenesená",J818,0)</f>
        <v>0</v>
      </c>
      <c r="BI818" s="233">
        <f>IF(N818="nulová",J818,0)</f>
        <v>0</v>
      </c>
      <c r="BJ818" s="18" t="s">
        <v>87</v>
      </c>
      <c r="BK818" s="233">
        <f>ROUND(I818*H818,2)</f>
        <v>0</v>
      </c>
      <c r="BL818" s="18" t="s">
        <v>235</v>
      </c>
      <c r="BM818" s="232" t="s">
        <v>1287</v>
      </c>
    </row>
    <row r="819" s="13" customFormat="1">
      <c r="A819" s="13"/>
      <c r="B819" s="234"/>
      <c r="C819" s="235"/>
      <c r="D819" s="236" t="s">
        <v>159</v>
      </c>
      <c r="E819" s="237" t="s">
        <v>1</v>
      </c>
      <c r="F819" s="238" t="s">
        <v>1288</v>
      </c>
      <c r="G819" s="235"/>
      <c r="H819" s="239">
        <v>1.2</v>
      </c>
      <c r="I819" s="240"/>
      <c r="J819" s="235"/>
      <c r="K819" s="235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159</v>
      </c>
      <c r="AU819" s="245" t="s">
        <v>89</v>
      </c>
      <c r="AV819" s="13" t="s">
        <v>89</v>
      </c>
      <c r="AW819" s="13" t="s">
        <v>35</v>
      </c>
      <c r="AX819" s="13" t="s">
        <v>87</v>
      </c>
      <c r="AY819" s="245" t="s">
        <v>151</v>
      </c>
    </row>
    <row r="820" s="2" customFormat="1" ht="24.15" customHeight="1">
      <c r="A820" s="39"/>
      <c r="B820" s="40"/>
      <c r="C820" s="220" t="s">
        <v>1289</v>
      </c>
      <c r="D820" s="220" t="s">
        <v>153</v>
      </c>
      <c r="E820" s="221" t="s">
        <v>1290</v>
      </c>
      <c r="F820" s="222" t="s">
        <v>1291</v>
      </c>
      <c r="G820" s="223" t="s">
        <v>287</v>
      </c>
      <c r="H820" s="224">
        <v>250</v>
      </c>
      <c r="I820" s="225"/>
      <c r="J820" s="226">
        <f>ROUND(I820*H820,2)</f>
        <v>0</v>
      </c>
      <c r="K820" s="227"/>
      <c r="L820" s="45"/>
      <c r="M820" s="228" t="s">
        <v>1</v>
      </c>
      <c r="N820" s="229" t="s">
        <v>44</v>
      </c>
      <c r="O820" s="92"/>
      <c r="P820" s="230">
        <f>O820*H820</f>
        <v>0</v>
      </c>
      <c r="Q820" s="230">
        <v>0.0044200000000000003</v>
      </c>
      <c r="R820" s="230">
        <f>Q820*H820</f>
        <v>1.105</v>
      </c>
      <c r="S820" s="230">
        <v>0</v>
      </c>
      <c r="T820" s="231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2" t="s">
        <v>235</v>
      </c>
      <c r="AT820" s="232" t="s">
        <v>153</v>
      </c>
      <c r="AU820" s="232" t="s">
        <v>89</v>
      </c>
      <c r="AY820" s="18" t="s">
        <v>151</v>
      </c>
      <c r="BE820" s="233">
        <f>IF(N820="základní",J820,0)</f>
        <v>0</v>
      </c>
      <c r="BF820" s="233">
        <f>IF(N820="snížená",J820,0)</f>
        <v>0</v>
      </c>
      <c r="BG820" s="233">
        <f>IF(N820="zákl. přenesená",J820,0)</f>
        <v>0</v>
      </c>
      <c r="BH820" s="233">
        <f>IF(N820="sníž. přenesená",J820,0)</f>
        <v>0</v>
      </c>
      <c r="BI820" s="233">
        <f>IF(N820="nulová",J820,0)</f>
        <v>0</v>
      </c>
      <c r="BJ820" s="18" t="s">
        <v>87</v>
      </c>
      <c r="BK820" s="233">
        <f>ROUND(I820*H820,2)</f>
        <v>0</v>
      </c>
      <c r="BL820" s="18" t="s">
        <v>235</v>
      </c>
      <c r="BM820" s="232" t="s">
        <v>1292</v>
      </c>
    </row>
    <row r="821" s="13" customFormat="1">
      <c r="A821" s="13"/>
      <c r="B821" s="234"/>
      <c r="C821" s="235"/>
      <c r="D821" s="236" t="s">
        <v>159</v>
      </c>
      <c r="E821" s="237" t="s">
        <v>1</v>
      </c>
      <c r="F821" s="238" t="s">
        <v>1293</v>
      </c>
      <c r="G821" s="235"/>
      <c r="H821" s="239">
        <v>250</v>
      </c>
      <c r="I821" s="240"/>
      <c r="J821" s="235"/>
      <c r="K821" s="235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159</v>
      </c>
      <c r="AU821" s="245" t="s">
        <v>89</v>
      </c>
      <c r="AV821" s="13" t="s">
        <v>89</v>
      </c>
      <c r="AW821" s="13" t="s">
        <v>35</v>
      </c>
      <c r="AX821" s="13" t="s">
        <v>87</v>
      </c>
      <c r="AY821" s="245" t="s">
        <v>151</v>
      </c>
    </row>
    <row r="822" s="2" customFormat="1" ht="24.15" customHeight="1">
      <c r="A822" s="39"/>
      <c r="B822" s="40"/>
      <c r="C822" s="220" t="s">
        <v>1294</v>
      </c>
      <c r="D822" s="220" t="s">
        <v>153</v>
      </c>
      <c r="E822" s="221" t="s">
        <v>1295</v>
      </c>
      <c r="F822" s="222" t="s">
        <v>1296</v>
      </c>
      <c r="G822" s="223" t="s">
        <v>248</v>
      </c>
      <c r="H822" s="224">
        <v>3.278</v>
      </c>
      <c r="I822" s="225"/>
      <c r="J822" s="226">
        <f>ROUND(I822*H822,2)</f>
        <v>0</v>
      </c>
      <c r="K822" s="227"/>
      <c r="L822" s="45"/>
      <c r="M822" s="228" t="s">
        <v>1</v>
      </c>
      <c r="N822" s="229" t="s">
        <v>44</v>
      </c>
      <c r="O822" s="92"/>
      <c r="P822" s="230">
        <f>O822*H822</f>
        <v>0</v>
      </c>
      <c r="Q822" s="230">
        <v>0</v>
      </c>
      <c r="R822" s="230">
        <f>Q822*H822</f>
        <v>0</v>
      </c>
      <c r="S822" s="230">
        <v>0</v>
      </c>
      <c r="T822" s="231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32" t="s">
        <v>235</v>
      </c>
      <c r="AT822" s="232" t="s">
        <v>153</v>
      </c>
      <c r="AU822" s="232" t="s">
        <v>89</v>
      </c>
      <c r="AY822" s="18" t="s">
        <v>151</v>
      </c>
      <c r="BE822" s="233">
        <f>IF(N822="základní",J822,0)</f>
        <v>0</v>
      </c>
      <c r="BF822" s="233">
        <f>IF(N822="snížená",J822,0)</f>
        <v>0</v>
      </c>
      <c r="BG822" s="233">
        <f>IF(N822="zákl. přenesená",J822,0)</f>
        <v>0</v>
      </c>
      <c r="BH822" s="233">
        <f>IF(N822="sníž. přenesená",J822,0)</f>
        <v>0</v>
      </c>
      <c r="BI822" s="233">
        <f>IF(N822="nulová",J822,0)</f>
        <v>0</v>
      </c>
      <c r="BJ822" s="18" t="s">
        <v>87</v>
      </c>
      <c r="BK822" s="233">
        <f>ROUND(I822*H822,2)</f>
        <v>0</v>
      </c>
      <c r="BL822" s="18" t="s">
        <v>235</v>
      </c>
      <c r="BM822" s="232" t="s">
        <v>1297</v>
      </c>
    </row>
    <row r="823" s="12" customFormat="1" ht="22.8" customHeight="1">
      <c r="A823" s="12"/>
      <c r="B823" s="204"/>
      <c r="C823" s="205"/>
      <c r="D823" s="206" t="s">
        <v>78</v>
      </c>
      <c r="E823" s="218" t="s">
        <v>1298</v>
      </c>
      <c r="F823" s="218" t="s">
        <v>1299</v>
      </c>
      <c r="G823" s="205"/>
      <c r="H823" s="205"/>
      <c r="I823" s="208"/>
      <c r="J823" s="219">
        <f>BK823</f>
        <v>0</v>
      </c>
      <c r="K823" s="205"/>
      <c r="L823" s="210"/>
      <c r="M823" s="211"/>
      <c r="N823" s="212"/>
      <c r="O823" s="212"/>
      <c r="P823" s="213">
        <f>SUM(P824:P825)</f>
        <v>0</v>
      </c>
      <c r="Q823" s="212"/>
      <c r="R823" s="213">
        <f>SUM(R824:R825)</f>
        <v>0</v>
      </c>
      <c r="S823" s="212"/>
      <c r="T823" s="214">
        <f>SUM(T824:T825)</f>
        <v>0.30684999999999996</v>
      </c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R823" s="215" t="s">
        <v>89</v>
      </c>
      <c r="AT823" s="216" t="s">
        <v>78</v>
      </c>
      <c r="AU823" s="216" t="s">
        <v>87</v>
      </c>
      <c r="AY823" s="215" t="s">
        <v>151</v>
      </c>
      <c r="BK823" s="217">
        <f>SUM(BK824:BK825)</f>
        <v>0</v>
      </c>
    </row>
    <row r="824" s="2" customFormat="1" ht="16.5" customHeight="1">
      <c r="A824" s="39"/>
      <c r="B824" s="40"/>
      <c r="C824" s="220" t="s">
        <v>1300</v>
      </c>
      <c r="D824" s="220" t="s">
        <v>153</v>
      </c>
      <c r="E824" s="221" t="s">
        <v>1301</v>
      </c>
      <c r="F824" s="222" t="s">
        <v>1302</v>
      </c>
      <c r="G824" s="223" t="s">
        <v>156</v>
      </c>
      <c r="H824" s="224">
        <v>32.299999999999997</v>
      </c>
      <c r="I824" s="225"/>
      <c r="J824" s="226">
        <f>ROUND(I824*H824,2)</f>
        <v>0</v>
      </c>
      <c r="K824" s="227"/>
      <c r="L824" s="45"/>
      <c r="M824" s="228" t="s">
        <v>1</v>
      </c>
      <c r="N824" s="229" t="s">
        <v>44</v>
      </c>
      <c r="O824" s="92"/>
      <c r="P824" s="230">
        <f>O824*H824</f>
        <v>0</v>
      </c>
      <c r="Q824" s="230">
        <v>0</v>
      </c>
      <c r="R824" s="230">
        <f>Q824*H824</f>
        <v>0</v>
      </c>
      <c r="S824" s="230">
        <v>0.0094999999999999998</v>
      </c>
      <c r="T824" s="231">
        <f>S824*H824</f>
        <v>0.30684999999999996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2" t="s">
        <v>235</v>
      </c>
      <c r="AT824" s="232" t="s">
        <v>153</v>
      </c>
      <c r="AU824" s="232" t="s">
        <v>89</v>
      </c>
      <c r="AY824" s="18" t="s">
        <v>151</v>
      </c>
      <c r="BE824" s="233">
        <f>IF(N824="základní",J824,0)</f>
        <v>0</v>
      </c>
      <c r="BF824" s="233">
        <f>IF(N824="snížená",J824,0)</f>
        <v>0</v>
      </c>
      <c r="BG824" s="233">
        <f>IF(N824="zákl. přenesená",J824,0)</f>
        <v>0</v>
      </c>
      <c r="BH824" s="233">
        <f>IF(N824="sníž. přenesená",J824,0)</f>
        <v>0</v>
      </c>
      <c r="BI824" s="233">
        <f>IF(N824="nulová",J824,0)</f>
        <v>0</v>
      </c>
      <c r="BJ824" s="18" t="s">
        <v>87</v>
      </c>
      <c r="BK824" s="233">
        <f>ROUND(I824*H824,2)</f>
        <v>0</v>
      </c>
      <c r="BL824" s="18" t="s">
        <v>235</v>
      </c>
      <c r="BM824" s="232" t="s">
        <v>1303</v>
      </c>
    </row>
    <row r="825" s="13" customFormat="1">
      <c r="A825" s="13"/>
      <c r="B825" s="234"/>
      <c r="C825" s="235"/>
      <c r="D825" s="236" t="s">
        <v>159</v>
      </c>
      <c r="E825" s="237" t="s">
        <v>1</v>
      </c>
      <c r="F825" s="238" t="s">
        <v>941</v>
      </c>
      <c r="G825" s="235"/>
      <c r="H825" s="239">
        <v>32.299999999999997</v>
      </c>
      <c r="I825" s="240"/>
      <c r="J825" s="235"/>
      <c r="K825" s="235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159</v>
      </c>
      <c r="AU825" s="245" t="s">
        <v>89</v>
      </c>
      <c r="AV825" s="13" t="s">
        <v>89</v>
      </c>
      <c r="AW825" s="13" t="s">
        <v>35</v>
      </c>
      <c r="AX825" s="13" t="s">
        <v>87</v>
      </c>
      <c r="AY825" s="245" t="s">
        <v>151</v>
      </c>
    </row>
    <row r="826" s="12" customFormat="1" ht="22.8" customHeight="1">
      <c r="A826" s="12"/>
      <c r="B826" s="204"/>
      <c r="C826" s="205"/>
      <c r="D826" s="206" t="s">
        <v>78</v>
      </c>
      <c r="E826" s="218" t="s">
        <v>1304</v>
      </c>
      <c r="F826" s="218" t="s">
        <v>1305</v>
      </c>
      <c r="G826" s="205"/>
      <c r="H826" s="205"/>
      <c r="I826" s="208"/>
      <c r="J826" s="219">
        <f>BK826</f>
        <v>0</v>
      </c>
      <c r="K826" s="205"/>
      <c r="L826" s="210"/>
      <c r="M826" s="211"/>
      <c r="N826" s="212"/>
      <c r="O826" s="212"/>
      <c r="P826" s="213">
        <f>SUM(P827:P853)</f>
        <v>0</v>
      </c>
      <c r="Q826" s="212"/>
      <c r="R826" s="213">
        <f>SUM(R827:R853)</f>
        <v>0.53112499999999996</v>
      </c>
      <c r="S826" s="212"/>
      <c r="T826" s="214">
        <f>SUM(T827:T853)</f>
        <v>0</v>
      </c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R826" s="215" t="s">
        <v>89</v>
      </c>
      <c r="AT826" s="216" t="s">
        <v>78</v>
      </c>
      <c r="AU826" s="216" t="s">
        <v>87</v>
      </c>
      <c r="AY826" s="215" t="s">
        <v>151</v>
      </c>
      <c r="BK826" s="217">
        <f>SUM(BK827:BK853)</f>
        <v>0</v>
      </c>
    </row>
    <row r="827" s="2" customFormat="1" ht="24.15" customHeight="1">
      <c r="A827" s="39"/>
      <c r="B827" s="40"/>
      <c r="C827" s="220" t="s">
        <v>1306</v>
      </c>
      <c r="D827" s="220" t="s">
        <v>153</v>
      </c>
      <c r="E827" s="221" t="s">
        <v>1307</v>
      </c>
      <c r="F827" s="222" t="s">
        <v>1308</v>
      </c>
      <c r="G827" s="223" t="s">
        <v>349</v>
      </c>
      <c r="H827" s="224">
        <v>4</v>
      </c>
      <c r="I827" s="225"/>
      <c r="J827" s="226">
        <f>ROUND(I827*H827,2)</f>
        <v>0</v>
      </c>
      <c r="K827" s="227"/>
      <c r="L827" s="45"/>
      <c r="M827" s="228" t="s">
        <v>1</v>
      </c>
      <c r="N827" s="229" t="s">
        <v>44</v>
      </c>
      <c r="O827" s="92"/>
      <c r="P827" s="230">
        <f>O827*H827</f>
        <v>0</v>
      </c>
      <c r="Q827" s="230">
        <v>0.00087000000000000001</v>
      </c>
      <c r="R827" s="230">
        <f>Q827*H827</f>
        <v>0.00348</v>
      </c>
      <c r="S827" s="230">
        <v>0</v>
      </c>
      <c r="T827" s="231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2" t="s">
        <v>235</v>
      </c>
      <c r="AT827" s="232" t="s">
        <v>153</v>
      </c>
      <c r="AU827" s="232" t="s">
        <v>89</v>
      </c>
      <c r="AY827" s="18" t="s">
        <v>151</v>
      </c>
      <c r="BE827" s="233">
        <f>IF(N827="základní",J827,0)</f>
        <v>0</v>
      </c>
      <c r="BF827" s="233">
        <f>IF(N827="snížená",J827,0)</f>
        <v>0</v>
      </c>
      <c r="BG827" s="233">
        <f>IF(N827="zákl. přenesená",J827,0)</f>
        <v>0</v>
      </c>
      <c r="BH827" s="233">
        <f>IF(N827="sníž. přenesená",J827,0)</f>
        <v>0</v>
      </c>
      <c r="BI827" s="233">
        <f>IF(N827="nulová",J827,0)</f>
        <v>0</v>
      </c>
      <c r="BJ827" s="18" t="s">
        <v>87</v>
      </c>
      <c r="BK827" s="233">
        <f>ROUND(I827*H827,2)</f>
        <v>0</v>
      </c>
      <c r="BL827" s="18" t="s">
        <v>235</v>
      </c>
      <c r="BM827" s="232" t="s">
        <v>1309</v>
      </c>
    </row>
    <row r="828" s="13" customFormat="1">
      <c r="A828" s="13"/>
      <c r="B828" s="234"/>
      <c r="C828" s="235"/>
      <c r="D828" s="236" t="s">
        <v>159</v>
      </c>
      <c r="E828" s="237" t="s">
        <v>1</v>
      </c>
      <c r="F828" s="238" t="s">
        <v>1310</v>
      </c>
      <c r="G828" s="235"/>
      <c r="H828" s="239">
        <v>1</v>
      </c>
      <c r="I828" s="240"/>
      <c r="J828" s="235"/>
      <c r="K828" s="235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159</v>
      </c>
      <c r="AU828" s="245" t="s">
        <v>89</v>
      </c>
      <c r="AV828" s="13" t="s">
        <v>89</v>
      </c>
      <c r="AW828" s="13" t="s">
        <v>35</v>
      </c>
      <c r="AX828" s="13" t="s">
        <v>79</v>
      </c>
      <c r="AY828" s="245" t="s">
        <v>151</v>
      </c>
    </row>
    <row r="829" s="13" customFormat="1">
      <c r="A829" s="13"/>
      <c r="B829" s="234"/>
      <c r="C829" s="235"/>
      <c r="D829" s="236" t="s">
        <v>159</v>
      </c>
      <c r="E829" s="237" t="s">
        <v>1</v>
      </c>
      <c r="F829" s="238" t="s">
        <v>1311</v>
      </c>
      <c r="G829" s="235"/>
      <c r="H829" s="239">
        <v>2</v>
      </c>
      <c r="I829" s="240"/>
      <c r="J829" s="235"/>
      <c r="K829" s="235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159</v>
      </c>
      <c r="AU829" s="245" t="s">
        <v>89</v>
      </c>
      <c r="AV829" s="13" t="s">
        <v>89</v>
      </c>
      <c r="AW829" s="13" t="s">
        <v>35</v>
      </c>
      <c r="AX829" s="13" t="s">
        <v>79</v>
      </c>
      <c r="AY829" s="245" t="s">
        <v>151</v>
      </c>
    </row>
    <row r="830" s="13" customFormat="1">
      <c r="A830" s="13"/>
      <c r="B830" s="234"/>
      <c r="C830" s="235"/>
      <c r="D830" s="236" t="s">
        <v>159</v>
      </c>
      <c r="E830" s="237" t="s">
        <v>1</v>
      </c>
      <c r="F830" s="238" t="s">
        <v>1312</v>
      </c>
      <c r="G830" s="235"/>
      <c r="H830" s="239">
        <v>1</v>
      </c>
      <c r="I830" s="240"/>
      <c r="J830" s="235"/>
      <c r="K830" s="235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159</v>
      </c>
      <c r="AU830" s="245" t="s">
        <v>89</v>
      </c>
      <c r="AV830" s="13" t="s">
        <v>89</v>
      </c>
      <c r="AW830" s="13" t="s">
        <v>35</v>
      </c>
      <c r="AX830" s="13" t="s">
        <v>79</v>
      </c>
      <c r="AY830" s="245" t="s">
        <v>151</v>
      </c>
    </row>
    <row r="831" s="14" customFormat="1">
      <c r="A831" s="14"/>
      <c r="B831" s="246"/>
      <c r="C831" s="247"/>
      <c r="D831" s="236" t="s">
        <v>159</v>
      </c>
      <c r="E831" s="248" t="s">
        <v>1</v>
      </c>
      <c r="F831" s="249" t="s">
        <v>190</v>
      </c>
      <c r="G831" s="247"/>
      <c r="H831" s="250">
        <v>4</v>
      </c>
      <c r="I831" s="251"/>
      <c r="J831" s="247"/>
      <c r="K831" s="247"/>
      <c r="L831" s="252"/>
      <c r="M831" s="253"/>
      <c r="N831" s="254"/>
      <c r="O831" s="254"/>
      <c r="P831" s="254"/>
      <c r="Q831" s="254"/>
      <c r="R831" s="254"/>
      <c r="S831" s="254"/>
      <c r="T831" s="25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6" t="s">
        <v>159</v>
      </c>
      <c r="AU831" s="256" t="s">
        <v>89</v>
      </c>
      <c r="AV831" s="14" t="s">
        <v>157</v>
      </c>
      <c r="AW831" s="14" t="s">
        <v>35</v>
      </c>
      <c r="AX831" s="14" t="s">
        <v>87</v>
      </c>
      <c r="AY831" s="256" t="s">
        <v>151</v>
      </c>
    </row>
    <row r="832" s="2" customFormat="1" ht="24.15" customHeight="1">
      <c r="A832" s="39"/>
      <c r="B832" s="40"/>
      <c r="C832" s="257" t="s">
        <v>1313</v>
      </c>
      <c r="D832" s="257" t="s">
        <v>353</v>
      </c>
      <c r="E832" s="258" t="s">
        <v>1314</v>
      </c>
      <c r="F832" s="259" t="s">
        <v>1315</v>
      </c>
      <c r="G832" s="260" t="s">
        <v>156</v>
      </c>
      <c r="H832" s="261">
        <v>6.6100000000000003</v>
      </c>
      <c r="I832" s="262"/>
      <c r="J832" s="263">
        <f>ROUND(I832*H832,2)</f>
        <v>0</v>
      </c>
      <c r="K832" s="264"/>
      <c r="L832" s="265"/>
      <c r="M832" s="266" t="s">
        <v>1</v>
      </c>
      <c r="N832" s="267" t="s">
        <v>44</v>
      </c>
      <c r="O832" s="92"/>
      <c r="P832" s="230">
        <f>O832*H832</f>
        <v>0</v>
      </c>
      <c r="Q832" s="230">
        <v>0.025440000000000001</v>
      </c>
      <c r="R832" s="230">
        <f>Q832*H832</f>
        <v>0.16815840000000001</v>
      </c>
      <c r="S832" s="230">
        <v>0</v>
      </c>
      <c r="T832" s="231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32" t="s">
        <v>326</v>
      </c>
      <c r="AT832" s="232" t="s">
        <v>353</v>
      </c>
      <c r="AU832" s="232" t="s">
        <v>89</v>
      </c>
      <c r="AY832" s="18" t="s">
        <v>151</v>
      </c>
      <c r="BE832" s="233">
        <f>IF(N832="základní",J832,0)</f>
        <v>0</v>
      </c>
      <c r="BF832" s="233">
        <f>IF(N832="snížená",J832,0)</f>
        <v>0</v>
      </c>
      <c r="BG832" s="233">
        <f>IF(N832="zákl. přenesená",J832,0)</f>
        <v>0</v>
      </c>
      <c r="BH832" s="233">
        <f>IF(N832="sníž. přenesená",J832,0)</f>
        <v>0</v>
      </c>
      <c r="BI832" s="233">
        <f>IF(N832="nulová",J832,0)</f>
        <v>0</v>
      </c>
      <c r="BJ832" s="18" t="s">
        <v>87</v>
      </c>
      <c r="BK832" s="233">
        <f>ROUND(I832*H832,2)</f>
        <v>0</v>
      </c>
      <c r="BL832" s="18" t="s">
        <v>235</v>
      </c>
      <c r="BM832" s="232" t="s">
        <v>1316</v>
      </c>
    </row>
    <row r="833" s="13" customFormat="1">
      <c r="A833" s="13"/>
      <c r="B833" s="234"/>
      <c r="C833" s="235"/>
      <c r="D833" s="236" t="s">
        <v>159</v>
      </c>
      <c r="E833" s="237" t="s">
        <v>1</v>
      </c>
      <c r="F833" s="238" t="s">
        <v>1317</v>
      </c>
      <c r="G833" s="235"/>
      <c r="H833" s="239">
        <v>2.3100000000000001</v>
      </c>
      <c r="I833" s="240"/>
      <c r="J833" s="235"/>
      <c r="K833" s="235"/>
      <c r="L833" s="241"/>
      <c r="M833" s="242"/>
      <c r="N833" s="243"/>
      <c r="O833" s="243"/>
      <c r="P833" s="243"/>
      <c r="Q833" s="243"/>
      <c r="R833" s="243"/>
      <c r="S833" s="243"/>
      <c r="T833" s="24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5" t="s">
        <v>159</v>
      </c>
      <c r="AU833" s="245" t="s">
        <v>89</v>
      </c>
      <c r="AV833" s="13" t="s">
        <v>89</v>
      </c>
      <c r="AW833" s="13" t="s">
        <v>35</v>
      </c>
      <c r="AX833" s="13" t="s">
        <v>79</v>
      </c>
      <c r="AY833" s="245" t="s">
        <v>151</v>
      </c>
    </row>
    <row r="834" s="13" customFormat="1">
      <c r="A834" s="13"/>
      <c r="B834" s="234"/>
      <c r="C834" s="235"/>
      <c r="D834" s="236" t="s">
        <v>159</v>
      </c>
      <c r="E834" s="237" t="s">
        <v>1</v>
      </c>
      <c r="F834" s="238" t="s">
        <v>1318</v>
      </c>
      <c r="G834" s="235"/>
      <c r="H834" s="239">
        <v>4.2999999999999998</v>
      </c>
      <c r="I834" s="240"/>
      <c r="J834" s="235"/>
      <c r="K834" s="235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159</v>
      </c>
      <c r="AU834" s="245" t="s">
        <v>89</v>
      </c>
      <c r="AV834" s="13" t="s">
        <v>89</v>
      </c>
      <c r="AW834" s="13" t="s">
        <v>35</v>
      </c>
      <c r="AX834" s="13" t="s">
        <v>79</v>
      </c>
      <c r="AY834" s="245" t="s">
        <v>151</v>
      </c>
    </row>
    <row r="835" s="14" customFormat="1">
      <c r="A835" s="14"/>
      <c r="B835" s="246"/>
      <c r="C835" s="247"/>
      <c r="D835" s="236" t="s">
        <v>159</v>
      </c>
      <c r="E835" s="248" t="s">
        <v>1</v>
      </c>
      <c r="F835" s="249" t="s">
        <v>190</v>
      </c>
      <c r="G835" s="247"/>
      <c r="H835" s="250">
        <v>6.6100000000000003</v>
      </c>
      <c r="I835" s="251"/>
      <c r="J835" s="247"/>
      <c r="K835" s="247"/>
      <c r="L835" s="252"/>
      <c r="M835" s="253"/>
      <c r="N835" s="254"/>
      <c r="O835" s="254"/>
      <c r="P835" s="254"/>
      <c r="Q835" s="254"/>
      <c r="R835" s="254"/>
      <c r="S835" s="254"/>
      <c r="T835" s="25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6" t="s">
        <v>159</v>
      </c>
      <c r="AU835" s="256" t="s">
        <v>89</v>
      </c>
      <c r="AV835" s="14" t="s">
        <v>157</v>
      </c>
      <c r="AW835" s="14" t="s">
        <v>35</v>
      </c>
      <c r="AX835" s="14" t="s">
        <v>87</v>
      </c>
      <c r="AY835" s="256" t="s">
        <v>151</v>
      </c>
    </row>
    <row r="836" s="2" customFormat="1" ht="33" customHeight="1">
      <c r="A836" s="39"/>
      <c r="B836" s="40"/>
      <c r="C836" s="257" t="s">
        <v>1319</v>
      </c>
      <c r="D836" s="257" t="s">
        <v>353</v>
      </c>
      <c r="E836" s="258" t="s">
        <v>1320</v>
      </c>
      <c r="F836" s="259" t="s">
        <v>1321</v>
      </c>
      <c r="G836" s="260" t="s">
        <v>156</v>
      </c>
      <c r="H836" s="261">
        <v>2.1499999999999999</v>
      </c>
      <c r="I836" s="262"/>
      <c r="J836" s="263">
        <f>ROUND(I836*H836,2)</f>
        <v>0</v>
      </c>
      <c r="K836" s="264"/>
      <c r="L836" s="265"/>
      <c r="M836" s="266" t="s">
        <v>1</v>
      </c>
      <c r="N836" s="267" t="s">
        <v>44</v>
      </c>
      <c r="O836" s="92"/>
      <c r="P836" s="230">
        <f>O836*H836</f>
        <v>0</v>
      </c>
      <c r="Q836" s="230">
        <v>0.040210000000000003</v>
      </c>
      <c r="R836" s="230">
        <f>Q836*H836</f>
        <v>0.086451500000000001</v>
      </c>
      <c r="S836" s="230">
        <v>0</v>
      </c>
      <c r="T836" s="231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32" t="s">
        <v>326</v>
      </c>
      <c r="AT836" s="232" t="s">
        <v>353</v>
      </c>
      <c r="AU836" s="232" t="s">
        <v>89</v>
      </c>
      <c r="AY836" s="18" t="s">
        <v>151</v>
      </c>
      <c r="BE836" s="233">
        <f>IF(N836="základní",J836,0)</f>
        <v>0</v>
      </c>
      <c r="BF836" s="233">
        <f>IF(N836="snížená",J836,0)</f>
        <v>0</v>
      </c>
      <c r="BG836" s="233">
        <f>IF(N836="zákl. přenesená",J836,0)</f>
        <v>0</v>
      </c>
      <c r="BH836" s="233">
        <f>IF(N836="sníž. přenesená",J836,0)</f>
        <v>0</v>
      </c>
      <c r="BI836" s="233">
        <f>IF(N836="nulová",J836,0)</f>
        <v>0</v>
      </c>
      <c r="BJ836" s="18" t="s">
        <v>87</v>
      </c>
      <c r="BK836" s="233">
        <f>ROUND(I836*H836,2)</f>
        <v>0</v>
      </c>
      <c r="BL836" s="18" t="s">
        <v>235</v>
      </c>
      <c r="BM836" s="232" t="s">
        <v>1322</v>
      </c>
    </row>
    <row r="837" s="13" customFormat="1">
      <c r="A837" s="13"/>
      <c r="B837" s="234"/>
      <c r="C837" s="235"/>
      <c r="D837" s="236" t="s">
        <v>159</v>
      </c>
      <c r="E837" s="237" t="s">
        <v>1</v>
      </c>
      <c r="F837" s="238" t="s">
        <v>852</v>
      </c>
      <c r="G837" s="235"/>
      <c r="H837" s="239">
        <v>2.1499999999999999</v>
      </c>
      <c r="I837" s="240"/>
      <c r="J837" s="235"/>
      <c r="K837" s="235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159</v>
      </c>
      <c r="AU837" s="245" t="s">
        <v>89</v>
      </c>
      <c r="AV837" s="13" t="s">
        <v>89</v>
      </c>
      <c r="AW837" s="13" t="s">
        <v>35</v>
      </c>
      <c r="AX837" s="13" t="s">
        <v>87</v>
      </c>
      <c r="AY837" s="245" t="s">
        <v>151</v>
      </c>
    </row>
    <row r="838" s="2" customFormat="1" ht="24.15" customHeight="1">
      <c r="A838" s="39"/>
      <c r="B838" s="40"/>
      <c r="C838" s="220" t="s">
        <v>1323</v>
      </c>
      <c r="D838" s="220" t="s">
        <v>153</v>
      </c>
      <c r="E838" s="221" t="s">
        <v>1324</v>
      </c>
      <c r="F838" s="222" t="s">
        <v>1325</v>
      </c>
      <c r="G838" s="223" t="s">
        <v>349</v>
      </c>
      <c r="H838" s="224">
        <v>2</v>
      </c>
      <c r="I838" s="225"/>
      <c r="J838" s="226">
        <f>ROUND(I838*H838,2)</f>
        <v>0</v>
      </c>
      <c r="K838" s="227"/>
      <c r="L838" s="45"/>
      <c r="M838" s="228" t="s">
        <v>1</v>
      </c>
      <c r="N838" s="229" t="s">
        <v>44</v>
      </c>
      <c r="O838" s="92"/>
      <c r="P838" s="230">
        <f>O838*H838</f>
        <v>0</v>
      </c>
      <c r="Q838" s="230">
        <v>0.00084000000000000003</v>
      </c>
      <c r="R838" s="230">
        <f>Q838*H838</f>
        <v>0.0016800000000000001</v>
      </c>
      <c r="S838" s="230">
        <v>0</v>
      </c>
      <c r="T838" s="231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2" t="s">
        <v>235</v>
      </c>
      <c r="AT838" s="232" t="s">
        <v>153</v>
      </c>
      <c r="AU838" s="232" t="s">
        <v>89</v>
      </c>
      <c r="AY838" s="18" t="s">
        <v>151</v>
      </c>
      <c r="BE838" s="233">
        <f>IF(N838="základní",J838,0)</f>
        <v>0</v>
      </c>
      <c r="BF838" s="233">
        <f>IF(N838="snížená",J838,0)</f>
        <v>0</v>
      </c>
      <c r="BG838" s="233">
        <f>IF(N838="zákl. přenesená",J838,0)</f>
        <v>0</v>
      </c>
      <c r="BH838" s="233">
        <f>IF(N838="sníž. přenesená",J838,0)</f>
        <v>0</v>
      </c>
      <c r="BI838" s="233">
        <f>IF(N838="nulová",J838,0)</f>
        <v>0</v>
      </c>
      <c r="BJ838" s="18" t="s">
        <v>87</v>
      </c>
      <c r="BK838" s="233">
        <f>ROUND(I838*H838,2)</f>
        <v>0</v>
      </c>
      <c r="BL838" s="18" t="s">
        <v>235</v>
      </c>
      <c r="BM838" s="232" t="s">
        <v>1326</v>
      </c>
    </row>
    <row r="839" s="13" customFormat="1">
      <c r="A839" s="13"/>
      <c r="B839" s="234"/>
      <c r="C839" s="235"/>
      <c r="D839" s="236" t="s">
        <v>159</v>
      </c>
      <c r="E839" s="237" t="s">
        <v>1</v>
      </c>
      <c r="F839" s="238" t="s">
        <v>1327</v>
      </c>
      <c r="G839" s="235"/>
      <c r="H839" s="239">
        <v>1</v>
      </c>
      <c r="I839" s="240"/>
      <c r="J839" s="235"/>
      <c r="K839" s="235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159</v>
      </c>
      <c r="AU839" s="245" t="s">
        <v>89</v>
      </c>
      <c r="AV839" s="13" t="s">
        <v>89</v>
      </c>
      <c r="AW839" s="13" t="s">
        <v>35</v>
      </c>
      <c r="AX839" s="13" t="s">
        <v>79</v>
      </c>
      <c r="AY839" s="245" t="s">
        <v>151</v>
      </c>
    </row>
    <row r="840" s="13" customFormat="1">
      <c r="A840" s="13"/>
      <c r="B840" s="234"/>
      <c r="C840" s="235"/>
      <c r="D840" s="236" t="s">
        <v>159</v>
      </c>
      <c r="E840" s="237" t="s">
        <v>1</v>
      </c>
      <c r="F840" s="238" t="s">
        <v>1328</v>
      </c>
      <c r="G840" s="235"/>
      <c r="H840" s="239">
        <v>1</v>
      </c>
      <c r="I840" s="240"/>
      <c r="J840" s="235"/>
      <c r="K840" s="235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159</v>
      </c>
      <c r="AU840" s="245" t="s">
        <v>89</v>
      </c>
      <c r="AV840" s="13" t="s">
        <v>89</v>
      </c>
      <c r="AW840" s="13" t="s">
        <v>35</v>
      </c>
      <c r="AX840" s="13" t="s">
        <v>79</v>
      </c>
      <c r="AY840" s="245" t="s">
        <v>151</v>
      </c>
    </row>
    <row r="841" s="14" customFormat="1">
      <c r="A841" s="14"/>
      <c r="B841" s="246"/>
      <c r="C841" s="247"/>
      <c r="D841" s="236" t="s">
        <v>159</v>
      </c>
      <c r="E841" s="248" t="s">
        <v>1</v>
      </c>
      <c r="F841" s="249" t="s">
        <v>190</v>
      </c>
      <c r="G841" s="247"/>
      <c r="H841" s="250">
        <v>2</v>
      </c>
      <c r="I841" s="251"/>
      <c r="J841" s="247"/>
      <c r="K841" s="247"/>
      <c r="L841" s="252"/>
      <c r="M841" s="253"/>
      <c r="N841" s="254"/>
      <c r="O841" s="254"/>
      <c r="P841" s="254"/>
      <c r="Q841" s="254"/>
      <c r="R841" s="254"/>
      <c r="S841" s="254"/>
      <c r="T841" s="25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6" t="s">
        <v>159</v>
      </c>
      <c r="AU841" s="256" t="s">
        <v>89</v>
      </c>
      <c r="AV841" s="14" t="s">
        <v>157</v>
      </c>
      <c r="AW841" s="14" t="s">
        <v>35</v>
      </c>
      <c r="AX841" s="14" t="s">
        <v>87</v>
      </c>
      <c r="AY841" s="256" t="s">
        <v>151</v>
      </c>
    </row>
    <row r="842" s="2" customFormat="1" ht="24.15" customHeight="1">
      <c r="A842" s="39"/>
      <c r="B842" s="40"/>
      <c r="C842" s="257" t="s">
        <v>1329</v>
      </c>
      <c r="D842" s="257" t="s">
        <v>353</v>
      </c>
      <c r="E842" s="258" t="s">
        <v>1330</v>
      </c>
      <c r="F842" s="259" t="s">
        <v>1331</v>
      </c>
      <c r="G842" s="260" t="s">
        <v>156</v>
      </c>
      <c r="H842" s="261">
        <v>3.96</v>
      </c>
      <c r="I842" s="262"/>
      <c r="J842" s="263">
        <f>ROUND(I842*H842,2)</f>
        <v>0</v>
      </c>
      <c r="K842" s="264"/>
      <c r="L842" s="265"/>
      <c r="M842" s="266" t="s">
        <v>1</v>
      </c>
      <c r="N842" s="267" t="s">
        <v>44</v>
      </c>
      <c r="O842" s="92"/>
      <c r="P842" s="230">
        <f>O842*H842</f>
        <v>0</v>
      </c>
      <c r="Q842" s="230">
        <v>0.025440000000000001</v>
      </c>
      <c r="R842" s="230">
        <f>Q842*H842</f>
        <v>0.1007424</v>
      </c>
      <c r="S842" s="230">
        <v>0</v>
      </c>
      <c r="T842" s="231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32" t="s">
        <v>326</v>
      </c>
      <c r="AT842" s="232" t="s">
        <v>353</v>
      </c>
      <c r="AU842" s="232" t="s">
        <v>89</v>
      </c>
      <c r="AY842" s="18" t="s">
        <v>151</v>
      </c>
      <c r="BE842" s="233">
        <f>IF(N842="základní",J842,0)</f>
        <v>0</v>
      </c>
      <c r="BF842" s="233">
        <f>IF(N842="snížená",J842,0)</f>
        <v>0</v>
      </c>
      <c r="BG842" s="233">
        <f>IF(N842="zákl. přenesená",J842,0)</f>
        <v>0</v>
      </c>
      <c r="BH842" s="233">
        <f>IF(N842="sníž. přenesená",J842,0)</f>
        <v>0</v>
      </c>
      <c r="BI842" s="233">
        <f>IF(N842="nulová",J842,0)</f>
        <v>0</v>
      </c>
      <c r="BJ842" s="18" t="s">
        <v>87</v>
      </c>
      <c r="BK842" s="233">
        <f>ROUND(I842*H842,2)</f>
        <v>0</v>
      </c>
      <c r="BL842" s="18" t="s">
        <v>235</v>
      </c>
      <c r="BM842" s="232" t="s">
        <v>1332</v>
      </c>
    </row>
    <row r="843" s="13" customFormat="1">
      <c r="A843" s="13"/>
      <c r="B843" s="234"/>
      <c r="C843" s="235"/>
      <c r="D843" s="236" t="s">
        <v>159</v>
      </c>
      <c r="E843" s="237" t="s">
        <v>1</v>
      </c>
      <c r="F843" s="238" t="s">
        <v>851</v>
      </c>
      <c r="G843" s="235"/>
      <c r="H843" s="239">
        <v>3.96</v>
      </c>
      <c r="I843" s="240"/>
      <c r="J843" s="235"/>
      <c r="K843" s="235"/>
      <c r="L843" s="241"/>
      <c r="M843" s="242"/>
      <c r="N843" s="243"/>
      <c r="O843" s="243"/>
      <c r="P843" s="243"/>
      <c r="Q843" s="243"/>
      <c r="R843" s="243"/>
      <c r="S843" s="243"/>
      <c r="T843" s="24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5" t="s">
        <v>159</v>
      </c>
      <c r="AU843" s="245" t="s">
        <v>89</v>
      </c>
      <c r="AV843" s="13" t="s">
        <v>89</v>
      </c>
      <c r="AW843" s="13" t="s">
        <v>35</v>
      </c>
      <c r="AX843" s="13" t="s">
        <v>87</v>
      </c>
      <c r="AY843" s="245" t="s">
        <v>151</v>
      </c>
    </row>
    <row r="844" s="2" customFormat="1" ht="33" customHeight="1">
      <c r="A844" s="39"/>
      <c r="B844" s="40"/>
      <c r="C844" s="257" t="s">
        <v>1333</v>
      </c>
      <c r="D844" s="257" t="s">
        <v>353</v>
      </c>
      <c r="E844" s="258" t="s">
        <v>1334</v>
      </c>
      <c r="F844" s="259" t="s">
        <v>1335</v>
      </c>
      <c r="G844" s="260" t="s">
        <v>156</v>
      </c>
      <c r="H844" s="261">
        <v>3.8700000000000001</v>
      </c>
      <c r="I844" s="262"/>
      <c r="J844" s="263">
        <f>ROUND(I844*H844,2)</f>
        <v>0</v>
      </c>
      <c r="K844" s="264"/>
      <c r="L844" s="265"/>
      <c r="M844" s="266" t="s">
        <v>1</v>
      </c>
      <c r="N844" s="267" t="s">
        <v>44</v>
      </c>
      <c r="O844" s="92"/>
      <c r="P844" s="230">
        <f>O844*H844</f>
        <v>0</v>
      </c>
      <c r="Q844" s="230">
        <v>0.040210000000000003</v>
      </c>
      <c r="R844" s="230">
        <f>Q844*H844</f>
        <v>0.15561270000000002</v>
      </c>
      <c r="S844" s="230">
        <v>0</v>
      </c>
      <c r="T844" s="231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2" t="s">
        <v>326</v>
      </c>
      <c r="AT844" s="232" t="s">
        <v>353</v>
      </c>
      <c r="AU844" s="232" t="s">
        <v>89</v>
      </c>
      <c r="AY844" s="18" t="s">
        <v>151</v>
      </c>
      <c r="BE844" s="233">
        <f>IF(N844="základní",J844,0)</f>
        <v>0</v>
      </c>
      <c r="BF844" s="233">
        <f>IF(N844="snížená",J844,0)</f>
        <v>0</v>
      </c>
      <c r="BG844" s="233">
        <f>IF(N844="zákl. přenesená",J844,0)</f>
        <v>0</v>
      </c>
      <c r="BH844" s="233">
        <f>IF(N844="sníž. přenesená",J844,0)</f>
        <v>0</v>
      </c>
      <c r="BI844" s="233">
        <f>IF(N844="nulová",J844,0)</f>
        <v>0</v>
      </c>
      <c r="BJ844" s="18" t="s">
        <v>87</v>
      </c>
      <c r="BK844" s="233">
        <f>ROUND(I844*H844,2)</f>
        <v>0</v>
      </c>
      <c r="BL844" s="18" t="s">
        <v>235</v>
      </c>
      <c r="BM844" s="232" t="s">
        <v>1336</v>
      </c>
    </row>
    <row r="845" s="13" customFormat="1">
      <c r="A845" s="13"/>
      <c r="B845" s="234"/>
      <c r="C845" s="235"/>
      <c r="D845" s="236" t="s">
        <v>159</v>
      </c>
      <c r="E845" s="237" t="s">
        <v>1</v>
      </c>
      <c r="F845" s="238" t="s">
        <v>1337</v>
      </c>
      <c r="G845" s="235"/>
      <c r="H845" s="239">
        <v>3.8700000000000001</v>
      </c>
      <c r="I845" s="240"/>
      <c r="J845" s="235"/>
      <c r="K845" s="235"/>
      <c r="L845" s="241"/>
      <c r="M845" s="242"/>
      <c r="N845" s="243"/>
      <c r="O845" s="243"/>
      <c r="P845" s="243"/>
      <c r="Q845" s="243"/>
      <c r="R845" s="243"/>
      <c r="S845" s="243"/>
      <c r="T845" s="24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5" t="s">
        <v>159</v>
      </c>
      <c r="AU845" s="245" t="s">
        <v>89</v>
      </c>
      <c r="AV845" s="13" t="s">
        <v>89</v>
      </c>
      <c r="AW845" s="13" t="s">
        <v>35</v>
      </c>
      <c r="AX845" s="13" t="s">
        <v>87</v>
      </c>
      <c r="AY845" s="245" t="s">
        <v>151</v>
      </c>
    </row>
    <row r="846" s="2" customFormat="1" ht="16.5" customHeight="1">
      <c r="A846" s="39"/>
      <c r="B846" s="40"/>
      <c r="C846" s="220" t="s">
        <v>1338</v>
      </c>
      <c r="D846" s="220" t="s">
        <v>153</v>
      </c>
      <c r="E846" s="221" t="s">
        <v>1339</v>
      </c>
      <c r="F846" s="222" t="s">
        <v>1340</v>
      </c>
      <c r="G846" s="223" t="s">
        <v>349</v>
      </c>
      <c r="H846" s="224">
        <v>6</v>
      </c>
      <c r="I846" s="225"/>
      <c r="J846" s="226">
        <f>ROUND(I846*H846,2)</f>
        <v>0</v>
      </c>
      <c r="K846" s="227"/>
      <c r="L846" s="45"/>
      <c r="M846" s="228" t="s">
        <v>1</v>
      </c>
      <c r="N846" s="229" t="s">
        <v>44</v>
      </c>
      <c r="O846" s="92"/>
      <c r="P846" s="230">
        <f>O846*H846</f>
        <v>0</v>
      </c>
      <c r="Q846" s="230">
        <v>0</v>
      </c>
      <c r="R846" s="230">
        <f>Q846*H846</f>
        <v>0</v>
      </c>
      <c r="S846" s="230">
        <v>0</v>
      </c>
      <c r="T846" s="231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32" t="s">
        <v>235</v>
      </c>
      <c r="AT846" s="232" t="s">
        <v>153</v>
      </c>
      <c r="AU846" s="232" t="s">
        <v>89</v>
      </c>
      <c r="AY846" s="18" t="s">
        <v>151</v>
      </c>
      <c r="BE846" s="233">
        <f>IF(N846="základní",J846,0)</f>
        <v>0</v>
      </c>
      <c r="BF846" s="233">
        <f>IF(N846="snížená",J846,0)</f>
        <v>0</v>
      </c>
      <c r="BG846" s="233">
        <f>IF(N846="zákl. přenesená",J846,0)</f>
        <v>0</v>
      </c>
      <c r="BH846" s="233">
        <f>IF(N846="sníž. přenesená",J846,0)</f>
        <v>0</v>
      </c>
      <c r="BI846" s="233">
        <f>IF(N846="nulová",J846,0)</f>
        <v>0</v>
      </c>
      <c r="BJ846" s="18" t="s">
        <v>87</v>
      </c>
      <c r="BK846" s="233">
        <f>ROUND(I846*H846,2)</f>
        <v>0</v>
      </c>
      <c r="BL846" s="18" t="s">
        <v>235</v>
      </c>
      <c r="BM846" s="232" t="s">
        <v>1341</v>
      </c>
    </row>
    <row r="847" s="2" customFormat="1" ht="21.75" customHeight="1">
      <c r="A847" s="39"/>
      <c r="B847" s="40"/>
      <c r="C847" s="257" t="s">
        <v>1342</v>
      </c>
      <c r="D847" s="257" t="s">
        <v>353</v>
      </c>
      <c r="E847" s="258" t="s">
        <v>1343</v>
      </c>
      <c r="F847" s="259" t="s">
        <v>1344</v>
      </c>
      <c r="G847" s="260" t="s">
        <v>349</v>
      </c>
      <c r="H847" s="261">
        <v>6</v>
      </c>
      <c r="I847" s="262"/>
      <c r="J847" s="263">
        <f>ROUND(I847*H847,2)</f>
        <v>0</v>
      </c>
      <c r="K847" s="264"/>
      <c r="L847" s="265"/>
      <c r="M847" s="266" t="s">
        <v>1</v>
      </c>
      <c r="N847" s="267" t="s">
        <v>44</v>
      </c>
      <c r="O847" s="92"/>
      <c r="P847" s="230">
        <f>O847*H847</f>
        <v>0</v>
      </c>
      <c r="Q847" s="230">
        <v>0.00014999999999999999</v>
      </c>
      <c r="R847" s="230">
        <f>Q847*H847</f>
        <v>0.00089999999999999998</v>
      </c>
      <c r="S847" s="230">
        <v>0</v>
      </c>
      <c r="T847" s="231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2" t="s">
        <v>326</v>
      </c>
      <c r="AT847" s="232" t="s">
        <v>353</v>
      </c>
      <c r="AU847" s="232" t="s">
        <v>89</v>
      </c>
      <c r="AY847" s="18" t="s">
        <v>151</v>
      </c>
      <c r="BE847" s="233">
        <f>IF(N847="základní",J847,0)</f>
        <v>0</v>
      </c>
      <c r="BF847" s="233">
        <f>IF(N847="snížená",J847,0)</f>
        <v>0</v>
      </c>
      <c r="BG847" s="233">
        <f>IF(N847="zákl. přenesená",J847,0)</f>
        <v>0</v>
      </c>
      <c r="BH847" s="233">
        <f>IF(N847="sníž. přenesená",J847,0)</f>
        <v>0</v>
      </c>
      <c r="BI847" s="233">
        <f>IF(N847="nulová",J847,0)</f>
        <v>0</v>
      </c>
      <c r="BJ847" s="18" t="s">
        <v>87</v>
      </c>
      <c r="BK847" s="233">
        <f>ROUND(I847*H847,2)</f>
        <v>0</v>
      </c>
      <c r="BL847" s="18" t="s">
        <v>235</v>
      </c>
      <c r="BM847" s="232" t="s">
        <v>1345</v>
      </c>
    </row>
    <row r="848" s="2" customFormat="1" ht="16.5" customHeight="1">
      <c r="A848" s="39"/>
      <c r="B848" s="40"/>
      <c r="C848" s="257" t="s">
        <v>1346</v>
      </c>
      <c r="D848" s="257" t="s">
        <v>353</v>
      </c>
      <c r="E848" s="258" t="s">
        <v>1347</v>
      </c>
      <c r="F848" s="259" t="s">
        <v>1348</v>
      </c>
      <c r="G848" s="260" t="s">
        <v>349</v>
      </c>
      <c r="H848" s="261">
        <v>6</v>
      </c>
      <c r="I848" s="262"/>
      <c r="J848" s="263">
        <f>ROUND(I848*H848,2)</f>
        <v>0</v>
      </c>
      <c r="K848" s="264"/>
      <c r="L848" s="265"/>
      <c r="M848" s="266" t="s">
        <v>1</v>
      </c>
      <c r="N848" s="267" t="s">
        <v>44</v>
      </c>
      <c r="O848" s="92"/>
      <c r="P848" s="230">
        <f>O848*H848</f>
        <v>0</v>
      </c>
      <c r="Q848" s="230">
        <v>0.00014999999999999999</v>
      </c>
      <c r="R848" s="230">
        <f>Q848*H848</f>
        <v>0.00089999999999999998</v>
      </c>
      <c r="S848" s="230">
        <v>0</v>
      </c>
      <c r="T848" s="231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2" t="s">
        <v>326</v>
      </c>
      <c r="AT848" s="232" t="s">
        <v>353</v>
      </c>
      <c r="AU848" s="232" t="s">
        <v>89</v>
      </c>
      <c r="AY848" s="18" t="s">
        <v>151</v>
      </c>
      <c r="BE848" s="233">
        <f>IF(N848="základní",J848,0)</f>
        <v>0</v>
      </c>
      <c r="BF848" s="233">
        <f>IF(N848="snížená",J848,0)</f>
        <v>0</v>
      </c>
      <c r="BG848" s="233">
        <f>IF(N848="zákl. přenesená",J848,0)</f>
        <v>0</v>
      </c>
      <c r="BH848" s="233">
        <f>IF(N848="sníž. přenesená",J848,0)</f>
        <v>0</v>
      </c>
      <c r="BI848" s="233">
        <f>IF(N848="nulová",J848,0)</f>
        <v>0</v>
      </c>
      <c r="BJ848" s="18" t="s">
        <v>87</v>
      </c>
      <c r="BK848" s="233">
        <f>ROUND(I848*H848,2)</f>
        <v>0</v>
      </c>
      <c r="BL848" s="18" t="s">
        <v>235</v>
      </c>
      <c r="BM848" s="232" t="s">
        <v>1349</v>
      </c>
    </row>
    <row r="849" s="2" customFormat="1" ht="21.75" customHeight="1">
      <c r="A849" s="39"/>
      <c r="B849" s="40"/>
      <c r="C849" s="220" t="s">
        <v>1350</v>
      </c>
      <c r="D849" s="220" t="s">
        <v>153</v>
      </c>
      <c r="E849" s="221" t="s">
        <v>1351</v>
      </c>
      <c r="F849" s="222" t="s">
        <v>1352</v>
      </c>
      <c r="G849" s="223" t="s">
        <v>349</v>
      </c>
      <c r="H849" s="224">
        <v>4</v>
      </c>
      <c r="I849" s="225"/>
      <c r="J849" s="226">
        <f>ROUND(I849*H849,2)</f>
        <v>0</v>
      </c>
      <c r="K849" s="227"/>
      <c r="L849" s="45"/>
      <c r="M849" s="228" t="s">
        <v>1</v>
      </c>
      <c r="N849" s="229" t="s">
        <v>44</v>
      </c>
      <c r="O849" s="92"/>
      <c r="P849" s="230">
        <f>O849*H849</f>
        <v>0</v>
      </c>
      <c r="Q849" s="230">
        <v>0</v>
      </c>
      <c r="R849" s="230">
        <f>Q849*H849</f>
        <v>0</v>
      </c>
      <c r="S849" s="230">
        <v>0</v>
      </c>
      <c r="T849" s="231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32" t="s">
        <v>235</v>
      </c>
      <c r="AT849" s="232" t="s">
        <v>153</v>
      </c>
      <c r="AU849" s="232" t="s">
        <v>89</v>
      </c>
      <c r="AY849" s="18" t="s">
        <v>151</v>
      </c>
      <c r="BE849" s="233">
        <f>IF(N849="základní",J849,0)</f>
        <v>0</v>
      </c>
      <c r="BF849" s="233">
        <f>IF(N849="snížená",J849,0)</f>
        <v>0</v>
      </c>
      <c r="BG849" s="233">
        <f>IF(N849="zákl. přenesená",J849,0)</f>
        <v>0</v>
      </c>
      <c r="BH849" s="233">
        <f>IF(N849="sníž. přenesená",J849,0)</f>
        <v>0</v>
      </c>
      <c r="BI849" s="233">
        <f>IF(N849="nulová",J849,0)</f>
        <v>0</v>
      </c>
      <c r="BJ849" s="18" t="s">
        <v>87</v>
      </c>
      <c r="BK849" s="233">
        <f>ROUND(I849*H849,2)</f>
        <v>0</v>
      </c>
      <c r="BL849" s="18" t="s">
        <v>235</v>
      </c>
      <c r="BM849" s="232" t="s">
        <v>1353</v>
      </c>
    </row>
    <row r="850" s="2" customFormat="1" ht="16.5" customHeight="1">
      <c r="A850" s="39"/>
      <c r="B850" s="40"/>
      <c r="C850" s="257" t="s">
        <v>1354</v>
      </c>
      <c r="D850" s="257" t="s">
        <v>353</v>
      </c>
      <c r="E850" s="258" t="s">
        <v>1355</v>
      </c>
      <c r="F850" s="259" t="s">
        <v>1356</v>
      </c>
      <c r="G850" s="260" t="s">
        <v>349</v>
      </c>
      <c r="H850" s="261">
        <v>4</v>
      </c>
      <c r="I850" s="262"/>
      <c r="J850" s="263">
        <f>ROUND(I850*H850,2)</f>
        <v>0</v>
      </c>
      <c r="K850" s="264"/>
      <c r="L850" s="265"/>
      <c r="M850" s="266" t="s">
        <v>1</v>
      </c>
      <c r="N850" s="267" t="s">
        <v>44</v>
      </c>
      <c r="O850" s="92"/>
      <c r="P850" s="230">
        <f>O850*H850</f>
        <v>0</v>
      </c>
      <c r="Q850" s="230">
        <v>0.0022000000000000001</v>
      </c>
      <c r="R850" s="230">
        <f>Q850*H850</f>
        <v>0.0088000000000000005</v>
      </c>
      <c r="S850" s="230">
        <v>0</v>
      </c>
      <c r="T850" s="231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32" t="s">
        <v>326</v>
      </c>
      <c r="AT850" s="232" t="s">
        <v>353</v>
      </c>
      <c r="AU850" s="232" t="s">
        <v>89</v>
      </c>
      <c r="AY850" s="18" t="s">
        <v>151</v>
      </c>
      <c r="BE850" s="233">
        <f>IF(N850="základní",J850,0)</f>
        <v>0</v>
      </c>
      <c r="BF850" s="233">
        <f>IF(N850="snížená",J850,0)</f>
        <v>0</v>
      </c>
      <c r="BG850" s="233">
        <f>IF(N850="zákl. přenesená",J850,0)</f>
        <v>0</v>
      </c>
      <c r="BH850" s="233">
        <f>IF(N850="sníž. přenesená",J850,0)</f>
        <v>0</v>
      </c>
      <c r="BI850" s="233">
        <f>IF(N850="nulová",J850,0)</f>
        <v>0</v>
      </c>
      <c r="BJ850" s="18" t="s">
        <v>87</v>
      </c>
      <c r="BK850" s="233">
        <f>ROUND(I850*H850,2)</f>
        <v>0</v>
      </c>
      <c r="BL850" s="18" t="s">
        <v>235</v>
      </c>
      <c r="BM850" s="232" t="s">
        <v>1357</v>
      </c>
    </row>
    <row r="851" s="2" customFormat="1" ht="21.75" customHeight="1">
      <c r="A851" s="39"/>
      <c r="B851" s="40"/>
      <c r="C851" s="220" t="s">
        <v>1358</v>
      </c>
      <c r="D851" s="220" t="s">
        <v>153</v>
      </c>
      <c r="E851" s="221" t="s">
        <v>1359</v>
      </c>
      <c r="F851" s="222" t="s">
        <v>1360</v>
      </c>
      <c r="G851" s="223" t="s">
        <v>349</v>
      </c>
      <c r="H851" s="224">
        <v>2</v>
      </c>
      <c r="I851" s="225"/>
      <c r="J851" s="226">
        <f>ROUND(I851*H851,2)</f>
        <v>0</v>
      </c>
      <c r="K851" s="227"/>
      <c r="L851" s="45"/>
      <c r="M851" s="228" t="s">
        <v>1</v>
      </c>
      <c r="N851" s="229" t="s">
        <v>44</v>
      </c>
      <c r="O851" s="92"/>
      <c r="P851" s="230">
        <f>O851*H851</f>
        <v>0</v>
      </c>
      <c r="Q851" s="230">
        <v>0</v>
      </c>
      <c r="R851" s="230">
        <f>Q851*H851</f>
        <v>0</v>
      </c>
      <c r="S851" s="230">
        <v>0</v>
      </c>
      <c r="T851" s="231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2" t="s">
        <v>235</v>
      </c>
      <c r="AT851" s="232" t="s">
        <v>153</v>
      </c>
      <c r="AU851" s="232" t="s">
        <v>89</v>
      </c>
      <c r="AY851" s="18" t="s">
        <v>151</v>
      </c>
      <c r="BE851" s="233">
        <f>IF(N851="základní",J851,0)</f>
        <v>0</v>
      </c>
      <c r="BF851" s="233">
        <f>IF(N851="snížená",J851,0)</f>
        <v>0</v>
      </c>
      <c r="BG851" s="233">
        <f>IF(N851="zákl. přenesená",J851,0)</f>
        <v>0</v>
      </c>
      <c r="BH851" s="233">
        <f>IF(N851="sníž. přenesená",J851,0)</f>
        <v>0</v>
      </c>
      <c r="BI851" s="233">
        <f>IF(N851="nulová",J851,0)</f>
        <v>0</v>
      </c>
      <c r="BJ851" s="18" t="s">
        <v>87</v>
      </c>
      <c r="BK851" s="233">
        <f>ROUND(I851*H851,2)</f>
        <v>0</v>
      </c>
      <c r="BL851" s="18" t="s">
        <v>235</v>
      </c>
      <c r="BM851" s="232" t="s">
        <v>1361</v>
      </c>
    </row>
    <row r="852" s="2" customFormat="1" ht="16.5" customHeight="1">
      <c r="A852" s="39"/>
      <c r="B852" s="40"/>
      <c r="C852" s="257" t="s">
        <v>1362</v>
      </c>
      <c r="D852" s="257" t="s">
        <v>353</v>
      </c>
      <c r="E852" s="258" t="s">
        <v>1363</v>
      </c>
      <c r="F852" s="259" t="s">
        <v>1364</v>
      </c>
      <c r="G852" s="260" t="s">
        <v>349</v>
      </c>
      <c r="H852" s="261">
        <v>2</v>
      </c>
      <c r="I852" s="262"/>
      <c r="J852" s="263">
        <f>ROUND(I852*H852,2)</f>
        <v>0</v>
      </c>
      <c r="K852" s="264"/>
      <c r="L852" s="265"/>
      <c r="M852" s="266" t="s">
        <v>1</v>
      </c>
      <c r="N852" s="267" t="s">
        <v>44</v>
      </c>
      <c r="O852" s="92"/>
      <c r="P852" s="230">
        <f>O852*H852</f>
        <v>0</v>
      </c>
      <c r="Q852" s="230">
        <v>0.0022000000000000001</v>
      </c>
      <c r="R852" s="230">
        <f>Q852*H852</f>
        <v>0.0044000000000000003</v>
      </c>
      <c r="S852" s="230">
        <v>0</v>
      </c>
      <c r="T852" s="231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2" t="s">
        <v>326</v>
      </c>
      <c r="AT852" s="232" t="s">
        <v>353</v>
      </c>
      <c r="AU852" s="232" t="s">
        <v>89</v>
      </c>
      <c r="AY852" s="18" t="s">
        <v>151</v>
      </c>
      <c r="BE852" s="233">
        <f>IF(N852="základní",J852,0)</f>
        <v>0</v>
      </c>
      <c r="BF852" s="233">
        <f>IF(N852="snížená",J852,0)</f>
        <v>0</v>
      </c>
      <c r="BG852" s="233">
        <f>IF(N852="zákl. přenesená",J852,0)</f>
        <v>0</v>
      </c>
      <c r="BH852" s="233">
        <f>IF(N852="sníž. přenesená",J852,0)</f>
        <v>0</v>
      </c>
      <c r="BI852" s="233">
        <f>IF(N852="nulová",J852,0)</f>
        <v>0</v>
      </c>
      <c r="BJ852" s="18" t="s">
        <v>87</v>
      </c>
      <c r="BK852" s="233">
        <f>ROUND(I852*H852,2)</f>
        <v>0</v>
      </c>
      <c r="BL852" s="18" t="s">
        <v>235</v>
      </c>
      <c r="BM852" s="232" t="s">
        <v>1365</v>
      </c>
    </row>
    <row r="853" s="2" customFormat="1" ht="24.15" customHeight="1">
      <c r="A853" s="39"/>
      <c r="B853" s="40"/>
      <c r="C853" s="220" t="s">
        <v>1366</v>
      </c>
      <c r="D853" s="220" t="s">
        <v>153</v>
      </c>
      <c r="E853" s="221" t="s">
        <v>1367</v>
      </c>
      <c r="F853" s="222" t="s">
        <v>1368</v>
      </c>
      <c r="G853" s="223" t="s">
        <v>248</v>
      </c>
      <c r="H853" s="224">
        <v>0.53100000000000003</v>
      </c>
      <c r="I853" s="225"/>
      <c r="J853" s="226">
        <f>ROUND(I853*H853,2)</f>
        <v>0</v>
      </c>
      <c r="K853" s="227"/>
      <c r="L853" s="45"/>
      <c r="M853" s="228" t="s">
        <v>1</v>
      </c>
      <c r="N853" s="229" t="s">
        <v>44</v>
      </c>
      <c r="O853" s="92"/>
      <c r="P853" s="230">
        <f>O853*H853</f>
        <v>0</v>
      </c>
      <c r="Q853" s="230">
        <v>0</v>
      </c>
      <c r="R853" s="230">
        <f>Q853*H853</f>
        <v>0</v>
      </c>
      <c r="S853" s="230">
        <v>0</v>
      </c>
      <c r="T853" s="231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32" t="s">
        <v>235</v>
      </c>
      <c r="AT853" s="232" t="s">
        <v>153</v>
      </c>
      <c r="AU853" s="232" t="s">
        <v>89</v>
      </c>
      <c r="AY853" s="18" t="s">
        <v>151</v>
      </c>
      <c r="BE853" s="233">
        <f>IF(N853="základní",J853,0)</f>
        <v>0</v>
      </c>
      <c r="BF853" s="233">
        <f>IF(N853="snížená",J853,0)</f>
        <v>0</v>
      </c>
      <c r="BG853" s="233">
        <f>IF(N853="zákl. přenesená",J853,0)</f>
        <v>0</v>
      </c>
      <c r="BH853" s="233">
        <f>IF(N853="sníž. přenesená",J853,0)</f>
        <v>0</v>
      </c>
      <c r="BI853" s="233">
        <f>IF(N853="nulová",J853,0)</f>
        <v>0</v>
      </c>
      <c r="BJ853" s="18" t="s">
        <v>87</v>
      </c>
      <c r="BK853" s="233">
        <f>ROUND(I853*H853,2)</f>
        <v>0</v>
      </c>
      <c r="BL853" s="18" t="s">
        <v>235</v>
      </c>
      <c r="BM853" s="232" t="s">
        <v>1369</v>
      </c>
    </row>
    <row r="854" s="12" customFormat="1" ht="22.8" customHeight="1">
      <c r="A854" s="12"/>
      <c r="B854" s="204"/>
      <c r="C854" s="205"/>
      <c r="D854" s="206" t="s">
        <v>78</v>
      </c>
      <c r="E854" s="218" t="s">
        <v>1370</v>
      </c>
      <c r="F854" s="218" t="s">
        <v>1371</v>
      </c>
      <c r="G854" s="205"/>
      <c r="H854" s="205"/>
      <c r="I854" s="208"/>
      <c r="J854" s="219">
        <f>BK854</f>
        <v>0</v>
      </c>
      <c r="K854" s="205"/>
      <c r="L854" s="210"/>
      <c r="M854" s="211"/>
      <c r="N854" s="212"/>
      <c r="O854" s="212"/>
      <c r="P854" s="213">
        <f>SUM(P855:P915)</f>
        <v>0</v>
      </c>
      <c r="Q854" s="212"/>
      <c r="R854" s="213">
        <f>SUM(R855:R915)</f>
        <v>1.6996469999999999</v>
      </c>
      <c r="S854" s="212"/>
      <c r="T854" s="214">
        <f>SUM(T855:T915)</f>
        <v>1.1712060000000002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15" t="s">
        <v>89</v>
      </c>
      <c r="AT854" s="216" t="s">
        <v>78</v>
      </c>
      <c r="AU854" s="216" t="s">
        <v>87</v>
      </c>
      <c r="AY854" s="215" t="s">
        <v>151</v>
      </c>
      <c r="BK854" s="217">
        <f>SUM(BK855:BK915)</f>
        <v>0</v>
      </c>
    </row>
    <row r="855" s="2" customFormat="1" ht="16.5" customHeight="1">
      <c r="A855" s="39"/>
      <c r="B855" s="40"/>
      <c r="C855" s="220" t="s">
        <v>1372</v>
      </c>
      <c r="D855" s="220" t="s">
        <v>153</v>
      </c>
      <c r="E855" s="221" t="s">
        <v>1373</v>
      </c>
      <c r="F855" s="222" t="s">
        <v>1374</v>
      </c>
      <c r="G855" s="223" t="s">
        <v>287</v>
      </c>
      <c r="H855" s="224">
        <v>7.7999999999999998</v>
      </c>
      <c r="I855" s="225"/>
      <c r="J855" s="226">
        <f>ROUND(I855*H855,2)</f>
        <v>0</v>
      </c>
      <c r="K855" s="227"/>
      <c r="L855" s="45"/>
      <c r="M855" s="228" t="s">
        <v>1</v>
      </c>
      <c r="N855" s="229" t="s">
        <v>44</v>
      </c>
      <c r="O855" s="92"/>
      <c r="P855" s="230">
        <f>O855*H855</f>
        <v>0</v>
      </c>
      <c r="Q855" s="230">
        <v>0</v>
      </c>
      <c r="R855" s="230">
        <f>Q855*H855</f>
        <v>0</v>
      </c>
      <c r="S855" s="230">
        <v>0.0030000000000000001</v>
      </c>
      <c r="T855" s="231">
        <f>S855*H855</f>
        <v>0.023400000000000001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32" t="s">
        <v>235</v>
      </c>
      <c r="AT855" s="232" t="s">
        <v>153</v>
      </c>
      <c r="AU855" s="232" t="s">
        <v>89</v>
      </c>
      <c r="AY855" s="18" t="s">
        <v>151</v>
      </c>
      <c r="BE855" s="233">
        <f>IF(N855="základní",J855,0)</f>
        <v>0</v>
      </c>
      <c r="BF855" s="233">
        <f>IF(N855="snížená",J855,0)</f>
        <v>0</v>
      </c>
      <c r="BG855" s="233">
        <f>IF(N855="zákl. přenesená",J855,0)</f>
        <v>0</v>
      </c>
      <c r="BH855" s="233">
        <f>IF(N855="sníž. přenesená",J855,0)</f>
        <v>0</v>
      </c>
      <c r="BI855" s="233">
        <f>IF(N855="nulová",J855,0)</f>
        <v>0</v>
      </c>
      <c r="BJ855" s="18" t="s">
        <v>87</v>
      </c>
      <c r="BK855" s="233">
        <f>ROUND(I855*H855,2)</f>
        <v>0</v>
      </c>
      <c r="BL855" s="18" t="s">
        <v>235</v>
      </c>
      <c r="BM855" s="232" t="s">
        <v>1375</v>
      </c>
    </row>
    <row r="856" s="13" customFormat="1">
      <c r="A856" s="13"/>
      <c r="B856" s="234"/>
      <c r="C856" s="235"/>
      <c r="D856" s="236" t="s">
        <v>159</v>
      </c>
      <c r="E856" s="237" t="s">
        <v>1</v>
      </c>
      <c r="F856" s="238" t="s">
        <v>1376</v>
      </c>
      <c r="G856" s="235"/>
      <c r="H856" s="239">
        <v>7.7999999999999998</v>
      </c>
      <c r="I856" s="240"/>
      <c r="J856" s="235"/>
      <c r="K856" s="235"/>
      <c r="L856" s="241"/>
      <c r="M856" s="242"/>
      <c r="N856" s="243"/>
      <c r="O856" s="243"/>
      <c r="P856" s="243"/>
      <c r="Q856" s="243"/>
      <c r="R856" s="243"/>
      <c r="S856" s="243"/>
      <c r="T856" s="24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5" t="s">
        <v>159</v>
      </c>
      <c r="AU856" s="245" t="s">
        <v>89</v>
      </c>
      <c r="AV856" s="13" t="s">
        <v>89</v>
      </c>
      <c r="AW856" s="13" t="s">
        <v>35</v>
      </c>
      <c r="AX856" s="13" t="s">
        <v>87</v>
      </c>
      <c r="AY856" s="245" t="s">
        <v>151</v>
      </c>
    </row>
    <row r="857" s="2" customFormat="1" ht="21.75" customHeight="1">
      <c r="A857" s="39"/>
      <c r="B857" s="40"/>
      <c r="C857" s="220" t="s">
        <v>1377</v>
      </c>
      <c r="D857" s="220" t="s">
        <v>153</v>
      </c>
      <c r="E857" s="221" t="s">
        <v>1378</v>
      </c>
      <c r="F857" s="222" t="s">
        <v>1379</v>
      </c>
      <c r="G857" s="223" t="s">
        <v>349</v>
      </c>
      <c r="H857" s="224">
        <v>4</v>
      </c>
      <c r="I857" s="225"/>
      <c r="J857" s="226">
        <f>ROUND(I857*H857,2)</f>
        <v>0</v>
      </c>
      <c r="K857" s="227"/>
      <c r="L857" s="45"/>
      <c r="M857" s="228" t="s">
        <v>1</v>
      </c>
      <c r="N857" s="229" t="s">
        <v>44</v>
      </c>
      <c r="O857" s="92"/>
      <c r="P857" s="230">
        <f>O857*H857</f>
        <v>0</v>
      </c>
      <c r="Q857" s="230">
        <v>0</v>
      </c>
      <c r="R857" s="230">
        <f>Q857*H857</f>
        <v>0</v>
      </c>
      <c r="S857" s="230">
        <v>0.029999999999999999</v>
      </c>
      <c r="T857" s="231">
        <f>S857*H857</f>
        <v>0.12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2" t="s">
        <v>235</v>
      </c>
      <c r="AT857" s="232" t="s">
        <v>153</v>
      </c>
      <c r="AU857" s="232" t="s">
        <v>89</v>
      </c>
      <c r="AY857" s="18" t="s">
        <v>151</v>
      </c>
      <c r="BE857" s="233">
        <f>IF(N857="základní",J857,0)</f>
        <v>0</v>
      </c>
      <c r="BF857" s="233">
        <f>IF(N857="snížená",J857,0)</f>
        <v>0</v>
      </c>
      <c r="BG857" s="233">
        <f>IF(N857="zákl. přenesená",J857,0)</f>
        <v>0</v>
      </c>
      <c r="BH857" s="233">
        <f>IF(N857="sníž. přenesená",J857,0)</f>
        <v>0</v>
      </c>
      <c r="BI857" s="233">
        <f>IF(N857="nulová",J857,0)</f>
        <v>0</v>
      </c>
      <c r="BJ857" s="18" t="s">
        <v>87</v>
      </c>
      <c r="BK857" s="233">
        <f>ROUND(I857*H857,2)</f>
        <v>0</v>
      </c>
      <c r="BL857" s="18" t="s">
        <v>235</v>
      </c>
      <c r="BM857" s="232" t="s">
        <v>1380</v>
      </c>
    </row>
    <row r="858" s="13" customFormat="1">
      <c r="A858" s="13"/>
      <c r="B858" s="234"/>
      <c r="C858" s="235"/>
      <c r="D858" s="236" t="s">
        <v>159</v>
      </c>
      <c r="E858" s="237" t="s">
        <v>1</v>
      </c>
      <c r="F858" s="238" t="s">
        <v>1381</v>
      </c>
      <c r="G858" s="235"/>
      <c r="H858" s="239">
        <v>4</v>
      </c>
      <c r="I858" s="240"/>
      <c r="J858" s="235"/>
      <c r="K858" s="235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159</v>
      </c>
      <c r="AU858" s="245" t="s">
        <v>89</v>
      </c>
      <c r="AV858" s="13" t="s">
        <v>89</v>
      </c>
      <c r="AW858" s="13" t="s">
        <v>35</v>
      </c>
      <c r="AX858" s="13" t="s">
        <v>87</v>
      </c>
      <c r="AY858" s="245" t="s">
        <v>151</v>
      </c>
    </row>
    <row r="859" s="2" customFormat="1" ht="24.15" customHeight="1">
      <c r="A859" s="39"/>
      <c r="B859" s="40"/>
      <c r="C859" s="220" t="s">
        <v>1382</v>
      </c>
      <c r="D859" s="220" t="s">
        <v>153</v>
      </c>
      <c r="E859" s="221" t="s">
        <v>1383</v>
      </c>
      <c r="F859" s="222" t="s">
        <v>1384</v>
      </c>
      <c r="G859" s="223" t="s">
        <v>156</v>
      </c>
      <c r="H859" s="224">
        <v>39.530999999999999</v>
      </c>
      <c r="I859" s="225"/>
      <c r="J859" s="226">
        <f>ROUND(I859*H859,2)</f>
        <v>0</v>
      </c>
      <c r="K859" s="227"/>
      <c r="L859" s="45"/>
      <c r="M859" s="228" t="s">
        <v>1</v>
      </c>
      <c r="N859" s="229" t="s">
        <v>44</v>
      </c>
      <c r="O859" s="92"/>
      <c r="P859" s="230">
        <f>O859*H859</f>
        <v>0</v>
      </c>
      <c r="Q859" s="230">
        <v>0</v>
      </c>
      <c r="R859" s="230">
        <f>Q859*H859</f>
        <v>0</v>
      </c>
      <c r="S859" s="230">
        <v>0.025999999999999999</v>
      </c>
      <c r="T859" s="231">
        <f>S859*H859</f>
        <v>1.027806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32" t="s">
        <v>235</v>
      </c>
      <c r="AT859" s="232" t="s">
        <v>153</v>
      </c>
      <c r="AU859" s="232" t="s">
        <v>89</v>
      </c>
      <c r="AY859" s="18" t="s">
        <v>151</v>
      </c>
      <c r="BE859" s="233">
        <f>IF(N859="základní",J859,0)</f>
        <v>0</v>
      </c>
      <c r="BF859" s="233">
        <f>IF(N859="snížená",J859,0)</f>
        <v>0</v>
      </c>
      <c r="BG859" s="233">
        <f>IF(N859="zákl. přenesená",J859,0)</f>
        <v>0</v>
      </c>
      <c r="BH859" s="233">
        <f>IF(N859="sníž. přenesená",J859,0)</f>
        <v>0</v>
      </c>
      <c r="BI859" s="233">
        <f>IF(N859="nulová",J859,0)</f>
        <v>0</v>
      </c>
      <c r="BJ859" s="18" t="s">
        <v>87</v>
      </c>
      <c r="BK859" s="233">
        <f>ROUND(I859*H859,2)</f>
        <v>0</v>
      </c>
      <c r="BL859" s="18" t="s">
        <v>235</v>
      </c>
      <c r="BM859" s="232" t="s">
        <v>1385</v>
      </c>
    </row>
    <row r="860" s="13" customFormat="1">
      <c r="A860" s="13"/>
      <c r="B860" s="234"/>
      <c r="C860" s="235"/>
      <c r="D860" s="236" t="s">
        <v>159</v>
      </c>
      <c r="E860" s="237" t="s">
        <v>1</v>
      </c>
      <c r="F860" s="238" t="s">
        <v>1386</v>
      </c>
      <c r="G860" s="235"/>
      <c r="H860" s="239">
        <v>39.530999999999999</v>
      </c>
      <c r="I860" s="240"/>
      <c r="J860" s="235"/>
      <c r="K860" s="235"/>
      <c r="L860" s="241"/>
      <c r="M860" s="242"/>
      <c r="N860" s="243"/>
      <c r="O860" s="243"/>
      <c r="P860" s="243"/>
      <c r="Q860" s="243"/>
      <c r="R860" s="243"/>
      <c r="S860" s="243"/>
      <c r="T860" s="24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5" t="s">
        <v>159</v>
      </c>
      <c r="AU860" s="245" t="s">
        <v>89</v>
      </c>
      <c r="AV860" s="13" t="s">
        <v>89</v>
      </c>
      <c r="AW860" s="13" t="s">
        <v>35</v>
      </c>
      <c r="AX860" s="13" t="s">
        <v>87</v>
      </c>
      <c r="AY860" s="245" t="s">
        <v>151</v>
      </c>
    </row>
    <row r="861" s="2" customFormat="1" ht="24.15" customHeight="1">
      <c r="A861" s="39"/>
      <c r="B861" s="40"/>
      <c r="C861" s="220" t="s">
        <v>1387</v>
      </c>
      <c r="D861" s="220" t="s">
        <v>153</v>
      </c>
      <c r="E861" s="221" t="s">
        <v>1388</v>
      </c>
      <c r="F861" s="222" t="s">
        <v>1389</v>
      </c>
      <c r="G861" s="223" t="s">
        <v>287</v>
      </c>
      <c r="H861" s="224">
        <v>27.050000000000001</v>
      </c>
      <c r="I861" s="225"/>
      <c r="J861" s="226">
        <f>ROUND(I861*H861,2)</f>
        <v>0</v>
      </c>
      <c r="K861" s="227"/>
      <c r="L861" s="45"/>
      <c r="M861" s="228" t="s">
        <v>1</v>
      </c>
      <c r="N861" s="229" t="s">
        <v>44</v>
      </c>
      <c r="O861" s="92"/>
      <c r="P861" s="230">
        <f>O861*H861</f>
        <v>0</v>
      </c>
      <c r="Q861" s="230">
        <v>0.00072000000000000005</v>
      </c>
      <c r="R861" s="230">
        <f>Q861*H861</f>
        <v>0.019476</v>
      </c>
      <c r="S861" s="230">
        <v>0</v>
      </c>
      <c r="T861" s="231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32" t="s">
        <v>235</v>
      </c>
      <c r="AT861" s="232" t="s">
        <v>153</v>
      </c>
      <c r="AU861" s="232" t="s">
        <v>89</v>
      </c>
      <c r="AY861" s="18" t="s">
        <v>151</v>
      </c>
      <c r="BE861" s="233">
        <f>IF(N861="základní",J861,0)</f>
        <v>0</v>
      </c>
      <c r="BF861" s="233">
        <f>IF(N861="snížená",J861,0)</f>
        <v>0</v>
      </c>
      <c r="BG861" s="233">
        <f>IF(N861="zákl. přenesená",J861,0)</f>
        <v>0</v>
      </c>
      <c r="BH861" s="233">
        <f>IF(N861="sníž. přenesená",J861,0)</f>
        <v>0</v>
      </c>
      <c r="BI861" s="233">
        <f>IF(N861="nulová",J861,0)</f>
        <v>0</v>
      </c>
      <c r="BJ861" s="18" t="s">
        <v>87</v>
      </c>
      <c r="BK861" s="233">
        <f>ROUND(I861*H861,2)</f>
        <v>0</v>
      </c>
      <c r="BL861" s="18" t="s">
        <v>235</v>
      </c>
      <c r="BM861" s="232" t="s">
        <v>1390</v>
      </c>
    </row>
    <row r="862" s="13" customFormat="1">
      <c r="A862" s="13"/>
      <c r="B862" s="234"/>
      <c r="C862" s="235"/>
      <c r="D862" s="236" t="s">
        <v>159</v>
      </c>
      <c r="E862" s="237" t="s">
        <v>1</v>
      </c>
      <c r="F862" s="238" t="s">
        <v>1391</v>
      </c>
      <c r="G862" s="235"/>
      <c r="H862" s="239">
        <v>19.199999999999999</v>
      </c>
      <c r="I862" s="240"/>
      <c r="J862" s="235"/>
      <c r="K862" s="235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159</v>
      </c>
      <c r="AU862" s="245" t="s">
        <v>89</v>
      </c>
      <c r="AV862" s="13" t="s">
        <v>89</v>
      </c>
      <c r="AW862" s="13" t="s">
        <v>35</v>
      </c>
      <c r="AX862" s="13" t="s">
        <v>79</v>
      </c>
      <c r="AY862" s="245" t="s">
        <v>151</v>
      </c>
    </row>
    <row r="863" s="13" customFormat="1">
      <c r="A863" s="13"/>
      <c r="B863" s="234"/>
      <c r="C863" s="235"/>
      <c r="D863" s="236" t="s">
        <v>159</v>
      </c>
      <c r="E863" s="237" t="s">
        <v>1</v>
      </c>
      <c r="F863" s="238" t="s">
        <v>1392</v>
      </c>
      <c r="G863" s="235"/>
      <c r="H863" s="239">
        <v>7.8499999999999996</v>
      </c>
      <c r="I863" s="240"/>
      <c r="J863" s="235"/>
      <c r="K863" s="235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159</v>
      </c>
      <c r="AU863" s="245" t="s">
        <v>89</v>
      </c>
      <c r="AV863" s="13" t="s">
        <v>89</v>
      </c>
      <c r="AW863" s="13" t="s">
        <v>35</v>
      </c>
      <c r="AX863" s="13" t="s">
        <v>79</v>
      </c>
      <c r="AY863" s="245" t="s">
        <v>151</v>
      </c>
    </row>
    <row r="864" s="14" customFormat="1">
      <c r="A864" s="14"/>
      <c r="B864" s="246"/>
      <c r="C864" s="247"/>
      <c r="D864" s="236" t="s">
        <v>159</v>
      </c>
      <c r="E864" s="248" t="s">
        <v>1</v>
      </c>
      <c r="F864" s="249" t="s">
        <v>190</v>
      </c>
      <c r="G864" s="247"/>
      <c r="H864" s="250">
        <v>27.050000000000001</v>
      </c>
      <c r="I864" s="251"/>
      <c r="J864" s="247"/>
      <c r="K864" s="247"/>
      <c r="L864" s="252"/>
      <c r="M864" s="253"/>
      <c r="N864" s="254"/>
      <c r="O864" s="254"/>
      <c r="P864" s="254"/>
      <c r="Q864" s="254"/>
      <c r="R864" s="254"/>
      <c r="S864" s="254"/>
      <c r="T864" s="255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6" t="s">
        <v>159</v>
      </c>
      <c r="AU864" s="256" t="s">
        <v>89</v>
      </c>
      <c r="AV864" s="14" t="s">
        <v>157</v>
      </c>
      <c r="AW864" s="14" t="s">
        <v>35</v>
      </c>
      <c r="AX864" s="14" t="s">
        <v>87</v>
      </c>
      <c r="AY864" s="256" t="s">
        <v>151</v>
      </c>
    </row>
    <row r="865" s="2" customFormat="1" ht="24.15" customHeight="1">
      <c r="A865" s="39"/>
      <c r="B865" s="40"/>
      <c r="C865" s="220" t="s">
        <v>1393</v>
      </c>
      <c r="D865" s="220" t="s">
        <v>153</v>
      </c>
      <c r="E865" s="221" t="s">
        <v>1394</v>
      </c>
      <c r="F865" s="222" t="s">
        <v>1395</v>
      </c>
      <c r="G865" s="223" t="s">
        <v>287</v>
      </c>
      <c r="H865" s="224">
        <v>19.199999999999999</v>
      </c>
      <c r="I865" s="225"/>
      <c r="J865" s="226">
        <f>ROUND(I865*H865,2)</f>
        <v>0</v>
      </c>
      <c r="K865" s="227"/>
      <c r="L865" s="45"/>
      <c r="M865" s="228" t="s">
        <v>1</v>
      </c>
      <c r="N865" s="229" t="s">
        <v>44</v>
      </c>
      <c r="O865" s="92"/>
      <c r="P865" s="230">
        <f>O865*H865</f>
        <v>0</v>
      </c>
      <c r="Q865" s="230">
        <v>0.00085999999999999998</v>
      </c>
      <c r="R865" s="230">
        <f>Q865*H865</f>
        <v>0.016511999999999999</v>
      </c>
      <c r="S865" s="230">
        <v>0</v>
      </c>
      <c r="T865" s="231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2" t="s">
        <v>235</v>
      </c>
      <c r="AT865" s="232" t="s">
        <v>153</v>
      </c>
      <c r="AU865" s="232" t="s">
        <v>89</v>
      </c>
      <c r="AY865" s="18" t="s">
        <v>151</v>
      </c>
      <c r="BE865" s="233">
        <f>IF(N865="základní",J865,0)</f>
        <v>0</v>
      </c>
      <c r="BF865" s="233">
        <f>IF(N865="snížená",J865,0)</f>
        <v>0</v>
      </c>
      <c r="BG865" s="233">
        <f>IF(N865="zákl. přenesená",J865,0)</f>
        <v>0</v>
      </c>
      <c r="BH865" s="233">
        <f>IF(N865="sníž. přenesená",J865,0)</f>
        <v>0</v>
      </c>
      <c r="BI865" s="233">
        <f>IF(N865="nulová",J865,0)</f>
        <v>0</v>
      </c>
      <c r="BJ865" s="18" t="s">
        <v>87</v>
      </c>
      <c r="BK865" s="233">
        <f>ROUND(I865*H865,2)</f>
        <v>0</v>
      </c>
      <c r="BL865" s="18" t="s">
        <v>235</v>
      </c>
      <c r="BM865" s="232" t="s">
        <v>1396</v>
      </c>
    </row>
    <row r="866" s="13" customFormat="1">
      <c r="A866" s="13"/>
      <c r="B866" s="234"/>
      <c r="C866" s="235"/>
      <c r="D866" s="236" t="s">
        <v>159</v>
      </c>
      <c r="E866" s="237" t="s">
        <v>1</v>
      </c>
      <c r="F866" s="238" t="s">
        <v>1397</v>
      </c>
      <c r="G866" s="235"/>
      <c r="H866" s="239">
        <v>2.2000000000000002</v>
      </c>
      <c r="I866" s="240"/>
      <c r="J866" s="235"/>
      <c r="K866" s="235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159</v>
      </c>
      <c r="AU866" s="245" t="s">
        <v>89</v>
      </c>
      <c r="AV866" s="13" t="s">
        <v>89</v>
      </c>
      <c r="AW866" s="13" t="s">
        <v>35</v>
      </c>
      <c r="AX866" s="13" t="s">
        <v>79</v>
      </c>
      <c r="AY866" s="245" t="s">
        <v>151</v>
      </c>
    </row>
    <row r="867" s="13" customFormat="1">
      <c r="A867" s="13"/>
      <c r="B867" s="234"/>
      <c r="C867" s="235"/>
      <c r="D867" s="236" t="s">
        <v>159</v>
      </c>
      <c r="E867" s="237" t="s">
        <v>1</v>
      </c>
      <c r="F867" s="238" t="s">
        <v>1398</v>
      </c>
      <c r="G867" s="235"/>
      <c r="H867" s="239">
        <v>17</v>
      </c>
      <c r="I867" s="240"/>
      <c r="J867" s="235"/>
      <c r="K867" s="235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159</v>
      </c>
      <c r="AU867" s="245" t="s">
        <v>89</v>
      </c>
      <c r="AV867" s="13" t="s">
        <v>89</v>
      </c>
      <c r="AW867" s="13" t="s">
        <v>35</v>
      </c>
      <c r="AX867" s="13" t="s">
        <v>79</v>
      </c>
      <c r="AY867" s="245" t="s">
        <v>151</v>
      </c>
    </row>
    <row r="868" s="14" customFormat="1">
      <c r="A868" s="14"/>
      <c r="B868" s="246"/>
      <c r="C868" s="247"/>
      <c r="D868" s="236" t="s">
        <v>159</v>
      </c>
      <c r="E868" s="248" t="s">
        <v>1</v>
      </c>
      <c r="F868" s="249" t="s">
        <v>190</v>
      </c>
      <c r="G868" s="247"/>
      <c r="H868" s="250">
        <v>19.199999999999999</v>
      </c>
      <c r="I868" s="251"/>
      <c r="J868" s="247"/>
      <c r="K868" s="247"/>
      <c r="L868" s="252"/>
      <c r="M868" s="253"/>
      <c r="N868" s="254"/>
      <c r="O868" s="254"/>
      <c r="P868" s="254"/>
      <c r="Q868" s="254"/>
      <c r="R868" s="254"/>
      <c r="S868" s="254"/>
      <c r="T868" s="25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6" t="s">
        <v>159</v>
      </c>
      <c r="AU868" s="256" t="s">
        <v>89</v>
      </c>
      <c r="AV868" s="14" t="s">
        <v>157</v>
      </c>
      <c r="AW868" s="14" t="s">
        <v>35</v>
      </c>
      <c r="AX868" s="14" t="s">
        <v>87</v>
      </c>
      <c r="AY868" s="256" t="s">
        <v>151</v>
      </c>
    </row>
    <row r="869" s="2" customFormat="1" ht="24.15" customHeight="1">
      <c r="A869" s="39"/>
      <c r="B869" s="40"/>
      <c r="C869" s="220" t="s">
        <v>1399</v>
      </c>
      <c r="D869" s="220" t="s">
        <v>153</v>
      </c>
      <c r="E869" s="221" t="s">
        <v>1400</v>
      </c>
      <c r="F869" s="222" t="s">
        <v>1401</v>
      </c>
      <c r="G869" s="223" t="s">
        <v>287</v>
      </c>
      <c r="H869" s="224">
        <v>7.5999999999999996</v>
      </c>
      <c r="I869" s="225"/>
      <c r="J869" s="226">
        <f>ROUND(I869*H869,2)</f>
        <v>0</v>
      </c>
      <c r="K869" s="227"/>
      <c r="L869" s="45"/>
      <c r="M869" s="228" t="s">
        <v>1</v>
      </c>
      <c r="N869" s="229" t="s">
        <v>44</v>
      </c>
      <c r="O869" s="92"/>
      <c r="P869" s="230">
        <f>O869*H869</f>
        <v>0</v>
      </c>
      <c r="Q869" s="230">
        <v>0.00072000000000000005</v>
      </c>
      <c r="R869" s="230">
        <f>Q869*H869</f>
        <v>0.0054720000000000003</v>
      </c>
      <c r="S869" s="230">
        <v>0</v>
      </c>
      <c r="T869" s="231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32" t="s">
        <v>235</v>
      </c>
      <c r="AT869" s="232" t="s">
        <v>153</v>
      </c>
      <c r="AU869" s="232" t="s">
        <v>89</v>
      </c>
      <c r="AY869" s="18" t="s">
        <v>151</v>
      </c>
      <c r="BE869" s="233">
        <f>IF(N869="základní",J869,0)</f>
        <v>0</v>
      </c>
      <c r="BF869" s="233">
        <f>IF(N869="snížená",J869,0)</f>
        <v>0</v>
      </c>
      <c r="BG869" s="233">
        <f>IF(N869="zákl. přenesená",J869,0)</f>
        <v>0</v>
      </c>
      <c r="BH869" s="233">
        <f>IF(N869="sníž. přenesená",J869,0)</f>
        <v>0</v>
      </c>
      <c r="BI869" s="233">
        <f>IF(N869="nulová",J869,0)</f>
        <v>0</v>
      </c>
      <c r="BJ869" s="18" t="s">
        <v>87</v>
      </c>
      <c r="BK869" s="233">
        <f>ROUND(I869*H869,2)</f>
        <v>0</v>
      </c>
      <c r="BL869" s="18" t="s">
        <v>235</v>
      </c>
      <c r="BM869" s="232" t="s">
        <v>1402</v>
      </c>
    </row>
    <row r="870" s="13" customFormat="1">
      <c r="A870" s="13"/>
      <c r="B870" s="234"/>
      <c r="C870" s="235"/>
      <c r="D870" s="236" t="s">
        <v>159</v>
      </c>
      <c r="E870" s="237" t="s">
        <v>1</v>
      </c>
      <c r="F870" s="238" t="s">
        <v>1403</v>
      </c>
      <c r="G870" s="235"/>
      <c r="H870" s="239">
        <v>2</v>
      </c>
      <c r="I870" s="240"/>
      <c r="J870" s="235"/>
      <c r="K870" s="235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159</v>
      </c>
      <c r="AU870" s="245" t="s">
        <v>89</v>
      </c>
      <c r="AV870" s="13" t="s">
        <v>89</v>
      </c>
      <c r="AW870" s="13" t="s">
        <v>35</v>
      </c>
      <c r="AX870" s="13" t="s">
        <v>79</v>
      </c>
      <c r="AY870" s="245" t="s">
        <v>151</v>
      </c>
    </row>
    <row r="871" s="13" customFormat="1">
      <c r="A871" s="13"/>
      <c r="B871" s="234"/>
      <c r="C871" s="235"/>
      <c r="D871" s="236" t="s">
        <v>159</v>
      </c>
      <c r="E871" s="237" t="s">
        <v>1</v>
      </c>
      <c r="F871" s="238" t="s">
        <v>1404</v>
      </c>
      <c r="G871" s="235"/>
      <c r="H871" s="239">
        <v>5.5999999999999996</v>
      </c>
      <c r="I871" s="240"/>
      <c r="J871" s="235"/>
      <c r="K871" s="235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159</v>
      </c>
      <c r="AU871" s="245" t="s">
        <v>89</v>
      </c>
      <c r="AV871" s="13" t="s">
        <v>89</v>
      </c>
      <c r="AW871" s="13" t="s">
        <v>35</v>
      </c>
      <c r="AX871" s="13" t="s">
        <v>79</v>
      </c>
      <c r="AY871" s="245" t="s">
        <v>151</v>
      </c>
    </row>
    <row r="872" s="14" customFormat="1">
      <c r="A872" s="14"/>
      <c r="B872" s="246"/>
      <c r="C872" s="247"/>
      <c r="D872" s="236" t="s">
        <v>159</v>
      </c>
      <c r="E872" s="248" t="s">
        <v>1</v>
      </c>
      <c r="F872" s="249" t="s">
        <v>190</v>
      </c>
      <c r="G872" s="247"/>
      <c r="H872" s="250">
        <v>7.5999999999999996</v>
      </c>
      <c r="I872" s="251"/>
      <c r="J872" s="247"/>
      <c r="K872" s="247"/>
      <c r="L872" s="252"/>
      <c r="M872" s="253"/>
      <c r="N872" s="254"/>
      <c r="O872" s="254"/>
      <c r="P872" s="254"/>
      <c r="Q872" s="254"/>
      <c r="R872" s="254"/>
      <c r="S872" s="254"/>
      <c r="T872" s="25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6" t="s">
        <v>159</v>
      </c>
      <c r="AU872" s="256" t="s">
        <v>89</v>
      </c>
      <c r="AV872" s="14" t="s">
        <v>157</v>
      </c>
      <c r="AW872" s="14" t="s">
        <v>35</v>
      </c>
      <c r="AX872" s="14" t="s">
        <v>87</v>
      </c>
      <c r="AY872" s="256" t="s">
        <v>151</v>
      </c>
    </row>
    <row r="873" s="2" customFormat="1" ht="24.15" customHeight="1">
      <c r="A873" s="39"/>
      <c r="B873" s="40"/>
      <c r="C873" s="257" t="s">
        <v>1405</v>
      </c>
      <c r="D873" s="257" t="s">
        <v>353</v>
      </c>
      <c r="E873" s="258" t="s">
        <v>1406</v>
      </c>
      <c r="F873" s="259" t="s">
        <v>1407</v>
      </c>
      <c r="G873" s="260" t="s">
        <v>287</v>
      </c>
      <c r="H873" s="261">
        <v>48.25</v>
      </c>
      <c r="I873" s="262"/>
      <c r="J873" s="263">
        <f>ROUND(I873*H873,2)</f>
        <v>0</v>
      </c>
      <c r="K873" s="264"/>
      <c r="L873" s="265"/>
      <c r="M873" s="266" t="s">
        <v>1</v>
      </c>
      <c r="N873" s="267" t="s">
        <v>44</v>
      </c>
      <c r="O873" s="92"/>
      <c r="P873" s="230">
        <f>O873*H873</f>
        <v>0</v>
      </c>
      <c r="Q873" s="230">
        <v>0.0060000000000000001</v>
      </c>
      <c r="R873" s="230">
        <f>Q873*H873</f>
        <v>0.28949999999999998</v>
      </c>
      <c r="S873" s="230">
        <v>0</v>
      </c>
      <c r="T873" s="231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32" t="s">
        <v>326</v>
      </c>
      <c r="AT873" s="232" t="s">
        <v>353</v>
      </c>
      <c r="AU873" s="232" t="s">
        <v>89</v>
      </c>
      <c r="AY873" s="18" t="s">
        <v>151</v>
      </c>
      <c r="BE873" s="233">
        <f>IF(N873="základní",J873,0)</f>
        <v>0</v>
      </c>
      <c r="BF873" s="233">
        <f>IF(N873="snížená",J873,0)</f>
        <v>0</v>
      </c>
      <c r="BG873" s="233">
        <f>IF(N873="zákl. přenesená",J873,0)</f>
        <v>0</v>
      </c>
      <c r="BH873" s="233">
        <f>IF(N873="sníž. přenesená",J873,0)</f>
        <v>0</v>
      </c>
      <c r="BI873" s="233">
        <f>IF(N873="nulová",J873,0)</f>
        <v>0</v>
      </c>
      <c r="BJ873" s="18" t="s">
        <v>87</v>
      </c>
      <c r="BK873" s="233">
        <f>ROUND(I873*H873,2)</f>
        <v>0</v>
      </c>
      <c r="BL873" s="18" t="s">
        <v>235</v>
      </c>
      <c r="BM873" s="232" t="s">
        <v>1408</v>
      </c>
    </row>
    <row r="874" s="13" customFormat="1">
      <c r="A874" s="13"/>
      <c r="B874" s="234"/>
      <c r="C874" s="235"/>
      <c r="D874" s="236" t="s">
        <v>159</v>
      </c>
      <c r="E874" s="237" t="s">
        <v>1</v>
      </c>
      <c r="F874" s="238" t="s">
        <v>1391</v>
      </c>
      <c r="G874" s="235"/>
      <c r="H874" s="239">
        <v>19.199999999999999</v>
      </c>
      <c r="I874" s="240"/>
      <c r="J874" s="235"/>
      <c r="K874" s="235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159</v>
      </c>
      <c r="AU874" s="245" t="s">
        <v>89</v>
      </c>
      <c r="AV874" s="13" t="s">
        <v>89</v>
      </c>
      <c r="AW874" s="13" t="s">
        <v>35</v>
      </c>
      <c r="AX874" s="13" t="s">
        <v>79</v>
      </c>
      <c r="AY874" s="245" t="s">
        <v>151</v>
      </c>
    </row>
    <row r="875" s="13" customFormat="1">
      <c r="A875" s="13"/>
      <c r="B875" s="234"/>
      <c r="C875" s="235"/>
      <c r="D875" s="236" t="s">
        <v>159</v>
      </c>
      <c r="E875" s="237" t="s">
        <v>1</v>
      </c>
      <c r="F875" s="238" t="s">
        <v>1397</v>
      </c>
      <c r="G875" s="235"/>
      <c r="H875" s="239">
        <v>2.2000000000000002</v>
      </c>
      <c r="I875" s="240"/>
      <c r="J875" s="235"/>
      <c r="K875" s="235"/>
      <c r="L875" s="241"/>
      <c r="M875" s="242"/>
      <c r="N875" s="243"/>
      <c r="O875" s="243"/>
      <c r="P875" s="243"/>
      <c r="Q875" s="243"/>
      <c r="R875" s="243"/>
      <c r="S875" s="243"/>
      <c r="T875" s="24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5" t="s">
        <v>159</v>
      </c>
      <c r="AU875" s="245" t="s">
        <v>89</v>
      </c>
      <c r="AV875" s="13" t="s">
        <v>89</v>
      </c>
      <c r="AW875" s="13" t="s">
        <v>35</v>
      </c>
      <c r="AX875" s="13" t="s">
        <v>79</v>
      </c>
      <c r="AY875" s="245" t="s">
        <v>151</v>
      </c>
    </row>
    <row r="876" s="13" customFormat="1">
      <c r="A876" s="13"/>
      <c r="B876" s="234"/>
      <c r="C876" s="235"/>
      <c r="D876" s="236" t="s">
        <v>159</v>
      </c>
      <c r="E876" s="237" t="s">
        <v>1</v>
      </c>
      <c r="F876" s="238" t="s">
        <v>1398</v>
      </c>
      <c r="G876" s="235"/>
      <c r="H876" s="239">
        <v>17</v>
      </c>
      <c r="I876" s="240"/>
      <c r="J876" s="235"/>
      <c r="K876" s="235"/>
      <c r="L876" s="241"/>
      <c r="M876" s="242"/>
      <c r="N876" s="243"/>
      <c r="O876" s="243"/>
      <c r="P876" s="243"/>
      <c r="Q876" s="243"/>
      <c r="R876" s="243"/>
      <c r="S876" s="243"/>
      <c r="T876" s="24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5" t="s">
        <v>159</v>
      </c>
      <c r="AU876" s="245" t="s">
        <v>89</v>
      </c>
      <c r="AV876" s="13" t="s">
        <v>89</v>
      </c>
      <c r="AW876" s="13" t="s">
        <v>35</v>
      </c>
      <c r="AX876" s="13" t="s">
        <v>79</v>
      </c>
      <c r="AY876" s="245" t="s">
        <v>151</v>
      </c>
    </row>
    <row r="877" s="13" customFormat="1">
      <c r="A877" s="13"/>
      <c r="B877" s="234"/>
      <c r="C877" s="235"/>
      <c r="D877" s="236" t="s">
        <v>159</v>
      </c>
      <c r="E877" s="237" t="s">
        <v>1</v>
      </c>
      <c r="F877" s="238" t="s">
        <v>1403</v>
      </c>
      <c r="G877" s="235"/>
      <c r="H877" s="239">
        <v>2</v>
      </c>
      <c r="I877" s="240"/>
      <c r="J877" s="235"/>
      <c r="K877" s="235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159</v>
      </c>
      <c r="AU877" s="245" t="s">
        <v>89</v>
      </c>
      <c r="AV877" s="13" t="s">
        <v>89</v>
      </c>
      <c r="AW877" s="13" t="s">
        <v>35</v>
      </c>
      <c r="AX877" s="13" t="s">
        <v>79</v>
      </c>
      <c r="AY877" s="245" t="s">
        <v>151</v>
      </c>
    </row>
    <row r="878" s="13" customFormat="1">
      <c r="A878" s="13"/>
      <c r="B878" s="234"/>
      <c r="C878" s="235"/>
      <c r="D878" s="236" t="s">
        <v>159</v>
      </c>
      <c r="E878" s="237" t="s">
        <v>1</v>
      </c>
      <c r="F878" s="238" t="s">
        <v>1392</v>
      </c>
      <c r="G878" s="235"/>
      <c r="H878" s="239">
        <v>7.8499999999999996</v>
      </c>
      <c r="I878" s="240"/>
      <c r="J878" s="235"/>
      <c r="K878" s="235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159</v>
      </c>
      <c r="AU878" s="245" t="s">
        <v>89</v>
      </c>
      <c r="AV878" s="13" t="s">
        <v>89</v>
      </c>
      <c r="AW878" s="13" t="s">
        <v>35</v>
      </c>
      <c r="AX878" s="13" t="s">
        <v>79</v>
      </c>
      <c r="AY878" s="245" t="s">
        <v>151</v>
      </c>
    </row>
    <row r="879" s="14" customFormat="1">
      <c r="A879" s="14"/>
      <c r="B879" s="246"/>
      <c r="C879" s="247"/>
      <c r="D879" s="236" t="s">
        <v>159</v>
      </c>
      <c r="E879" s="248" t="s">
        <v>1</v>
      </c>
      <c r="F879" s="249" t="s">
        <v>190</v>
      </c>
      <c r="G879" s="247"/>
      <c r="H879" s="250">
        <v>48.25</v>
      </c>
      <c r="I879" s="251"/>
      <c r="J879" s="247"/>
      <c r="K879" s="247"/>
      <c r="L879" s="252"/>
      <c r="M879" s="253"/>
      <c r="N879" s="254"/>
      <c r="O879" s="254"/>
      <c r="P879" s="254"/>
      <c r="Q879" s="254"/>
      <c r="R879" s="254"/>
      <c r="S879" s="254"/>
      <c r="T879" s="255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6" t="s">
        <v>159</v>
      </c>
      <c r="AU879" s="256" t="s">
        <v>89</v>
      </c>
      <c r="AV879" s="14" t="s">
        <v>157</v>
      </c>
      <c r="AW879" s="14" t="s">
        <v>35</v>
      </c>
      <c r="AX879" s="14" t="s">
        <v>87</v>
      </c>
      <c r="AY879" s="256" t="s">
        <v>151</v>
      </c>
    </row>
    <row r="880" s="2" customFormat="1" ht="21.75" customHeight="1">
      <c r="A880" s="39"/>
      <c r="B880" s="40"/>
      <c r="C880" s="257" t="s">
        <v>1409</v>
      </c>
      <c r="D880" s="257" t="s">
        <v>353</v>
      </c>
      <c r="E880" s="258" t="s">
        <v>1410</v>
      </c>
      <c r="F880" s="259" t="s">
        <v>1411</v>
      </c>
      <c r="G880" s="260" t="s">
        <v>287</v>
      </c>
      <c r="H880" s="261">
        <v>5.5999999999999996</v>
      </c>
      <c r="I880" s="262"/>
      <c r="J880" s="263">
        <f>ROUND(I880*H880,2)</f>
        <v>0</v>
      </c>
      <c r="K880" s="264"/>
      <c r="L880" s="265"/>
      <c r="M880" s="266" t="s">
        <v>1</v>
      </c>
      <c r="N880" s="267" t="s">
        <v>44</v>
      </c>
      <c r="O880" s="92"/>
      <c r="P880" s="230">
        <f>O880*H880</f>
        <v>0</v>
      </c>
      <c r="Q880" s="230">
        <v>0.014999999999999999</v>
      </c>
      <c r="R880" s="230">
        <f>Q880*H880</f>
        <v>0.083999999999999991</v>
      </c>
      <c r="S880" s="230">
        <v>0</v>
      </c>
      <c r="T880" s="231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32" t="s">
        <v>326</v>
      </c>
      <c r="AT880" s="232" t="s">
        <v>353</v>
      </c>
      <c r="AU880" s="232" t="s">
        <v>89</v>
      </c>
      <c r="AY880" s="18" t="s">
        <v>151</v>
      </c>
      <c r="BE880" s="233">
        <f>IF(N880="základní",J880,0)</f>
        <v>0</v>
      </c>
      <c r="BF880" s="233">
        <f>IF(N880="snížená",J880,0)</f>
        <v>0</v>
      </c>
      <c r="BG880" s="233">
        <f>IF(N880="zákl. přenesená",J880,0)</f>
        <v>0</v>
      </c>
      <c r="BH880" s="233">
        <f>IF(N880="sníž. přenesená",J880,0)</f>
        <v>0</v>
      </c>
      <c r="BI880" s="233">
        <f>IF(N880="nulová",J880,0)</f>
        <v>0</v>
      </c>
      <c r="BJ880" s="18" t="s">
        <v>87</v>
      </c>
      <c r="BK880" s="233">
        <f>ROUND(I880*H880,2)</f>
        <v>0</v>
      </c>
      <c r="BL880" s="18" t="s">
        <v>235</v>
      </c>
      <c r="BM880" s="232" t="s">
        <v>1412</v>
      </c>
    </row>
    <row r="881" s="13" customFormat="1">
      <c r="A881" s="13"/>
      <c r="B881" s="234"/>
      <c r="C881" s="235"/>
      <c r="D881" s="236" t="s">
        <v>159</v>
      </c>
      <c r="E881" s="237" t="s">
        <v>1</v>
      </c>
      <c r="F881" s="238" t="s">
        <v>1404</v>
      </c>
      <c r="G881" s="235"/>
      <c r="H881" s="239">
        <v>5.5999999999999996</v>
      </c>
      <c r="I881" s="240"/>
      <c r="J881" s="235"/>
      <c r="K881" s="235"/>
      <c r="L881" s="241"/>
      <c r="M881" s="242"/>
      <c r="N881" s="243"/>
      <c r="O881" s="243"/>
      <c r="P881" s="243"/>
      <c r="Q881" s="243"/>
      <c r="R881" s="243"/>
      <c r="S881" s="243"/>
      <c r="T881" s="24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5" t="s">
        <v>159</v>
      </c>
      <c r="AU881" s="245" t="s">
        <v>89</v>
      </c>
      <c r="AV881" s="13" t="s">
        <v>89</v>
      </c>
      <c r="AW881" s="13" t="s">
        <v>35</v>
      </c>
      <c r="AX881" s="13" t="s">
        <v>87</v>
      </c>
      <c r="AY881" s="245" t="s">
        <v>151</v>
      </c>
    </row>
    <row r="882" s="2" customFormat="1" ht="16.5" customHeight="1">
      <c r="A882" s="39"/>
      <c r="B882" s="40"/>
      <c r="C882" s="220" t="s">
        <v>1413</v>
      </c>
      <c r="D882" s="220" t="s">
        <v>153</v>
      </c>
      <c r="E882" s="221" t="s">
        <v>1414</v>
      </c>
      <c r="F882" s="222" t="s">
        <v>1415</v>
      </c>
      <c r="G882" s="223" t="s">
        <v>349</v>
      </c>
      <c r="H882" s="224">
        <v>8</v>
      </c>
      <c r="I882" s="225"/>
      <c r="J882" s="226">
        <f>ROUND(I882*H882,2)</f>
        <v>0</v>
      </c>
      <c r="K882" s="227"/>
      <c r="L882" s="45"/>
      <c r="M882" s="228" t="s">
        <v>1</v>
      </c>
      <c r="N882" s="229" t="s">
        <v>44</v>
      </c>
      <c r="O882" s="92"/>
      <c r="P882" s="230">
        <f>O882*H882</f>
        <v>0</v>
      </c>
      <c r="Q882" s="230">
        <v>0.0023400000000000001</v>
      </c>
      <c r="R882" s="230">
        <f>Q882*H882</f>
        <v>0.018720000000000001</v>
      </c>
      <c r="S882" s="230">
        <v>0</v>
      </c>
      <c r="T882" s="231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2" t="s">
        <v>235</v>
      </c>
      <c r="AT882" s="232" t="s">
        <v>153</v>
      </c>
      <c r="AU882" s="232" t="s">
        <v>89</v>
      </c>
      <c r="AY882" s="18" t="s">
        <v>151</v>
      </c>
      <c r="BE882" s="233">
        <f>IF(N882="základní",J882,0)</f>
        <v>0</v>
      </c>
      <c r="BF882" s="233">
        <f>IF(N882="snížená",J882,0)</f>
        <v>0</v>
      </c>
      <c r="BG882" s="233">
        <f>IF(N882="zákl. přenesená",J882,0)</f>
        <v>0</v>
      </c>
      <c r="BH882" s="233">
        <f>IF(N882="sníž. přenesená",J882,0)</f>
        <v>0</v>
      </c>
      <c r="BI882" s="233">
        <f>IF(N882="nulová",J882,0)</f>
        <v>0</v>
      </c>
      <c r="BJ882" s="18" t="s">
        <v>87</v>
      </c>
      <c r="BK882" s="233">
        <f>ROUND(I882*H882,2)</f>
        <v>0</v>
      </c>
      <c r="BL882" s="18" t="s">
        <v>235</v>
      </c>
      <c r="BM882" s="232" t="s">
        <v>1416</v>
      </c>
    </row>
    <row r="883" s="13" customFormat="1">
      <c r="A883" s="13"/>
      <c r="B883" s="234"/>
      <c r="C883" s="235"/>
      <c r="D883" s="236" t="s">
        <v>159</v>
      </c>
      <c r="E883" s="237" t="s">
        <v>1</v>
      </c>
      <c r="F883" s="238" t="s">
        <v>1417</v>
      </c>
      <c r="G883" s="235"/>
      <c r="H883" s="239">
        <v>8</v>
      </c>
      <c r="I883" s="240"/>
      <c r="J883" s="235"/>
      <c r="K883" s="235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159</v>
      </c>
      <c r="AU883" s="245" t="s">
        <v>89</v>
      </c>
      <c r="AV883" s="13" t="s">
        <v>89</v>
      </c>
      <c r="AW883" s="13" t="s">
        <v>35</v>
      </c>
      <c r="AX883" s="13" t="s">
        <v>87</v>
      </c>
      <c r="AY883" s="245" t="s">
        <v>151</v>
      </c>
    </row>
    <row r="884" s="2" customFormat="1" ht="16.5" customHeight="1">
      <c r="A884" s="39"/>
      <c r="B884" s="40"/>
      <c r="C884" s="257" t="s">
        <v>1418</v>
      </c>
      <c r="D884" s="257" t="s">
        <v>353</v>
      </c>
      <c r="E884" s="258" t="s">
        <v>1419</v>
      </c>
      <c r="F884" s="259" t="s">
        <v>1420</v>
      </c>
      <c r="G884" s="260" t="s">
        <v>349</v>
      </c>
      <c r="H884" s="261">
        <v>8</v>
      </c>
      <c r="I884" s="262"/>
      <c r="J884" s="263">
        <f>ROUND(I884*H884,2)</f>
        <v>0</v>
      </c>
      <c r="K884" s="264"/>
      <c r="L884" s="265"/>
      <c r="M884" s="266" t="s">
        <v>1</v>
      </c>
      <c r="N884" s="267" t="s">
        <v>44</v>
      </c>
      <c r="O884" s="92"/>
      <c r="P884" s="230">
        <f>O884*H884</f>
        <v>0</v>
      </c>
      <c r="Q884" s="230">
        <v>0.00080000000000000004</v>
      </c>
      <c r="R884" s="230">
        <f>Q884*H884</f>
        <v>0.0064000000000000003</v>
      </c>
      <c r="S884" s="230">
        <v>0</v>
      </c>
      <c r="T884" s="231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32" t="s">
        <v>326</v>
      </c>
      <c r="AT884" s="232" t="s">
        <v>353</v>
      </c>
      <c r="AU884" s="232" t="s">
        <v>89</v>
      </c>
      <c r="AY884" s="18" t="s">
        <v>151</v>
      </c>
      <c r="BE884" s="233">
        <f>IF(N884="základní",J884,0)</f>
        <v>0</v>
      </c>
      <c r="BF884" s="233">
        <f>IF(N884="snížená",J884,0)</f>
        <v>0</v>
      </c>
      <c r="BG884" s="233">
        <f>IF(N884="zákl. přenesená",J884,0)</f>
        <v>0</v>
      </c>
      <c r="BH884" s="233">
        <f>IF(N884="sníž. přenesená",J884,0)</f>
        <v>0</v>
      </c>
      <c r="BI884" s="233">
        <f>IF(N884="nulová",J884,0)</f>
        <v>0</v>
      </c>
      <c r="BJ884" s="18" t="s">
        <v>87</v>
      </c>
      <c r="BK884" s="233">
        <f>ROUND(I884*H884,2)</f>
        <v>0</v>
      </c>
      <c r="BL884" s="18" t="s">
        <v>235</v>
      </c>
      <c r="BM884" s="232" t="s">
        <v>1421</v>
      </c>
    </row>
    <row r="885" s="13" customFormat="1">
      <c r="A885" s="13"/>
      <c r="B885" s="234"/>
      <c r="C885" s="235"/>
      <c r="D885" s="236" t="s">
        <v>159</v>
      </c>
      <c r="E885" s="237" t="s">
        <v>1</v>
      </c>
      <c r="F885" s="238" t="s">
        <v>1417</v>
      </c>
      <c r="G885" s="235"/>
      <c r="H885" s="239">
        <v>8</v>
      </c>
      <c r="I885" s="240"/>
      <c r="J885" s="235"/>
      <c r="K885" s="235"/>
      <c r="L885" s="241"/>
      <c r="M885" s="242"/>
      <c r="N885" s="243"/>
      <c r="O885" s="243"/>
      <c r="P885" s="243"/>
      <c r="Q885" s="243"/>
      <c r="R885" s="243"/>
      <c r="S885" s="243"/>
      <c r="T885" s="24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5" t="s">
        <v>159</v>
      </c>
      <c r="AU885" s="245" t="s">
        <v>89</v>
      </c>
      <c r="AV885" s="13" t="s">
        <v>89</v>
      </c>
      <c r="AW885" s="13" t="s">
        <v>35</v>
      </c>
      <c r="AX885" s="13" t="s">
        <v>87</v>
      </c>
      <c r="AY885" s="245" t="s">
        <v>151</v>
      </c>
    </row>
    <row r="886" s="2" customFormat="1" ht="16.5" customHeight="1">
      <c r="A886" s="39"/>
      <c r="B886" s="40"/>
      <c r="C886" s="220" t="s">
        <v>1422</v>
      </c>
      <c r="D886" s="220" t="s">
        <v>153</v>
      </c>
      <c r="E886" s="221" t="s">
        <v>1423</v>
      </c>
      <c r="F886" s="222" t="s">
        <v>1424</v>
      </c>
      <c r="G886" s="223" t="s">
        <v>287</v>
      </c>
      <c r="H886" s="224">
        <v>56.049999999999997</v>
      </c>
      <c r="I886" s="225"/>
      <c r="J886" s="226">
        <f>ROUND(I886*H886,2)</f>
        <v>0</v>
      </c>
      <c r="K886" s="227"/>
      <c r="L886" s="45"/>
      <c r="M886" s="228" t="s">
        <v>1</v>
      </c>
      <c r="N886" s="229" t="s">
        <v>44</v>
      </c>
      <c r="O886" s="92"/>
      <c r="P886" s="230">
        <f>O886*H886</f>
        <v>0</v>
      </c>
      <c r="Q886" s="230">
        <v>0</v>
      </c>
      <c r="R886" s="230">
        <f>Q886*H886</f>
        <v>0</v>
      </c>
      <c r="S886" s="230">
        <v>0</v>
      </c>
      <c r="T886" s="231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32" t="s">
        <v>235</v>
      </c>
      <c r="AT886" s="232" t="s">
        <v>153</v>
      </c>
      <c r="AU886" s="232" t="s">
        <v>89</v>
      </c>
      <c r="AY886" s="18" t="s">
        <v>151</v>
      </c>
      <c r="BE886" s="233">
        <f>IF(N886="základní",J886,0)</f>
        <v>0</v>
      </c>
      <c r="BF886" s="233">
        <f>IF(N886="snížená",J886,0)</f>
        <v>0</v>
      </c>
      <c r="BG886" s="233">
        <f>IF(N886="zákl. přenesená",J886,0)</f>
        <v>0</v>
      </c>
      <c r="BH886" s="233">
        <f>IF(N886="sníž. přenesená",J886,0)</f>
        <v>0</v>
      </c>
      <c r="BI886" s="233">
        <f>IF(N886="nulová",J886,0)</f>
        <v>0</v>
      </c>
      <c r="BJ886" s="18" t="s">
        <v>87</v>
      </c>
      <c r="BK886" s="233">
        <f>ROUND(I886*H886,2)</f>
        <v>0</v>
      </c>
      <c r="BL886" s="18" t="s">
        <v>235</v>
      </c>
      <c r="BM886" s="232" t="s">
        <v>1425</v>
      </c>
    </row>
    <row r="887" s="13" customFormat="1">
      <c r="A887" s="13"/>
      <c r="B887" s="234"/>
      <c r="C887" s="235"/>
      <c r="D887" s="236" t="s">
        <v>159</v>
      </c>
      <c r="E887" s="237" t="s">
        <v>1</v>
      </c>
      <c r="F887" s="238" t="s">
        <v>1426</v>
      </c>
      <c r="G887" s="235"/>
      <c r="H887" s="239">
        <v>48.25</v>
      </c>
      <c r="I887" s="240"/>
      <c r="J887" s="235"/>
      <c r="K887" s="235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159</v>
      </c>
      <c r="AU887" s="245" t="s">
        <v>89</v>
      </c>
      <c r="AV887" s="13" t="s">
        <v>89</v>
      </c>
      <c r="AW887" s="13" t="s">
        <v>35</v>
      </c>
      <c r="AX887" s="13" t="s">
        <v>79</v>
      </c>
      <c r="AY887" s="245" t="s">
        <v>151</v>
      </c>
    </row>
    <row r="888" s="13" customFormat="1">
      <c r="A888" s="13"/>
      <c r="B888" s="234"/>
      <c r="C888" s="235"/>
      <c r="D888" s="236" t="s">
        <v>159</v>
      </c>
      <c r="E888" s="237" t="s">
        <v>1</v>
      </c>
      <c r="F888" s="238" t="s">
        <v>1427</v>
      </c>
      <c r="G888" s="235"/>
      <c r="H888" s="239">
        <v>7.7999999999999998</v>
      </c>
      <c r="I888" s="240"/>
      <c r="J888" s="235"/>
      <c r="K888" s="235"/>
      <c r="L888" s="241"/>
      <c r="M888" s="242"/>
      <c r="N888" s="243"/>
      <c r="O888" s="243"/>
      <c r="P888" s="243"/>
      <c r="Q888" s="243"/>
      <c r="R888" s="243"/>
      <c r="S888" s="243"/>
      <c r="T888" s="24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5" t="s">
        <v>159</v>
      </c>
      <c r="AU888" s="245" t="s">
        <v>89</v>
      </c>
      <c r="AV888" s="13" t="s">
        <v>89</v>
      </c>
      <c r="AW888" s="13" t="s">
        <v>35</v>
      </c>
      <c r="AX888" s="13" t="s">
        <v>79</v>
      </c>
      <c r="AY888" s="245" t="s">
        <v>151</v>
      </c>
    </row>
    <row r="889" s="14" customFormat="1">
      <c r="A889" s="14"/>
      <c r="B889" s="246"/>
      <c r="C889" s="247"/>
      <c r="D889" s="236" t="s">
        <v>159</v>
      </c>
      <c r="E889" s="248" t="s">
        <v>1</v>
      </c>
      <c r="F889" s="249" t="s">
        <v>190</v>
      </c>
      <c r="G889" s="247"/>
      <c r="H889" s="250">
        <v>56.049999999999997</v>
      </c>
      <c r="I889" s="251"/>
      <c r="J889" s="247"/>
      <c r="K889" s="247"/>
      <c r="L889" s="252"/>
      <c r="M889" s="253"/>
      <c r="N889" s="254"/>
      <c r="O889" s="254"/>
      <c r="P889" s="254"/>
      <c r="Q889" s="254"/>
      <c r="R889" s="254"/>
      <c r="S889" s="254"/>
      <c r="T889" s="25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6" t="s">
        <v>159</v>
      </c>
      <c r="AU889" s="256" t="s">
        <v>89</v>
      </c>
      <c r="AV889" s="14" t="s">
        <v>157</v>
      </c>
      <c r="AW889" s="14" t="s">
        <v>35</v>
      </c>
      <c r="AX889" s="14" t="s">
        <v>87</v>
      </c>
      <c r="AY889" s="256" t="s">
        <v>151</v>
      </c>
    </row>
    <row r="890" s="2" customFormat="1" ht="16.5" customHeight="1">
      <c r="A890" s="39"/>
      <c r="B890" s="40"/>
      <c r="C890" s="257" t="s">
        <v>1428</v>
      </c>
      <c r="D890" s="257" t="s">
        <v>353</v>
      </c>
      <c r="E890" s="258" t="s">
        <v>1429</v>
      </c>
      <c r="F890" s="259" t="s">
        <v>1430</v>
      </c>
      <c r="G890" s="260" t="s">
        <v>287</v>
      </c>
      <c r="H890" s="261">
        <v>48.25</v>
      </c>
      <c r="I890" s="262"/>
      <c r="J890" s="263">
        <f>ROUND(I890*H890,2)</f>
        <v>0</v>
      </c>
      <c r="K890" s="264"/>
      <c r="L890" s="265"/>
      <c r="M890" s="266" t="s">
        <v>1</v>
      </c>
      <c r="N890" s="267" t="s">
        <v>44</v>
      </c>
      <c r="O890" s="92"/>
      <c r="P890" s="230">
        <f>O890*H890</f>
        <v>0</v>
      </c>
      <c r="Q890" s="230">
        <v>0.0010499999999999999</v>
      </c>
      <c r="R890" s="230">
        <f>Q890*H890</f>
        <v>0.050662499999999999</v>
      </c>
      <c r="S890" s="230">
        <v>0</v>
      </c>
      <c r="T890" s="231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2" t="s">
        <v>326</v>
      </c>
      <c r="AT890" s="232" t="s">
        <v>353</v>
      </c>
      <c r="AU890" s="232" t="s">
        <v>89</v>
      </c>
      <c r="AY890" s="18" t="s">
        <v>151</v>
      </c>
      <c r="BE890" s="233">
        <f>IF(N890="základní",J890,0)</f>
        <v>0</v>
      </c>
      <c r="BF890" s="233">
        <f>IF(N890="snížená",J890,0)</f>
        <v>0</v>
      </c>
      <c r="BG890" s="233">
        <f>IF(N890="zákl. přenesená",J890,0)</f>
        <v>0</v>
      </c>
      <c r="BH890" s="233">
        <f>IF(N890="sníž. přenesená",J890,0)</f>
        <v>0</v>
      </c>
      <c r="BI890" s="233">
        <f>IF(N890="nulová",J890,0)</f>
        <v>0</v>
      </c>
      <c r="BJ890" s="18" t="s">
        <v>87</v>
      </c>
      <c r="BK890" s="233">
        <f>ROUND(I890*H890,2)</f>
        <v>0</v>
      </c>
      <c r="BL890" s="18" t="s">
        <v>235</v>
      </c>
      <c r="BM890" s="232" t="s">
        <v>1431</v>
      </c>
    </row>
    <row r="891" s="13" customFormat="1">
      <c r="A891" s="13"/>
      <c r="B891" s="234"/>
      <c r="C891" s="235"/>
      <c r="D891" s="236" t="s">
        <v>159</v>
      </c>
      <c r="E891" s="237" t="s">
        <v>1</v>
      </c>
      <c r="F891" s="238" t="s">
        <v>1432</v>
      </c>
      <c r="G891" s="235"/>
      <c r="H891" s="239">
        <v>48.25</v>
      </c>
      <c r="I891" s="240"/>
      <c r="J891" s="235"/>
      <c r="K891" s="235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159</v>
      </c>
      <c r="AU891" s="245" t="s">
        <v>89</v>
      </c>
      <c r="AV891" s="13" t="s">
        <v>89</v>
      </c>
      <c r="AW891" s="13" t="s">
        <v>35</v>
      </c>
      <c r="AX891" s="13" t="s">
        <v>87</v>
      </c>
      <c r="AY891" s="245" t="s">
        <v>151</v>
      </c>
    </row>
    <row r="892" s="2" customFormat="1" ht="24.15" customHeight="1">
      <c r="A892" s="39"/>
      <c r="B892" s="40"/>
      <c r="C892" s="257" t="s">
        <v>1433</v>
      </c>
      <c r="D892" s="257" t="s">
        <v>353</v>
      </c>
      <c r="E892" s="258" t="s">
        <v>1434</v>
      </c>
      <c r="F892" s="259" t="s">
        <v>1435</v>
      </c>
      <c r="G892" s="260" t="s">
        <v>287</v>
      </c>
      <c r="H892" s="261">
        <v>7.7999999999999998</v>
      </c>
      <c r="I892" s="262"/>
      <c r="J892" s="263">
        <f>ROUND(I892*H892,2)</f>
        <v>0</v>
      </c>
      <c r="K892" s="264"/>
      <c r="L892" s="265"/>
      <c r="M892" s="266" t="s">
        <v>1</v>
      </c>
      <c r="N892" s="267" t="s">
        <v>44</v>
      </c>
      <c r="O892" s="92"/>
      <c r="P892" s="230">
        <f>O892*H892</f>
        <v>0</v>
      </c>
      <c r="Q892" s="230">
        <v>0.014999999999999999</v>
      </c>
      <c r="R892" s="230">
        <f>Q892*H892</f>
        <v>0.11699999999999999</v>
      </c>
      <c r="S892" s="230">
        <v>0</v>
      </c>
      <c r="T892" s="231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32" t="s">
        <v>326</v>
      </c>
      <c r="AT892" s="232" t="s">
        <v>353</v>
      </c>
      <c r="AU892" s="232" t="s">
        <v>89</v>
      </c>
      <c r="AY892" s="18" t="s">
        <v>151</v>
      </c>
      <c r="BE892" s="233">
        <f>IF(N892="základní",J892,0)</f>
        <v>0</v>
      </c>
      <c r="BF892" s="233">
        <f>IF(N892="snížená",J892,0)</f>
        <v>0</v>
      </c>
      <c r="BG892" s="233">
        <f>IF(N892="zákl. přenesená",J892,0)</f>
        <v>0</v>
      </c>
      <c r="BH892" s="233">
        <f>IF(N892="sníž. přenesená",J892,0)</f>
        <v>0</v>
      </c>
      <c r="BI892" s="233">
        <f>IF(N892="nulová",J892,0)</f>
        <v>0</v>
      </c>
      <c r="BJ892" s="18" t="s">
        <v>87</v>
      </c>
      <c r="BK892" s="233">
        <f>ROUND(I892*H892,2)</f>
        <v>0</v>
      </c>
      <c r="BL892" s="18" t="s">
        <v>235</v>
      </c>
      <c r="BM892" s="232" t="s">
        <v>1436</v>
      </c>
    </row>
    <row r="893" s="13" customFormat="1">
      <c r="A893" s="13"/>
      <c r="B893" s="234"/>
      <c r="C893" s="235"/>
      <c r="D893" s="236" t="s">
        <v>159</v>
      </c>
      <c r="E893" s="237" t="s">
        <v>1</v>
      </c>
      <c r="F893" s="238" t="s">
        <v>1376</v>
      </c>
      <c r="G893" s="235"/>
      <c r="H893" s="239">
        <v>7.7999999999999998</v>
      </c>
      <c r="I893" s="240"/>
      <c r="J893" s="235"/>
      <c r="K893" s="235"/>
      <c r="L893" s="241"/>
      <c r="M893" s="242"/>
      <c r="N893" s="243"/>
      <c r="O893" s="243"/>
      <c r="P893" s="243"/>
      <c r="Q893" s="243"/>
      <c r="R893" s="243"/>
      <c r="S893" s="243"/>
      <c r="T893" s="24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5" t="s">
        <v>159</v>
      </c>
      <c r="AU893" s="245" t="s">
        <v>89</v>
      </c>
      <c r="AV893" s="13" t="s">
        <v>89</v>
      </c>
      <c r="AW893" s="13" t="s">
        <v>35</v>
      </c>
      <c r="AX893" s="13" t="s">
        <v>87</v>
      </c>
      <c r="AY893" s="245" t="s">
        <v>151</v>
      </c>
    </row>
    <row r="894" s="2" customFormat="1" ht="24.15" customHeight="1">
      <c r="A894" s="39"/>
      <c r="B894" s="40"/>
      <c r="C894" s="220" t="s">
        <v>1437</v>
      </c>
      <c r="D894" s="220" t="s">
        <v>153</v>
      </c>
      <c r="E894" s="221" t="s">
        <v>1438</v>
      </c>
      <c r="F894" s="222" t="s">
        <v>1439</v>
      </c>
      <c r="G894" s="223" t="s">
        <v>287</v>
      </c>
      <c r="H894" s="224">
        <v>6.875</v>
      </c>
      <c r="I894" s="225"/>
      <c r="J894" s="226">
        <f>ROUND(I894*H894,2)</f>
        <v>0</v>
      </c>
      <c r="K894" s="227"/>
      <c r="L894" s="45"/>
      <c r="M894" s="228" t="s">
        <v>1</v>
      </c>
      <c r="N894" s="229" t="s">
        <v>44</v>
      </c>
      <c r="O894" s="92"/>
      <c r="P894" s="230">
        <f>O894*H894</f>
        <v>0</v>
      </c>
      <c r="Q894" s="230">
        <v>0.00085999999999999998</v>
      </c>
      <c r="R894" s="230">
        <f>Q894*H894</f>
        <v>0.0059125000000000002</v>
      </c>
      <c r="S894" s="230">
        <v>0</v>
      </c>
      <c r="T894" s="231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32" t="s">
        <v>235</v>
      </c>
      <c r="AT894" s="232" t="s">
        <v>153</v>
      </c>
      <c r="AU894" s="232" t="s">
        <v>89</v>
      </c>
      <c r="AY894" s="18" t="s">
        <v>151</v>
      </c>
      <c r="BE894" s="233">
        <f>IF(N894="základní",J894,0)</f>
        <v>0</v>
      </c>
      <c r="BF894" s="233">
        <f>IF(N894="snížená",J894,0)</f>
        <v>0</v>
      </c>
      <c r="BG894" s="233">
        <f>IF(N894="zákl. přenesená",J894,0)</f>
        <v>0</v>
      </c>
      <c r="BH894" s="233">
        <f>IF(N894="sníž. přenesená",J894,0)</f>
        <v>0</v>
      </c>
      <c r="BI894" s="233">
        <f>IF(N894="nulová",J894,0)</f>
        <v>0</v>
      </c>
      <c r="BJ894" s="18" t="s">
        <v>87</v>
      </c>
      <c r="BK894" s="233">
        <f>ROUND(I894*H894,2)</f>
        <v>0</v>
      </c>
      <c r="BL894" s="18" t="s">
        <v>235</v>
      </c>
      <c r="BM894" s="232" t="s">
        <v>1440</v>
      </c>
    </row>
    <row r="895" s="2" customFormat="1" ht="21.75" customHeight="1">
      <c r="A895" s="39"/>
      <c r="B895" s="40"/>
      <c r="C895" s="220" t="s">
        <v>1441</v>
      </c>
      <c r="D895" s="220" t="s">
        <v>153</v>
      </c>
      <c r="E895" s="221" t="s">
        <v>1442</v>
      </c>
      <c r="F895" s="222" t="s">
        <v>1443</v>
      </c>
      <c r="G895" s="223" t="s">
        <v>349</v>
      </c>
      <c r="H895" s="224">
        <v>2</v>
      </c>
      <c r="I895" s="225"/>
      <c r="J895" s="226">
        <f>ROUND(I895*H895,2)</f>
        <v>0</v>
      </c>
      <c r="K895" s="227"/>
      <c r="L895" s="45"/>
      <c r="M895" s="228" t="s">
        <v>1</v>
      </c>
      <c r="N895" s="229" t="s">
        <v>44</v>
      </c>
      <c r="O895" s="92"/>
      <c r="P895" s="230">
        <f>O895*H895</f>
        <v>0</v>
      </c>
      <c r="Q895" s="230">
        <v>0.00066</v>
      </c>
      <c r="R895" s="230">
        <f>Q895*H895</f>
        <v>0.00132</v>
      </c>
      <c r="S895" s="230">
        <v>0</v>
      </c>
      <c r="T895" s="231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32" t="s">
        <v>235</v>
      </c>
      <c r="AT895" s="232" t="s">
        <v>153</v>
      </c>
      <c r="AU895" s="232" t="s">
        <v>89</v>
      </c>
      <c r="AY895" s="18" t="s">
        <v>151</v>
      </c>
      <c r="BE895" s="233">
        <f>IF(N895="základní",J895,0)</f>
        <v>0</v>
      </c>
      <c r="BF895" s="233">
        <f>IF(N895="snížená",J895,0)</f>
        <v>0</v>
      </c>
      <c r="BG895" s="233">
        <f>IF(N895="zákl. přenesená",J895,0)</f>
        <v>0</v>
      </c>
      <c r="BH895" s="233">
        <f>IF(N895="sníž. přenesená",J895,0)</f>
        <v>0</v>
      </c>
      <c r="BI895" s="233">
        <f>IF(N895="nulová",J895,0)</f>
        <v>0</v>
      </c>
      <c r="BJ895" s="18" t="s">
        <v>87</v>
      </c>
      <c r="BK895" s="233">
        <f>ROUND(I895*H895,2)</f>
        <v>0</v>
      </c>
      <c r="BL895" s="18" t="s">
        <v>235</v>
      </c>
      <c r="BM895" s="232" t="s">
        <v>1444</v>
      </c>
    </row>
    <row r="896" s="2" customFormat="1" ht="24.15" customHeight="1">
      <c r="A896" s="39"/>
      <c r="B896" s="40"/>
      <c r="C896" s="257" t="s">
        <v>1445</v>
      </c>
      <c r="D896" s="257" t="s">
        <v>353</v>
      </c>
      <c r="E896" s="258" t="s">
        <v>1446</v>
      </c>
      <c r="F896" s="259" t="s">
        <v>1447</v>
      </c>
      <c r="G896" s="260" t="s">
        <v>349</v>
      </c>
      <c r="H896" s="261">
        <v>1</v>
      </c>
      <c r="I896" s="262"/>
      <c r="J896" s="263">
        <f>ROUND(I896*H896,2)</f>
        <v>0</v>
      </c>
      <c r="K896" s="264"/>
      <c r="L896" s="265"/>
      <c r="M896" s="266" t="s">
        <v>1</v>
      </c>
      <c r="N896" s="267" t="s">
        <v>44</v>
      </c>
      <c r="O896" s="92"/>
      <c r="P896" s="230">
        <f>O896*H896</f>
        <v>0</v>
      </c>
      <c r="Q896" s="230">
        <v>1</v>
      </c>
      <c r="R896" s="230">
        <f>Q896*H896</f>
        <v>1</v>
      </c>
      <c r="S896" s="230">
        <v>0</v>
      </c>
      <c r="T896" s="231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32" t="s">
        <v>326</v>
      </c>
      <c r="AT896" s="232" t="s">
        <v>353</v>
      </c>
      <c r="AU896" s="232" t="s">
        <v>89</v>
      </c>
      <c r="AY896" s="18" t="s">
        <v>151</v>
      </c>
      <c r="BE896" s="233">
        <f>IF(N896="základní",J896,0)</f>
        <v>0</v>
      </c>
      <c r="BF896" s="233">
        <f>IF(N896="snížená",J896,0)</f>
        <v>0</v>
      </c>
      <c r="BG896" s="233">
        <f>IF(N896="zákl. přenesená",J896,0)</f>
        <v>0</v>
      </c>
      <c r="BH896" s="233">
        <f>IF(N896="sníž. přenesená",J896,0)</f>
        <v>0</v>
      </c>
      <c r="BI896" s="233">
        <f>IF(N896="nulová",J896,0)</f>
        <v>0</v>
      </c>
      <c r="BJ896" s="18" t="s">
        <v>87</v>
      </c>
      <c r="BK896" s="233">
        <f>ROUND(I896*H896,2)</f>
        <v>0</v>
      </c>
      <c r="BL896" s="18" t="s">
        <v>235</v>
      </c>
      <c r="BM896" s="232" t="s">
        <v>1448</v>
      </c>
    </row>
    <row r="897" s="2" customFormat="1" ht="24.15" customHeight="1">
      <c r="A897" s="39"/>
      <c r="B897" s="40"/>
      <c r="C897" s="220" t="s">
        <v>1449</v>
      </c>
      <c r="D897" s="220" t="s">
        <v>153</v>
      </c>
      <c r="E897" s="221" t="s">
        <v>1450</v>
      </c>
      <c r="F897" s="222" t="s">
        <v>1451</v>
      </c>
      <c r="G897" s="223" t="s">
        <v>349</v>
      </c>
      <c r="H897" s="224">
        <v>1</v>
      </c>
      <c r="I897" s="225"/>
      <c r="J897" s="226">
        <f>ROUND(I897*H897,2)</f>
        <v>0</v>
      </c>
      <c r="K897" s="227"/>
      <c r="L897" s="45"/>
      <c r="M897" s="228" t="s">
        <v>1</v>
      </c>
      <c r="N897" s="229" t="s">
        <v>44</v>
      </c>
      <c r="O897" s="92"/>
      <c r="P897" s="230">
        <f>O897*H897</f>
        <v>0</v>
      </c>
      <c r="Q897" s="230">
        <v>0</v>
      </c>
      <c r="R897" s="230">
        <f>Q897*H897</f>
        <v>0</v>
      </c>
      <c r="S897" s="230">
        <v>0</v>
      </c>
      <c r="T897" s="231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32" t="s">
        <v>235</v>
      </c>
      <c r="AT897" s="232" t="s">
        <v>153</v>
      </c>
      <c r="AU897" s="232" t="s">
        <v>89</v>
      </c>
      <c r="AY897" s="18" t="s">
        <v>151</v>
      </c>
      <c r="BE897" s="233">
        <f>IF(N897="základní",J897,0)</f>
        <v>0</v>
      </c>
      <c r="BF897" s="233">
        <f>IF(N897="snížená",J897,0)</f>
        <v>0</v>
      </c>
      <c r="BG897" s="233">
        <f>IF(N897="zákl. přenesená",J897,0)</f>
        <v>0</v>
      </c>
      <c r="BH897" s="233">
        <f>IF(N897="sníž. přenesená",J897,0)</f>
        <v>0</v>
      </c>
      <c r="BI897" s="233">
        <f>IF(N897="nulová",J897,0)</f>
        <v>0</v>
      </c>
      <c r="BJ897" s="18" t="s">
        <v>87</v>
      </c>
      <c r="BK897" s="233">
        <f>ROUND(I897*H897,2)</f>
        <v>0</v>
      </c>
      <c r="BL897" s="18" t="s">
        <v>235</v>
      </c>
      <c r="BM897" s="232" t="s">
        <v>1452</v>
      </c>
    </row>
    <row r="898" s="13" customFormat="1">
      <c r="A898" s="13"/>
      <c r="B898" s="234"/>
      <c r="C898" s="235"/>
      <c r="D898" s="236" t="s">
        <v>159</v>
      </c>
      <c r="E898" s="237" t="s">
        <v>1</v>
      </c>
      <c r="F898" s="238" t="s">
        <v>1453</v>
      </c>
      <c r="G898" s="235"/>
      <c r="H898" s="239">
        <v>1</v>
      </c>
      <c r="I898" s="240"/>
      <c r="J898" s="235"/>
      <c r="K898" s="235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159</v>
      </c>
      <c r="AU898" s="245" t="s">
        <v>89</v>
      </c>
      <c r="AV898" s="13" t="s">
        <v>89</v>
      </c>
      <c r="AW898" s="13" t="s">
        <v>35</v>
      </c>
      <c r="AX898" s="13" t="s">
        <v>87</v>
      </c>
      <c r="AY898" s="245" t="s">
        <v>151</v>
      </c>
    </row>
    <row r="899" s="2" customFormat="1" ht="24.15" customHeight="1">
      <c r="A899" s="39"/>
      <c r="B899" s="40"/>
      <c r="C899" s="257" t="s">
        <v>1454</v>
      </c>
      <c r="D899" s="257" t="s">
        <v>353</v>
      </c>
      <c r="E899" s="258" t="s">
        <v>1455</v>
      </c>
      <c r="F899" s="259" t="s">
        <v>1456</v>
      </c>
      <c r="G899" s="260" t="s">
        <v>156</v>
      </c>
      <c r="H899" s="261">
        <v>0.71999999999999997</v>
      </c>
      <c r="I899" s="262"/>
      <c r="J899" s="263">
        <f>ROUND(I899*H899,2)</f>
        <v>0</v>
      </c>
      <c r="K899" s="264"/>
      <c r="L899" s="265"/>
      <c r="M899" s="266" t="s">
        <v>1</v>
      </c>
      <c r="N899" s="267" t="s">
        <v>44</v>
      </c>
      <c r="O899" s="92"/>
      <c r="P899" s="230">
        <f>O899*H899</f>
        <v>0</v>
      </c>
      <c r="Q899" s="230">
        <v>0.014999999999999999</v>
      </c>
      <c r="R899" s="230">
        <f>Q899*H899</f>
        <v>0.010799999999999999</v>
      </c>
      <c r="S899" s="230">
        <v>0</v>
      </c>
      <c r="T899" s="231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32" t="s">
        <v>326</v>
      </c>
      <c r="AT899" s="232" t="s">
        <v>353</v>
      </c>
      <c r="AU899" s="232" t="s">
        <v>89</v>
      </c>
      <c r="AY899" s="18" t="s">
        <v>151</v>
      </c>
      <c r="BE899" s="233">
        <f>IF(N899="základní",J899,0)</f>
        <v>0</v>
      </c>
      <c r="BF899" s="233">
        <f>IF(N899="snížená",J899,0)</f>
        <v>0</v>
      </c>
      <c r="BG899" s="233">
        <f>IF(N899="zákl. přenesená",J899,0)</f>
        <v>0</v>
      </c>
      <c r="BH899" s="233">
        <f>IF(N899="sníž. přenesená",J899,0)</f>
        <v>0</v>
      </c>
      <c r="BI899" s="233">
        <f>IF(N899="nulová",J899,0)</f>
        <v>0</v>
      </c>
      <c r="BJ899" s="18" t="s">
        <v>87</v>
      </c>
      <c r="BK899" s="233">
        <f>ROUND(I899*H899,2)</f>
        <v>0</v>
      </c>
      <c r="BL899" s="18" t="s">
        <v>235</v>
      </c>
      <c r="BM899" s="232" t="s">
        <v>1457</v>
      </c>
    </row>
    <row r="900" s="13" customFormat="1">
      <c r="A900" s="13"/>
      <c r="B900" s="234"/>
      <c r="C900" s="235"/>
      <c r="D900" s="236" t="s">
        <v>159</v>
      </c>
      <c r="E900" s="237" t="s">
        <v>1</v>
      </c>
      <c r="F900" s="238" t="s">
        <v>1458</v>
      </c>
      <c r="G900" s="235"/>
      <c r="H900" s="239">
        <v>0.71999999999999997</v>
      </c>
      <c r="I900" s="240"/>
      <c r="J900" s="235"/>
      <c r="K900" s="235"/>
      <c r="L900" s="241"/>
      <c r="M900" s="242"/>
      <c r="N900" s="243"/>
      <c r="O900" s="243"/>
      <c r="P900" s="243"/>
      <c r="Q900" s="243"/>
      <c r="R900" s="243"/>
      <c r="S900" s="243"/>
      <c r="T900" s="24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5" t="s">
        <v>159</v>
      </c>
      <c r="AU900" s="245" t="s">
        <v>89</v>
      </c>
      <c r="AV900" s="13" t="s">
        <v>89</v>
      </c>
      <c r="AW900" s="13" t="s">
        <v>35</v>
      </c>
      <c r="AX900" s="13" t="s">
        <v>87</v>
      </c>
      <c r="AY900" s="245" t="s">
        <v>151</v>
      </c>
    </row>
    <row r="901" s="2" customFormat="1" ht="24.15" customHeight="1">
      <c r="A901" s="39"/>
      <c r="B901" s="40"/>
      <c r="C901" s="220" t="s">
        <v>1459</v>
      </c>
      <c r="D901" s="220" t="s">
        <v>153</v>
      </c>
      <c r="E901" s="221" t="s">
        <v>1460</v>
      </c>
      <c r="F901" s="222" t="s">
        <v>1461</v>
      </c>
      <c r="G901" s="223" t="s">
        <v>349</v>
      </c>
      <c r="H901" s="224">
        <v>1</v>
      </c>
      <c r="I901" s="225"/>
      <c r="J901" s="226">
        <f>ROUND(I901*H901,2)</f>
        <v>0</v>
      </c>
      <c r="K901" s="227"/>
      <c r="L901" s="45"/>
      <c r="M901" s="228" t="s">
        <v>1</v>
      </c>
      <c r="N901" s="229" t="s">
        <v>44</v>
      </c>
      <c r="O901" s="92"/>
      <c r="P901" s="230">
        <f>O901*H901</f>
        <v>0</v>
      </c>
      <c r="Q901" s="230">
        <v>0</v>
      </c>
      <c r="R901" s="230">
        <f>Q901*H901</f>
        <v>0</v>
      </c>
      <c r="S901" s="230">
        <v>0</v>
      </c>
      <c r="T901" s="231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32" t="s">
        <v>235</v>
      </c>
      <c r="AT901" s="232" t="s">
        <v>153</v>
      </c>
      <c r="AU901" s="232" t="s">
        <v>89</v>
      </c>
      <c r="AY901" s="18" t="s">
        <v>151</v>
      </c>
      <c r="BE901" s="233">
        <f>IF(N901="základní",J901,0)</f>
        <v>0</v>
      </c>
      <c r="BF901" s="233">
        <f>IF(N901="snížená",J901,0)</f>
        <v>0</v>
      </c>
      <c r="BG901" s="233">
        <f>IF(N901="zákl. přenesená",J901,0)</f>
        <v>0</v>
      </c>
      <c r="BH901" s="233">
        <f>IF(N901="sníž. přenesená",J901,0)</f>
        <v>0</v>
      </c>
      <c r="BI901" s="233">
        <f>IF(N901="nulová",J901,0)</f>
        <v>0</v>
      </c>
      <c r="BJ901" s="18" t="s">
        <v>87</v>
      </c>
      <c r="BK901" s="233">
        <f>ROUND(I901*H901,2)</f>
        <v>0</v>
      </c>
      <c r="BL901" s="18" t="s">
        <v>235</v>
      </c>
      <c r="BM901" s="232" t="s">
        <v>1462</v>
      </c>
    </row>
    <row r="902" s="13" customFormat="1">
      <c r="A902" s="13"/>
      <c r="B902" s="234"/>
      <c r="C902" s="235"/>
      <c r="D902" s="236" t="s">
        <v>159</v>
      </c>
      <c r="E902" s="237" t="s">
        <v>1</v>
      </c>
      <c r="F902" s="238" t="s">
        <v>1463</v>
      </c>
      <c r="G902" s="235"/>
      <c r="H902" s="239">
        <v>1</v>
      </c>
      <c r="I902" s="240"/>
      <c r="J902" s="235"/>
      <c r="K902" s="235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159</v>
      </c>
      <c r="AU902" s="245" t="s">
        <v>89</v>
      </c>
      <c r="AV902" s="13" t="s">
        <v>89</v>
      </c>
      <c r="AW902" s="13" t="s">
        <v>35</v>
      </c>
      <c r="AX902" s="13" t="s">
        <v>87</v>
      </c>
      <c r="AY902" s="245" t="s">
        <v>151</v>
      </c>
    </row>
    <row r="903" s="2" customFormat="1" ht="24.15" customHeight="1">
      <c r="A903" s="39"/>
      <c r="B903" s="40"/>
      <c r="C903" s="257" t="s">
        <v>1464</v>
      </c>
      <c r="D903" s="257" t="s">
        <v>353</v>
      </c>
      <c r="E903" s="258" t="s">
        <v>1465</v>
      </c>
      <c r="F903" s="259" t="s">
        <v>1466</v>
      </c>
      <c r="G903" s="260" t="s">
        <v>156</v>
      </c>
      <c r="H903" s="261">
        <v>1.44</v>
      </c>
      <c r="I903" s="262"/>
      <c r="J903" s="263">
        <f>ROUND(I903*H903,2)</f>
        <v>0</v>
      </c>
      <c r="K903" s="264"/>
      <c r="L903" s="265"/>
      <c r="M903" s="266" t="s">
        <v>1</v>
      </c>
      <c r="N903" s="267" t="s">
        <v>44</v>
      </c>
      <c r="O903" s="92"/>
      <c r="P903" s="230">
        <f>O903*H903</f>
        <v>0</v>
      </c>
      <c r="Q903" s="230">
        <v>0.014999999999999999</v>
      </c>
      <c r="R903" s="230">
        <f>Q903*H903</f>
        <v>0.021599999999999998</v>
      </c>
      <c r="S903" s="230">
        <v>0</v>
      </c>
      <c r="T903" s="231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32" t="s">
        <v>326</v>
      </c>
      <c r="AT903" s="232" t="s">
        <v>353</v>
      </c>
      <c r="AU903" s="232" t="s">
        <v>89</v>
      </c>
      <c r="AY903" s="18" t="s">
        <v>151</v>
      </c>
      <c r="BE903" s="233">
        <f>IF(N903="základní",J903,0)</f>
        <v>0</v>
      </c>
      <c r="BF903" s="233">
        <f>IF(N903="snížená",J903,0)</f>
        <v>0</v>
      </c>
      <c r="BG903" s="233">
        <f>IF(N903="zákl. přenesená",J903,0)</f>
        <v>0</v>
      </c>
      <c r="BH903" s="233">
        <f>IF(N903="sníž. přenesená",J903,0)</f>
        <v>0</v>
      </c>
      <c r="BI903" s="233">
        <f>IF(N903="nulová",J903,0)</f>
        <v>0</v>
      </c>
      <c r="BJ903" s="18" t="s">
        <v>87</v>
      </c>
      <c r="BK903" s="233">
        <f>ROUND(I903*H903,2)</f>
        <v>0</v>
      </c>
      <c r="BL903" s="18" t="s">
        <v>235</v>
      </c>
      <c r="BM903" s="232" t="s">
        <v>1467</v>
      </c>
    </row>
    <row r="904" s="13" customFormat="1">
      <c r="A904" s="13"/>
      <c r="B904" s="234"/>
      <c r="C904" s="235"/>
      <c r="D904" s="236" t="s">
        <v>159</v>
      </c>
      <c r="E904" s="237" t="s">
        <v>1</v>
      </c>
      <c r="F904" s="238" t="s">
        <v>824</v>
      </c>
      <c r="G904" s="235"/>
      <c r="H904" s="239">
        <v>1.44</v>
      </c>
      <c r="I904" s="240"/>
      <c r="J904" s="235"/>
      <c r="K904" s="235"/>
      <c r="L904" s="241"/>
      <c r="M904" s="242"/>
      <c r="N904" s="243"/>
      <c r="O904" s="243"/>
      <c r="P904" s="243"/>
      <c r="Q904" s="243"/>
      <c r="R904" s="243"/>
      <c r="S904" s="243"/>
      <c r="T904" s="24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5" t="s">
        <v>159</v>
      </c>
      <c r="AU904" s="245" t="s">
        <v>89</v>
      </c>
      <c r="AV904" s="13" t="s">
        <v>89</v>
      </c>
      <c r="AW904" s="13" t="s">
        <v>35</v>
      </c>
      <c r="AX904" s="13" t="s">
        <v>87</v>
      </c>
      <c r="AY904" s="245" t="s">
        <v>151</v>
      </c>
    </row>
    <row r="905" s="2" customFormat="1" ht="24.15" customHeight="1">
      <c r="A905" s="39"/>
      <c r="B905" s="40"/>
      <c r="C905" s="220" t="s">
        <v>1468</v>
      </c>
      <c r="D905" s="220" t="s">
        <v>153</v>
      </c>
      <c r="E905" s="221" t="s">
        <v>1469</v>
      </c>
      <c r="F905" s="222" t="s">
        <v>1470</v>
      </c>
      <c r="G905" s="223" t="s">
        <v>349</v>
      </c>
      <c r="H905" s="224">
        <v>1</v>
      </c>
      <c r="I905" s="225"/>
      <c r="J905" s="226">
        <f>ROUND(I905*H905,2)</f>
        <v>0</v>
      </c>
      <c r="K905" s="227"/>
      <c r="L905" s="45"/>
      <c r="M905" s="228" t="s">
        <v>1</v>
      </c>
      <c r="N905" s="229" t="s">
        <v>44</v>
      </c>
      <c r="O905" s="92"/>
      <c r="P905" s="230">
        <f>O905*H905</f>
        <v>0</v>
      </c>
      <c r="Q905" s="230">
        <v>0</v>
      </c>
      <c r="R905" s="230">
        <f>Q905*H905</f>
        <v>0</v>
      </c>
      <c r="S905" s="230">
        <v>0</v>
      </c>
      <c r="T905" s="231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2" t="s">
        <v>235</v>
      </c>
      <c r="AT905" s="232" t="s">
        <v>153</v>
      </c>
      <c r="AU905" s="232" t="s">
        <v>89</v>
      </c>
      <c r="AY905" s="18" t="s">
        <v>151</v>
      </c>
      <c r="BE905" s="233">
        <f>IF(N905="základní",J905,0)</f>
        <v>0</v>
      </c>
      <c r="BF905" s="233">
        <f>IF(N905="snížená",J905,0)</f>
        <v>0</v>
      </c>
      <c r="BG905" s="233">
        <f>IF(N905="zákl. přenesená",J905,0)</f>
        <v>0</v>
      </c>
      <c r="BH905" s="233">
        <f>IF(N905="sníž. přenesená",J905,0)</f>
        <v>0</v>
      </c>
      <c r="BI905" s="233">
        <f>IF(N905="nulová",J905,0)</f>
        <v>0</v>
      </c>
      <c r="BJ905" s="18" t="s">
        <v>87</v>
      </c>
      <c r="BK905" s="233">
        <f>ROUND(I905*H905,2)</f>
        <v>0</v>
      </c>
      <c r="BL905" s="18" t="s">
        <v>235</v>
      </c>
      <c r="BM905" s="232" t="s">
        <v>1471</v>
      </c>
    </row>
    <row r="906" s="13" customFormat="1">
      <c r="A906" s="13"/>
      <c r="B906" s="234"/>
      <c r="C906" s="235"/>
      <c r="D906" s="236" t="s">
        <v>159</v>
      </c>
      <c r="E906" s="237" t="s">
        <v>1</v>
      </c>
      <c r="F906" s="238" t="s">
        <v>1453</v>
      </c>
      <c r="G906" s="235"/>
      <c r="H906" s="239">
        <v>1</v>
      </c>
      <c r="I906" s="240"/>
      <c r="J906" s="235"/>
      <c r="K906" s="235"/>
      <c r="L906" s="241"/>
      <c r="M906" s="242"/>
      <c r="N906" s="243"/>
      <c r="O906" s="243"/>
      <c r="P906" s="243"/>
      <c r="Q906" s="243"/>
      <c r="R906" s="243"/>
      <c r="S906" s="243"/>
      <c r="T906" s="24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5" t="s">
        <v>159</v>
      </c>
      <c r="AU906" s="245" t="s">
        <v>89</v>
      </c>
      <c r="AV906" s="13" t="s">
        <v>89</v>
      </c>
      <c r="AW906" s="13" t="s">
        <v>35</v>
      </c>
      <c r="AX906" s="13" t="s">
        <v>87</v>
      </c>
      <c r="AY906" s="245" t="s">
        <v>151</v>
      </c>
    </row>
    <row r="907" s="2" customFormat="1" ht="24.15" customHeight="1">
      <c r="A907" s="39"/>
      <c r="B907" s="40"/>
      <c r="C907" s="220" t="s">
        <v>1472</v>
      </c>
      <c r="D907" s="220" t="s">
        <v>153</v>
      </c>
      <c r="E907" s="221" t="s">
        <v>1473</v>
      </c>
      <c r="F907" s="222" t="s">
        <v>1474</v>
      </c>
      <c r="G907" s="223" t="s">
        <v>349</v>
      </c>
      <c r="H907" s="224">
        <v>1</v>
      </c>
      <c r="I907" s="225"/>
      <c r="J907" s="226">
        <f>ROUND(I907*H907,2)</f>
        <v>0</v>
      </c>
      <c r="K907" s="227"/>
      <c r="L907" s="45"/>
      <c r="M907" s="228" t="s">
        <v>1</v>
      </c>
      <c r="N907" s="229" t="s">
        <v>44</v>
      </c>
      <c r="O907" s="92"/>
      <c r="P907" s="230">
        <f>O907*H907</f>
        <v>0</v>
      </c>
      <c r="Q907" s="230">
        <v>0</v>
      </c>
      <c r="R907" s="230">
        <f>Q907*H907</f>
        <v>0</v>
      </c>
      <c r="S907" s="230">
        <v>0</v>
      </c>
      <c r="T907" s="231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32" t="s">
        <v>235</v>
      </c>
      <c r="AT907" s="232" t="s">
        <v>153</v>
      </c>
      <c r="AU907" s="232" t="s">
        <v>89</v>
      </c>
      <c r="AY907" s="18" t="s">
        <v>151</v>
      </c>
      <c r="BE907" s="233">
        <f>IF(N907="základní",J907,0)</f>
        <v>0</v>
      </c>
      <c r="BF907" s="233">
        <f>IF(N907="snížená",J907,0)</f>
        <v>0</v>
      </c>
      <c r="BG907" s="233">
        <f>IF(N907="zákl. přenesená",J907,0)</f>
        <v>0</v>
      </c>
      <c r="BH907" s="233">
        <f>IF(N907="sníž. přenesená",J907,0)</f>
        <v>0</v>
      </c>
      <c r="BI907" s="233">
        <f>IF(N907="nulová",J907,0)</f>
        <v>0</v>
      </c>
      <c r="BJ907" s="18" t="s">
        <v>87</v>
      </c>
      <c r="BK907" s="233">
        <f>ROUND(I907*H907,2)</f>
        <v>0</v>
      </c>
      <c r="BL907" s="18" t="s">
        <v>235</v>
      </c>
      <c r="BM907" s="232" t="s">
        <v>1475</v>
      </c>
    </row>
    <row r="908" s="13" customFormat="1">
      <c r="A908" s="13"/>
      <c r="B908" s="234"/>
      <c r="C908" s="235"/>
      <c r="D908" s="236" t="s">
        <v>159</v>
      </c>
      <c r="E908" s="237" t="s">
        <v>1</v>
      </c>
      <c r="F908" s="238" t="s">
        <v>1463</v>
      </c>
      <c r="G908" s="235"/>
      <c r="H908" s="239">
        <v>1</v>
      </c>
      <c r="I908" s="240"/>
      <c r="J908" s="235"/>
      <c r="K908" s="235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159</v>
      </c>
      <c r="AU908" s="245" t="s">
        <v>89</v>
      </c>
      <c r="AV908" s="13" t="s">
        <v>89</v>
      </c>
      <c r="AW908" s="13" t="s">
        <v>35</v>
      </c>
      <c r="AX908" s="13" t="s">
        <v>87</v>
      </c>
      <c r="AY908" s="245" t="s">
        <v>151</v>
      </c>
    </row>
    <row r="909" s="2" customFormat="1" ht="21.75" customHeight="1">
      <c r="A909" s="39"/>
      <c r="B909" s="40"/>
      <c r="C909" s="257" t="s">
        <v>1476</v>
      </c>
      <c r="D909" s="257" t="s">
        <v>353</v>
      </c>
      <c r="E909" s="258" t="s">
        <v>1477</v>
      </c>
      <c r="F909" s="259" t="s">
        <v>1478</v>
      </c>
      <c r="G909" s="260" t="s">
        <v>156</v>
      </c>
      <c r="H909" s="261">
        <v>2.3759999999999999</v>
      </c>
      <c r="I909" s="262"/>
      <c r="J909" s="263">
        <f>ROUND(I909*H909,2)</f>
        <v>0</v>
      </c>
      <c r="K909" s="264"/>
      <c r="L909" s="265"/>
      <c r="M909" s="266" t="s">
        <v>1</v>
      </c>
      <c r="N909" s="267" t="s">
        <v>44</v>
      </c>
      <c r="O909" s="92"/>
      <c r="P909" s="230">
        <f>O909*H909</f>
        <v>0</v>
      </c>
      <c r="Q909" s="230">
        <v>0.021999999999999999</v>
      </c>
      <c r="R909" s="230">
        <f>Q909*H909</f>
        <v>0.052271999999999992</v>
      </c>
      <c r="S909" s="230">
        <v>0</v>
      </c>
      <c r="T909" s="231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2" t="s">
        <v>326</v>
      </c>
      <c r="AT909" s="232" t="s">
        <v>353</v>
      </c>
      <c r="AU909" s="232" t="s">
        <v>89</v>
      </c>
      <c r="AY909" s="18" t="s">
        <v>151</v>
      </c>
      <c r="BE909" s="233">
        <f>IF(N909="základní",J909,0)</f>
        <v>0</v>
      </c>
      <c r="BF909" s="233">
        <f>IF(N909="snížená",J909,0)</f>
        <v>0</v>
      </c>
      <c r="BG909" s="233">
        <f>IF(N909="zákl. přenesená",J909,0)</f>
        <v>0</v>
      </c>
      <c r="BH909" s="233">
        <f>IF(N909="sníž. přenesená",J909,0)</f>
        <v>0</v>
      </c>
      <c r="BI909" s="233">
        <f>IF(N909="nulová",J909,0)</f>
        <v>0</v>
      </c>
      <c r="BJ909" s="18" t="s">
        <v>87</v>
      </c>
      <c r="BK909" s="233">
        <f>ROUND(I909*H909,2)</f>
        <v>0</v>
      </c>
      <c r="BL909" s="18" t="s">
        <v>235</v>
      </c>
      <c r="BM909" s="232" t="s">
        <v>1479</v>
      </c>
    </row>
    <row r="910" s="13" customFormat="1">
      <c r="A910" s="13"/>
      <c r="B910" s="234"/>
      <c r="C910" s="235"/>
      <c r="D910" s="236" t="s">
        <v>159</v>
      </c>
      <c r="E910" s="237" t="s">
        <v>1</v>
      </c>
      <c r="F910" s="238" t="s">
        <v>1458</v>
      </c>
      <c r="G910" s="235"/>
      <c r="H910" s="239">
        <v>0.71999999999999997</v>
      </c>
      <c r="I910" s="240"/>
      <c r="J910" s="235"/>
      <c r="K910" s="235"/>
      <c r="L910" s="241"/>
      <c r="M910" s="242"/>
      <c r="N910" s="243"/>
      <c r="O910" s="243"/>
      <c r="P910" s="243"/>
      <c r="Q910" s="243"/>
      <c r="R910" s="243"/>
      <c r="S910" s="243"/>
      <c r="T910" s="24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5" t="s">
        <v>159</v>
      </c>
      <c r="AU910" s="245" t="s">
        <v>89</v>
      </c>
      <c r="AV910" s="13" t="s">
        <v>89</v>
      </c>
      <c r="AW910" s="13" t="s">
        <v>35</v>
      </c>
      <c r="AX910" s="13" t="s">
        <v>79</v>
      </c>
      <c r="AY910" s="245" t="s">
        <v>151</v>
      </c>
    </row>
    <row r="911" s="13" customFormat="1">
      <c r="A911" s="13"/>
      <c r="B911" s="234"/>
      <c r="C911" s="235"/>
      <c r="D911" s="236" t="s">
        <v>159</v>
      </c>
      <c r="E911" s="237" t="s">
        <v>1</v>
      </c>
      <c r="F911" s="238" t="s">
        <v>824</v>
      </c>
      <c r="G911" s="235"/>
      <c r="H911" s="239">
        <v>1.44</v>
      </c>
      <c r="I911" s="240"/>
      <c r="J911" s="235"/>
      <c r="K911" s="235"/>
      <c r="L911" s="241"/>
      <c r="M911" s="242"/>
      <c r="N911" s="243"/>
      <c r="O911" s="243"/>
      <c r="P911" s="243"/>
      <c r="Q911" s="243"/>
      <c r="R911" s="243"/>
      <c r="S911" s="243"/>
      <c r="T911" s="24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5" t="s">
        <v>159</v>
      </c>
      <c r="AU911" s="245" t="s">
        <v>89</v>
      </c>
      <c r="AV911" s="13" t="s">
        <v>89</v>
      </c>
      <c r="AW911" s="13" t="s">
        <v>35</v>
      </c>
      <c r="AX911" s="13" t="s">
        <v>79</v>
      </c>
      <c r="AY911" s="245" t="s">
        <v>151</v>
      </c>
    </row>
    <row r="912" s="14" customFormat="1">
      <c r="A912" s="14"/>
      <c r="B912" s="246"/>
      <c r="C912" s="247"/>
      <c r="D912" s="236" t="s">
        <v>159</v>
      </c>
      <c r="E912" s="248" t="s">
        <v>1</v>
      </c>
      <c r="F912" s="249" t="s">
        <v>190</v>
      </c>
      <c r="G912" s="247"/>
      <c r="H912" s="250">
        <v>2.1600000000000001</v>
      </c>
      <c r="I912" s="251"/>
      <c r="J912" s="247"/>
      <c r="K912" s="247"/>
      <c r="L912" s="252"/>
      <c r="M912" s="253"/>
      <c r="N912" s="254"/>
      <c r="O912" s="254"/>
      <c r="P912" s="254"/>
      <c r="Q912" s="254"/>
      <c r="R912" s="254"/>
      <c r="S912" s="254"/>
      <c r="T912" s="25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6" t="s">
        <v>159</v>
      </c>
      <c r="AU912" s="256" t="s">
        <v>89</v>
      </c>
      <c r="AV912" s="14" t="s">
        <v>157</v>
      </c>
      <c r="AW912" s="14" t="s">
        <v>35</v>
      </c>
      <c r="AX912" s="14" t="s">
        <v>87</v>
      </c>
      <c r="AY912" s="256" t="s">
        <v>151</v>
      </c>
    </row>
    <row r="913" s="13" customFormat="1">
      <c r="A913" s="13"/>
      <c r="B913" s="234"/>
      <c r="C913" s="235"/>
      <c r="D913" s="236" t="s">
        <v>159</v>
      </c>
      <c r="E913" s="235"/>
      <c r="F913" s="238" t="s">
        <v>1480</v>
      </c>
      <c r="G913" s="235"/>
      <c r="H913" s="239">
        <v>2.3759999999999999</v>
      </c>
      <c r="I913" s="240"/>
      <c r="J913" s="235"/>
      <c r="K913" s="235"/>
      <c r="L913" s="241"/>
      <c r="M913" s="242"/>
      <c r="N913" s="243"/>
      <c r="O913" s="243"/>
      <c r="P913" s="243"/>
      <c r="Q913" s="243"/>
      <c r="R913" s="243"/>
      <c r="S913" s="243"/>
      <c r="T913" s="24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5" t="s">
        <v>159</v>
      </c>
      <c r="AU913" s="245" t="s">
        <v>89</v>
      </c>
      <c r="AV913" s="13" t="s">
        <v>89</v>
      </c>
      <c r="AW913" s="13" t="s">
        <v>4</v>
      </c>
      <c r="AX913" s="13" t="s">
        <v>87</v>
      </c>
      <c r="AY913" s="245" t="s">
        <v>151</v>
      </c>
    </row>
    <row r="914" s="2" customFormat="1" ht="24.15" customHeight="1">
      <c r="A914" s="39"/>
      <c r="B914" s="40"/>
      <c r="C914" s="220" t="s">
        <v>1481</v>
      </c>
      <c r="D914" s="220" t="s">
        <v>153</v>
      </c>
      <c r="E914" s="221" t="s">
        <v>1482</v>
      </c>
      <c r="F914" s="222" t="s">
        <v>1483</v>
      </c>
      <c r="G914" s="223" t="s">
        <v>1484</v>
      </c>
      <c r="H914" s="224">
        <v>1</v>
      </c>
      <c r="I914" s="225"/>
      <c r="J914" s="226">
        <f>ROUND(I914*H914,2)</f>
        <v>0</v>
      </c>
      <c r="K914" s="227"/>
      <c r="L914" s="45"/>
      <c r="M914" s="228" t="s">
        <v>1</v>
      </c>
      <c r="N914" s="229" t="s">
        <v>44</v>
      </c>
      <c r="O914" s="92"/>
      <c r="P914" s="230">
        <f>O914*H914</f>
        <v>0</v>
      </c>
      <c r="Q914" s="230">
        <v>0</v>
      </c>
      <c r="R914" s="230">
        <f>Q914*H914</f>
        <v>0</v>
      </c>
      <c r="S914" s="230">
        <v>0</v>
      </c>
      <c r="T914" s="231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2" t="s">
        <v>235</v>
      </c>
      <c r="AT914" s="232" t="s">
        <v>153</v>
      </c>
      <c r="AU914" s="232" t="s">
        <v>89</v>
      </c>
      <c r="AY914" s="18" t="s">
        <v>151</v>
      </c>
      <c r="BE914" s="233">
        <f>IF(N914="základní",J914,0)</f>
        <v>0</v>
      </c>
      <c r="BF914" s="233">
        <f>IF(N914="snížená",J914,0)</f>
        <v>0</v>
      </c>
      <c r="BG914" s="233">
        <f>IF(N914="zákl. přenesená",J914,0)</f>
        <v>0</v>
      </c>
      <c r="BH914" s="233">
        <f>IF(N914="sníž. přenesená",J914,0)</f>
        <v>0</v>
      </c>
      <c r="BI914" s="233">
        <f>IF(N914="nulová",J914,0)</f>
        <v>0</v>
      </c>
      <c r="BJ914" s="18" t="s">
        <v>87</v>
      </c>
      <c r="BK914" s="233">
        <f>ROUND(I914*H914,2)</f>
        <v>0</v>
      </c>
      <c r="BL914" s="18" t="s">
        <v>235</v>
      </c>
      <c r="BM914" s="232" t="s">
        <v>1485</v>
      </c>
    </row>
    <row r="915" s="2" customFormat="1" ht="16.5" customHeight="1">
      <c r="A915" s="39"/>
      <c r="B915" s="40"/>
      <c r="C915" s="220" t="s">
        <v>1486</v>
      </c>
      <c r="D915" s="220" t="s">
        <v>153</v>
      </c>
      <c r="E915" s="221" t="s">
        <v>1487</v>
      </c>
      <c r="F915" s="222" t="s">
        <v>1488</v>
      </c>
      <c r="G915" s="223" t="s">
        <v>669</v>
      </c>
      <c r="H915" s="224">
        <v>1</v>
      </c>
      <c r="I915" s="225"/>
      <c r="J915" s="226">
        <f>ROUND(I915*H915,2)</f>
        <v>0</v>
      </c>
      <c r="K915" s="227"/>
      <c r="L915" s="45"/>
      <c r="M915" s="228" t="s">
        <v>1</v>
      </c>
      <c r="N915" s="229" t="s">
        <v>44</v>
      </c>
      <c r="O915" s="92"/>
      <c r="P915" s="230">
        <f>O915*H915</f>
        <v>0</v>
      </c>
      <c r="Q915" s="230">
        <v>0</v>
      </c>
      <c r="R915" s="230">
        <f>Q915*H915</f>
        <v>0</v>
      </c>
      <c r="S915" s="230">
        <v>0</v>
      </c>
      <c r="T915" s="231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32" t="s">
        <v>157</v>
      </c>
      <c r="AT915" s="232" t="s">
        <v>153</v>
      </c>
      <c r="AU915" s="232" t="s">
        <v>89</v>
      </c>
      <c r="AY915" s="18" t="s">
        <v>151</v>
      </c>
      <c r="BE915" s="233">
        <f>IF(N915="základní",J915,0)</f>
        <v>0</v>
      </c>
      <c r="BF915" s="233">
        <f>IF(N915="snížená",J915,0)</f>
        <v>0</v>
      </c>
      <c r="BG915" s="233">
        <f>IF(N915="zákl. přenesená",J915,0)</f>
        <v>0</v>
      </c>
      <c r="BH915" s="233">
        <f>IF(N915="sníž. přenesená",J915,0)</f>
        <v>0</v>
      </c>
      <c r="BI915" s="233">
        <f>IF(N915="nulová",J915,0)</f>
        <v>0</v>
      </c>
      <c r="BJ915" s="18" t="s">
        <v>87</v>
      </c>
      <c r="BK915" s="233">
        <f>ROUND(I915*H915,2)</f>
        <v>0</v>
      </c>
      <c r="BL915" s="18" t="s">
        <v>157</v>
      </c>
      <c r="BM915" s="232" t="s">
        <v>1489</v>
      </c>
    </row>
    <row r="916" s="12" customFormat="1" ht="22.8" customHeight="1">
      <c r="A916" s="12"/>
      <c r="B916" s="204"/>
      <c r="C916" s="205"/>
      <c r="D916" s="206" t="s">
        <v>78</v>
      </c>
      <c r="E916" s="218" t="s">
        <v>1490</v>
      </c>
      <c r="F916" s="218" t="s">
        <v>1491</v>
      </c>
      <c r="G916" s="205"/>
      <c r="H916" s="205"/>
      <c r="I916" s="208"/>
      <c r="J916" s="219">
        <f>BK916</f>
        <v>0</v>
      </c>
      <c r="K916" s="205"/>
      <c r="L916" s="210"/>
      <c r="M916" s="211"/>
      <c r="N916" s="212"/>
      <c r="O916" s="212"/>
      <c r="P916" s="213">
        <f>SUM(P917:P929)</f>
        <v>0</v>
      </c>
      <c r="Q916" s="212"/>
      <c r="R916" s="213">
        <f>SUM(R917:R929)</f>
        <v>0.16557420000000001</v>
      </c>
      <c r="S916" s="212"/>
      <c r="T916" s="214">
        <f>SUM(T917:T929)</f>
        <v>0</v>
      </c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R916" s="215" t="s">
        <v>89</v>
      </c>
      <c r="AT916" s="216" t="s">
        <v>78</v>
      </c>
      <c r="AU916" s="216" t="s">
        <v>87</v>
      </c>
      <c r="AY916" s="215" t="s">
        <v>151</v>
      </c>
      <c r="BK916" s="217">
        <f>SUM(BK917:BK929)</f>
        <v>0</v>
      </c>
    </row>
    <row r="917" s="2" customFormat="1" ht="24.15" customHeight="1">
      <c r="A917" s="39"/>
      <c r="B917" s="40"/>
      <c r="C917" s="220" t="s">
        <v>1492</v>
      </c>
      <c r="D917" s="220" t="s">
        <v>153</v>
      </c>
      <c r="E917" s="221" t="s">
        <v>1493</v>
      </c>
      <c r="F917" s="222" t="s">
        <v>1494</v>
      </c>
      <c r="G917" s="223" t="s">
        <v>156</v>
      </c>
      <c r="H917" s="224">
        <v>250.87000000000001</v>
      </c>
      <c r="I917" s="225"/>
      <c r="J917" s="226">
        <f>ROUND(I917*H917,2)</f>
        <v>0</v>
      </c>
      <c r="K917" s="227"/>
      <c r="L917" s="45"/>
      <c r="M917" s="228" t="s">
        <v>1</v>
      </c>
      <c r="N917" s="229" t="s">
        <v>44</v>
      </c>
      <c r="O917" s="92"/>
      <c r="P917" s="230">
        <f>O917*H917</f>
        <v>0</v>
      </c>
      <c r="Q917" s="230">
        <v>0.00013999999999999999</v>
      </c>
      <c r="R917" s="230">
        <f>Q917*H917</f>
        <v>0.035121799999999995</v>
      </c>
      <c r="S917" s="230">
        <v>0</v>
      </c>
      <c r="T917" s="231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32" t="s">
        <v>235</v>
      </c>
      <c r="AT917" s="232" t="s">
        <v>153</v>
      </c>
      <c r="AU917" s="232" t="s">
        <v>89</v>
      </c>
      <c r="AY917" s="18" t="s">
        <v>151</v>
      </c>
      <c r="BE917" s="233">
        <f>IF(N917="základní",J917,0)</f>
        <v>0</v>
      </c>
      <c r="BF917" s="233">
        <f>IF(N917="snížená",J917,0)</f>
        <v>0</v>
      </c>
      <c r="BG917" s="233">
        <f>IF(N917="zákl. přenesená",J917,0)</f>
        <v>0</v>
      </c>
      <c r="BH917" s="233">
        <f>IF(N917="sníž. přenesená",J917,0)</f>
        <v>0</v>
      </c>
      <c r="BI917" s="233">
        <f>IF(N917="nulová",J917,0)</f>
        <v>0</v>
      </c>
      <c r="BJ917" s="18" t="s">
        <v>87</v>
      </c>
      <c r="BK917" s="233">
        <f>ROUND(I917*H917,2)</f>
        <v>0</v>
      </c>
      <c r="BL917" s="18" t="s">
        <v>235</v>
      </c>
      <c r="BM917" s="232" t="s">
        <v>1495</v>
      </c>
    </row>
    <row r="918" s="13" customFormat="1">
      <c r="A918" s="13"/>
      <c r="B918" s="234"/>
      <c r="C918" s="235"/>
      <c r="D918" s="236" t="s">
        <v>159</v>
      </c>
      <c r="E918" s="237" t="s">
        <v>1</v>
      </c>
      <c r="F918" s="238" t="s">
        <v>1496</v>
      </c>
      <c r="G918" s="235"/>
      <c r="H918" s="239">
        <v>250.87000000000001</v>
      </c>
      <c r="I918" s="240"/>
      <c r="J918" s="235"/>
      <c r="K918" s="235"/>
      <c r="L918" s="241"/>
      <c r="M918" s="242"/>
      <c r="N918" s="243"/>
      <c r="O918" s="243"/>
      <c r="P918" s="243"/>
      <c r="Q918" s="243"/>
      <c r="R918" s="243"/>
      <c r="S918" s="243"/>
      <c r="T918" s="24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5" t="s">
        <v>159</v>
      </c>
      <c r="AU918" s="245" t="s">
        <v>89</v>
      </c>
      <c r="AV918" s="13" t="s">
        <v>89</v>
      </c>
      <c r="AW918" s="13" t="s">
        <v>35</v>
      </c>
      <c r="AX918" s="13" t="s">
        <v>87</v>
      </c>
      <c r="AY918" s="245" t="s">
        <v>151</v>
      </c>
    </row>
    <row r="919" s="2" customFormat="1" ht="16.5" customHeight="1">
      <c r="A919" s="39"/>
      <c r="B919" s="40"/>
      <c r="C919" s="220" t="s">
        <v>1497</v>
      </c>
      <c r="D919" s="220" t="s">
        <v>153</v>
      </c>
      <c r="E919" s="221" t="s">
        <v>1498</v>
      </c>
      <c r="F919" s="222" t="s">
        <v>1499</v>
      </c>
      <c r="G919" s="223" t="s">
        <v>156</v>
      </c>
      <c r="H919" s="224">
        <v>250.87000000000001</v>
      </c>
      <c r="I919" s="225"/>
      <c r="J919" s="226">
        <f>ROUND(I919*H919,2)</f>
        <v>0</v>
      </c>
      <c r="K919" s="227"/>
      <c r="L919" s="45"/>
      <c r="M919" s="228" t="s">
        <v>1</v>
      </c>
      <c r="N919" s="229" t="s">
        <v>44</v>
      </c>
      <c r="O919" s="92"/>
      <c r="P919" s="230">
        <f>O919*H919</f>
        <v>0</v>
      </c>
      <c r="Q919" s="230">
        <v>0</v>
      </c>
      <c r="R919" s="230">
        <f>Q919*H919</f>
        <v>0</v>
      </c>
      <c r="S919" s="230">
        <v>0</v>
      </c>
      <c r="T919" s="231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2" t="s">
        <v>235</v>
      </c>
      <c r="AT919" s="232" t="s">
        <v>153</v>
      </c>
      <c r="AU919" s="232" t="s">
        <v>89</v>
      </c>
      <c r="AY919" s="18" t="s">
        <v>151</v>
      </c>
      <c r="BE919" s="233">
        <f>IF(N919="základní",J919,0)</f>
        <v>0</v>
      </c>
      <c r="BF919" s="233">
        <f>IF(N919="snížená",J919,0)</f>
        <v>0</v>
      </c>
      <c r="BG919" s="233">
        <f>IF(N919="zákl. přenesená",J919,0)</f>
        <v>0</v>
      </c>
      <c r="BH919" s="233">
        <f>IF(N919="sníž. přenesená",J919,0)</f>
        <v>0</v>
      </c>
      <c r="BI919" s="233">
        <f>IF(N919="nulová",J919,0)</f>
        <v>0</v>
      </c>
      <c r="BJ919" s="18" t="s">
        <v>87</v>
      </c>
      <c r="BK919" s="233">
        <f>ROUND(I919*H919,2)</f>
        <v>0</v>
      </c>
      <c r="BL919" s="18" t="s">
        <v>235</v>
      </c>
      <c r="BM919" s="232" t="s">
        <v>1500</v>
      </c>
    </row>
    <row r="920" s="13" customFormat="1">
      <c r="A920" s="13"/>
      <c r="B920" s="234"/>
      <c r="C920" s="235"/>
      <c r="D920" s="236" t="s">
        <v>159</v>
      </c>
      <c r="E920" s="237" t="s">
        <v>1</v>
      </c>
      <c r="F920" s="238" t="s">
        <v>1496</v>
      </c>
      <c r="G920" s="235"/>
      <c r="H920" s="239">
        <v>250.87000000000001</v>
      </c>
      <c r="I920" s="240"/>
      <c r="J920" s="235"/>
      <c r="K920" s="235"/>
      <c r="L920" s="241"/>
      <c r="M920" s="242"/>
      <c r="N920" s="243"/>
      <c r="O920" s="243"/>
      <c r="P920" s="243"/>
      <c r="Q920" s="243"/>
      <c r="R920" s="243"/>
      <c r="S920" s="243"/>
      <c r="T920" s="24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5" t="s">
        <v>159</v>
      </c>
      <c r="AU920" s="245" t="s">
        <v>89</v>
      </c>
      <c r="AV920" s="13" t="s">
        <v>89</v>
      </c>
      <c r="AW920" s="13" t="s">
        <v>35</v>
      </c>
      <c r="AX920" s="13" t="s">
        <v>87</v>
      </c>
      <c r="AY920" s="245" t="s">
        <v>151</v>
      </c>
    </row>
    <row r="921" s="2" customFormat="1" ht="16.5" customHeight="1">
      <c r="A921" s="39"/>
      <c r="B921" s="40"/>
      <c r="C921" s="220" t="s">
        <v>1501</v>
      </c>
      <c r="D921" s="220" t="s">
        <v>153</v>
      </c>
      <c r="E921" s="221" t="s">
        <v>1502</v>
      </c>
      <c r="F921" s="222" t="s">
        <v>1503</v>
      </c>
      <c r="G921" s="223" t="s">
        <v>156</v>
      </c>
      <c r="H921" s="224">
        <v>250.87000000000001</v>
      </c>
      <c r="I921" s="225"/>
      <c r="J921" s="226">
        <f>ROUND(I921*H921,2)</f>
        <v>0</v>
      </c>
      <c r="K921" s="227"/>
      <c r="L921" s="45"/>
      <c r="M921" s="228" t="s">
        <v>1</v>
      </c>
      <c r="N921" s="229" t="s">
        <v>44</v>
      </c>
      <c r="O921" s="92"/>
      <c r="P921" s="230">
        <f>O921*H921</f>
        <v>0</v>
      </c>
      <c r="Q921" s="230">
        <v>0.00025999999999999998</v>
      </c>
      <c r="R921" s="230">
        <f>Q921*H921</f>
        <v>0.065226199999999998</v>
      </c>
      <c r="S921" s="230">
        <v>0</v>
      </c>
      <c r="T921" s="231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32" t="s">
        <v>235</v>
      </c>
      <c r="AT921" s="232" t="s">
        <v>153</v>
      </c>
      <c r="AU921" s="232" t="s">
        <v>89</v>
      </c>
      <c r="AY921" s="18" t="s">
        <v>151</v>
      </c>
      <c r="BE921" s="233">
        <f>IF(N921="základní",J921,0)</f>
        <v>0</v>
      </c>
      <c r="BF921" s="233">
        <f>IF(N921="snížená",J921,0)</f>
        <v>0</v>
      </c>
      <c r="BG921" s="233">
        <f>IF(N921="zákl. přenesená",J921,0)</f>
        <v>0</v>
      </c>
      <c r="BH921" s="233">
        <f>IF(N921="sníž. přenesená",J921,0)</f>
        <v>0</v>
      </c>
      <c r="BI921" s="233">
        <f>IF(N921="nulová",J921,0)</f>
        <v>0</v>
      </c>
      <c r="BJ921" s="18" t="s">
        <v>87</v>
      </c>
      <c r="BK921" s="233">
        <f>ROUND(I921*H921,2)</f>
        <v>0</v>
      </c>
      <c r="BL921" s="18" t="s">
        <v>235</v>
      </c>
      <c r="BM921" s="232" t="s">
        <v>1504</v>
      </c>
    </row>
    <row r="922" s="13" customFormat="1">
      <c r="A922" s="13"/>
      <c r="B922" s="234"/>
      <c r="C922" s="235"/>
      <c r="D922" s="236" t="s">
        <v>159</v>
      </c>
      <c r="E922" s="237" t="s">
        <v>1</v>
      </c>
      <c r="F922" s="238" t="s">
        <v>1496</v>
      </c>
      <c r="G922" s="235"/>
      <c r="H922" s="239">
        <v>250.87000000000001</v>
      </c>
      <c r="I922" s="240"/>
      <c r="J922" s="235"/>
      <c r="K922" s="235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159</v>
      </c>
      <c r="AU922" s="245" t="s">
        <v>89</v>
      </c>
      <c r="AV922" s="13" t="s">
        <v>89</v>
      </c>
      <c r="AW922" s="13" t="s">
        <v>35</v>
      </c>
      <c r="AX922" s="13" t="s">
        <v>87</v>
      </c>
      <c r="AY922" s="245" t="s">
        <v>151</v>
      </c>
    </row>
    <row r="923" s="2" customFormat="1" ht="24.15" customHeight="1">
      <c r="A923" s="39"/>
      <c r="B923" s="40"/>
      <c r="C923" s="220" t="s">
        <v>1505</v>
      </c>
      <c r="D923" s="220" t="s">
        <v>153</v>
      </c>
      <c r="E923" s="221" t="s">
        <v>1506</v>
      </c>
      <c r="F923" s="222" t="s">
        <v>1507</v>
      </c>
      <c r="G923" s="223" t="s">
        <v>156</v>
      </c>
      <c r="H923" s="224">
        <v>250.87000000000001</v>
      </c>
      <c r="I923" s="225"/>
      <c r="J923" s="226">
        <f>ROUND(I923*H923,2)</f>
        <v>0</v>
      </c>
      <c r="K923" s="227"/>
      <c r="L923" s="45"/>
      <c r="M923" s="228" t="s">
        <v>1</v>
      </c>
      <c r="N923" s="229" t="s">
        <v>44</v>
      </c>
      <c r="O923" s="92"/>
      <c r="P923" s="230">
        <f>O923*H923</f>
        <v>0</v>
      </c>
      <c r="Q923" s="230">
        <v>0.00020000000000000001</v>
      </c>
      <c r="R923" s="230">
        <f>Q923*H923</f>
        <v>0.050174000000000003</v>
      </c>
      <c r="S923" s="230">
        <v>0</v>
      </c>
      <c r="T923" s="231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32" t="s">
        <v>235</v>
      </c>
      <c r="AT923" s="232" t="s">
        <v>153</v>
      </c>
      <c r="AU923" s="232" t="s">
        <v>89</v>
      </c>
      <c r="AY923" s="18" t="s">
        <v>151</v>
      </c>
      <c r="BE923" s="233">
        <f>IF(N923="základní",J923,0)</f>
        <v>0</v>
      </c>
      <c r="BF923" s="233">
        <f>IF(N923="snížená",J923,0)</f>
        <v>0</v>
      </c>
      <c r="BG923" s="233">
        <f>IF(N923="zákl. přenesená",J923,0)</f>
        <v>0</v>
      </c>
      <c r="BH923" s="233">
        <f>IF(N923="sníž. přenesená",J923,0)</f>
        <v>0</v>
      </c>
      <c r="BI923" s="233">
        <f>IF(N923="nulová",J923,0)</f>
        <v>0</v>
      </c>
      <c r="BJ923" s="18" t="s">
        <v>87</v>
      </c>
      <c r="BK923" s="233">
        <f>ROUND(I923*H923,2)</f>
        <v>0</v>
      </c>
      <c r="BL923" s="18" t="s">
        <v>235</v>
      </c>
      <c r="BM923" s="232" t="s">
        <v>1508</v>
      </c>
    </row>
    <row r="924" s="13" customFormat="1">
      <c r="A924" s="13"/>
      <c r="B924" s="234"/>
      <c r="C924" s="235"/>
      <c r="D924" s="236" t="s">
        <v>159</v>
      </c>
      <c r="E924" s="237" t="s">
        <v>1</v>
      </c>
      <c r="F924" s="238" t="s">
        <v>1496</v>
      </c>
      <c r="G924" s="235"/>
      <c r="H924" s="239">
        <v>250.87000000000001</v>
      </c>
      <c r="I924" s="240"/>
      <c r="J924" s="235"/>
      <c r="K924" s="235"/>
      <c r="L924" s="241"/>
      <c r="M924" s="242"/>
      <c r="N924" s="243"/>
      <c r="O924" s="243"/>
      <c r="P924" s="243"/>
      <c r="Q924" s="243"/>
      <c r="R924" s="243"/>
      <c r="S924" s="243"/>
      <c r="T924" s="24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159</v>
      </c>
      <c r="AU924" s="245" t="s">
        <v>89</v>
      </c>
      <c r="AV924" s="13" t="s">
        <v>89</v>
      </c>
      <c r="AW924" s="13" t="s">
        <v>35</v>
      </c>
      <c r="AX924" s="13" t="s">
        <v>87</v>
      </c>
      <c r="AY924" s="245" t="s">
        <v>151</v>
      </c>
    </row>
    <row r="925" s="2" customFormat="1" ht="24.15" customHeight="1">
      <c r="A925" s="39"/>
      <c r="B925" s="40"/>
      <c r="C925" s="220" t="s">
        <v>1509</v>
      </c>
      <c r="D925" s="220" t="s">
        <v>153</v>
      </c>
      <c r="E925" s="221" t="s">
        <v>1510</v>
      </c>
      <c r="F925" s="222" t="s">
        <v>1511</v>
      </c>
      <c r="G925" s="223" t="s">
        <v>156</v>
      </c>
      <c r="H925" s="224">
        <v>250.87000000000001</v>
      </c>
      <c r="I925" s="225"/>
      <c r="J925" s="226">
        <f>ROUND(I925*H925,2)</f>
        <v>0</v>
      </c>
      <c r="K925" s="227"/>
      <c r="L925" s="45"/>
      <c r="M925" s="228" t="s">
        <v>1</v>
      </c>
      <c r="N925" s="229" t="s">
        <v>44</v>
      </c>
      <c r="O925" s="92"/>
      <c r="P925" s="230">
        <f>O925*H925</f>
        <v>0</v>
      </c>
      <c r="Q925" s="230">
        <v>1.0000000000000001E-05</v>
      </c>
      <c r="R925" s="230">
        <f>Q925*H925</f>
        <v>0.0025087000000000004</v>
      </c>
      <c r="S925" s="230">
        <v>0</v>
      </c>
      <c r="T925" s="231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2" t="s">
        <v>235</v>
      </c>
      <c r="AT925" s="232" t="s">
        <v>153</v>
      </c>
      <c r="AU925" s="232" t="s">
        <v>89</v>
      </c>
      <c r="AY925" s="18" t="s">
        <v>151</v>
      </c>
      <c r="BE925" s="233">
        <f>IF(N925="základní",J925,0)</f>
        <v>0</v>
      </c>
      <c r="BF925" s="233">
        <f>IF(N925="snížená",J925,0)</f>
        <v>0</v>
      </c>
      <c r="BG925" s="233">
        <f>IF(N925="zákl. přenesená",J925,0)</f>
        <v>0</v>
      </c>
      <c r="BH925" s="233">
        <f>IF(N925="sníž. přenesená",J925,0)</f>
        <v>0</v>
      </c>
      <c r="BI925" s="233">
        <f>IF(N925="nulová",J925,0)</f>
        <v>0</v>
      </c>
      <c r="BJ925" s="18" t="s">
        <v>87</v>
      </c>
      <c r="BK925" s="233">
        <f>ROUND(I925*H925,2)</f>
        <v>0</v>
      </c>
      <c r="BL925" s="18" t="s">
        <v>235</v>
      </c>
      <c r="BM925" s="232" t="s">
        <v>1512</v>
      </c>
    </row>
    <row r="926" s="13" customFormat="1">
      <c r="A926" s="13"/>
      <c r="B926" s="234"/>
      <c r="C926" s="235"/>
      <c r="D926" s="236" t="s">
        <v>159</v>
      </c>
      <c r="E926" s="237" t="s">
        <v>1</v>
      </c>
      <c r="F926" s="238" t="s">
        <v>1496</v>
      </c>
      <c r="G926" s="235"/>
      <c r="H926" s="239">
        <v>250.87000000000001</v>
      </c>
      <c r="I926" s="240"/>
      <c r="J926" s="235"/>
      <c r="K926" s="235"/>
      <c r="L926" s="241"/>
      <c r="M926" s="242"/>
      <c r="N926" s="243"/>
      <c r="O926" s="243"/>
      <c r="P926" s="243"/>
      <c r="Q926" s="243"/>
      <c r="R926" s="243"/>
      <c r="S926" s="243"/>
      <c r="T926" s="24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5" t="s">
        <v>159</v>
      </c>
      <c r="AU926" s="245" t="s">
        <v>89</v>
      </c>
      <c r="AV926" s="13" t="s">
        <v>89</v>
      </c>
      <c r="AW926" s="13" t="s">
        <v>35</v>
      </c>
      <c r="AX926" s="13" t="s">
        <v>87</v>
      </c>
      <c r="AY926" s="245" t="s">
        <v>151</v>
      </c>
    </row>
    <row r="927" s="2" customFormat="1" ht="21.75" customHeight="1">
      <c r="A927" s="39"/>
      <c r="B927" s="40"/>
      <c r="C927" s="220" t="s">
        <v>1513</v>
      </c>
      <c r="D927" s="220" t="s">
        <v>153</v>
      </c>
      <c r="E927" s="221" t="s">
        <v>1514</v>
      </c>
      <c r="F927" s="222" t="s">
        <v>1515</v>
      </c>
      <c r="G927" s="223" t="s">
        <v>156</v>
      </c>
      <c r="H927" s="224">
        <v>250.87000000000001</v>
      </c>
      <c r="I927" s="225"/>
      <c r="J927" s="226">
        <f>ROUND(I927*H927,2)</f>
        <v>0</v>
      </c>
      <c r="K927" s="227"/>
      <c r="L927" s="45"/>
      <c r="M927" s="228" t="s">
        <v>1</v>
      </c>
      <c r="N927" s="229" t="s">
        <v>44</v>
      </c>
      <c r="O927" s="92"/>
      <c r="P927" s="230">
        <f>O927*H927</f>
        <v>0</v>
      </c>
      <c r="Q927" s="230">
        <v>5.0000000000000002E-05</v>
      </c>
      <c r="R927" s="230">
        <f>Q927*H927</f>
        <v>0.012543500000000001</v>
      </c>
      <c r="S927" s="230">
        <v>0</v>
      </c>
      <c r="T927" s="231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32" t="s">
        <v>235</v>
      </c>
      <c r="AT927" s="232" t="s">
        <v>153</v>
      </c>
      <c r="AU927" s="232" t="s">
        <v>89</v>
      </c>
      <c r="AY927" s="18" t="s">
        <v>151</v>
      </c>
      <c r="BE927" s="233">
        <f>IF(N927="základní",J927,0)</f>
        <v>0</v>
      </c>
      <c r="BF927" s="233">
        <f>IF(N927="snížená",J927,0)</f>
        <v>0</v>
      </c>
      <c r="BG927" s="233">
        <f>IF(N927="zákl. přenesená",J927,0)</f>
        <v>0</v>
      </c>
      <c r="BH927" s="233">
        <f>IF(N927="sníž. přenesená",J927,0)</f>
        <v>0</v>
      </c>
      <c r="BI927" s="233">
        <f>IF(N927="nulová",J927,0)</f>
        <v>0</v>
      </c>
      <c r="BJ927" s="18" t="s">
        <v>87</v>
      </c>
      <c r="BK927" s="233">
        <f>ROUND(I927*H927,2)</f>
        <v>0</v>
      </c>
      <c r="BL927" s="18" t="s">
        <v>235</v>
      </c>
      <c r="BM927" s="232" t="s">
        <v>1516</v>
      </c>
    </row>
    <row r="928" s="13" customFormat="1">
      <c r="A928" s="13"/>
      <c r="B928" s="234"/>
      <c r="C928" s="235"/>
      <c r="D928" s="236" t="s">
        <v>159</v>
      </c>
      <c r="E928" s="237" t="s">
        <v>1</v>
      </c>
      <c r="F928" s="238" t="s">
        <v>1496</v>
      </c>
      <c r="G928" s="235"/>
      <c r="H928" s="239">
        <v>250.87000000000001</v>
      </c>
      <c r="I928" s="240"/>
      <c r="J928" s="235"/>
      <c r="K928" s="235"/>
      <c r="L928" s="241"/>
      <c r="M928" s="242"/>
      <c r="N928" s="243"/>
      <c r="O928" s="243"/>
      <c r="P928" s="243"/>
      <c r="Q928" s="243"/>
      <c r="R928" s="243"/>
      <c r="S928" s="243"/>
      <c r="T928" s="24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5" t="s">
        <v>159</v>
      </c>
      <c r="AU928" s="245" t="s">
        <v>89</v>
      </c>
      <c r="AV928" s="13" t="s">
        <v>89</v>
      </c>
      <c r="AW928" s="13" t="s">
        <v>35</v>
      </c>
      <c r="AX928" s="13" t="s">
        <v>87</v>
      </c>
      <c r="AY928" s="245" t="s">
        <v>151</v>
      </c>
    </row>
    <row r="929" s="2" customFormat="1" ht="24.15" customHeight="1">
      <c r="A929" s="39"/>
      <c r="B929" s="40"/>
      <c r="C929" s="220" t="s">
        <v>1517</v>
      </c>
      <c r="D929" s="220" t="s">
        <v>153</v>
      </c>
      <c r="E929" s="221" t="s">
        <v>1518</v>
      </c>
      <c r="F929" s="222" t="s">
        <v>1519</v>
      </c>
      <c r="G929" s="223" t="s">
        <v>248</v>
      </c>
      <c r="H929" s="224">
        <v>0.16600000000000001</v>
      </c>
      <c r="I929" s="225"/>
      <c r="J929" s="226">
        <f>ROUND(I929*H929,2)</f>
        <v>0</v>
      </c>
      <c r="K929" s="227"/>
      <c r="L929" s="45"/>
      <c r="M929" s="228" t="s">
        <v>1</v>
      </c>
      <c r="N929" s="229" t="s">
        <v>44</v>
      </c>
      <c r="O929" s="92"/>
      <c r="P929" s="230">
        <f>O929*H929</f>
        <v>0</v>
      </c>
      <c r="Q929" s="230">
        <v>0</v>
      </c>
      <c r="R929" s="230">
        <f>Q929*H929</f>
        <v>0</v>
      </c>
      <c r="S929" s="230">
        <v>0</v>
      </c>
      <c r="T929" s="231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2" t="s">
        <v>235</v>
      </c>
      <c r="AT929" s="232" t="s">
        <v>153</v>
      </c>
      <c r="AU929" s="232" t="s">
        <v>89</v>
      </c>
      <c r="AY929" s="18" t="s">
        <v>151</v>
      </c>
      <c r="BE929" s="233">
        <f>IF(N929="základní",J929,0)</f>
        <v>0</v>
      </c>
      <c r="BF929" s="233">
        <f>IF(N929="snížená",J929,0)</f>
        <v>0</v>
      </c>
      <c r="BG929" s="233">
        <f>IF(N929="zákl. přenesená",J929,0)</f>
        <v>0</v>
      </c>
      <c r="BH929" s="233">
        <f>IF(N929="sníž. přenesená",J929,0)</f>
        <v>0</v>
      </c>
      <c r="BI929" s="233">
        <f>IF(N929="nulová",J929,0)</f>
        <v>0</v>
      </c>
      <c r="BJ929" s="18" t="s">
        <v>87</v>
      </c>
      <c r="BK929" s="233">
        <f>ROUND(I929*H929,2)</f>
        <v>0</v>
      </c>
      <c r="BL929" s="18" t="s">
        <v>235</v>
      </c>
      <c r="BM929" s="232" t="s">
        <v>1520</v>
      </c>
    </row>
    <row r="930" s="12" customFormat="1" ht="22.8" customHeight="1">
      <c r="A930" s="12"/>
      <c r="B930" s="204"/>
      <c r="C930" s="205"/>
      <c r="D930" s="206" t="s">
        <v>78</v>
      </c>
      <c r="E930" s="218" t="s">
        <v>1521</v>
      </c>
      <c r="F930" s="218" t="s">
        <v>1522</v>
      </c>
      <c r="G930" s="205"/>
      <c r="H930" s="205"/>
      <c r="I930" s="208"/>
      <c r="J930" s="219">
        <f>BK930</f>
        <v>0</v>
      </c>
      <c r="K930" s="205"/>
      <c r="L930" s="210"/>
      <c r="M930" s="211"/>
      <c r="N930" s="212"/>
      <c r="O930" s="212"/>
      <c r="P930" s="213">
        <f>SUM(P931:P947)</f>
        <v>0</v>
      </c>
      <c r="Q930" s="212"/>
      <c r="R930" s="213">
        <f>SUM(R931:R947)</f>
        <v>4.6045731000000005</v>
      </c>
      <c r="S930" s="212"/>
      <c r="T930" s="214">
        <f>SUM(T931:T947)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215" t="s">
        <v>89</v>
      </c>
      <c r="AT930" s="216" t="s">
        <v>78</v>
      </c>
      <c r="AU930" s="216" t="s">
        <v>87</v>
      </c>
      <c r="AY930" s="215" t="s">
        <v>151</v>
      </c>
      <c r="BK930" s="217">
        <f>SUM(BK931:BK947)</f>
        <v>0</v>
      </c>
    </row>
    <row r="931" s="2" customFormat="1" ht="24.15" customHeight="1">
      <c r="A931" s="39"/>
      <c r="B931" s="40"/>
      <c r="C931" s="220" t="s">
        <v>1523</v>
      </c>
      <c r="D931" s="220" t="s">
        <v>153</v>
      </c>
      <c r="E931" s="221" t="s">
        <v>1524</v>
      </c>
      <c r="F931" s="222" t="s">
        <v>1525</v>
      </c>
      <c r="G931" s="223" t="s">
        <v>156</v>
      </c>
      <c r="H931" s="224">
        <v>243.53999999999999</v>
      </c>
      <c r="I931" s="225"/>
      <c r="J931" s="226">
        <f>ROUND(I931*H931,2)</f>
        <v>0</v>
      </c>
      <c r="K931" s="227"/>
      <c r="L931" s="45"/>
      <c r="M931" s="228" t="s">
        <v>1</v>
      </c>
      <c r="N931" s="229" t="s">
        <v>44</v>
      </c>
      <c r="O931" s="92"/>
      <c r="P931" s="230">
        <f>O931*H931</f>
        <v>0</v>
      </c>
      <c r="Q931" s="230">
        <v>0</v>
      </c>
      <c r="R931" s="230">
        <f>Q931*H931</f>
        <v>0</v>
      </c>
      <c r="S931" s="230">
        <v>0</v>
      </c>
      <c r="T931" s="231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2" t="s">
        <v>235</v>
      </c>
      <c r="AT931" s="232" t="s">
        <v>153</v>
      </c>
      <c r="AU931" s="232" t="s">
        <v>89</v>
      </c>
      <c r="AY931" s="18" t="s">
        <v>151</v>
      </c>
      <c r="BE931" s="233">
        <f>IF(N931="základní",J931,0)</f>
        <v>0</v>
      </c>
      <c r="BF931" s="233">
        <f>IF(N931="snížená",J931,0)</f>
        <v>0</v>
      </c>
      <c r="BG931" s="233">
        <f>IF(N931="zákl. přenesená",J931,0)</f>
        <v>0</v>
      </c>
      <c r="BH931" s="233">
        <f>IF(N931="sníž. přenesená",J931,0)</f>
        <v>0</v>
      </c>
      <c r="BI931" s="233">
        <f>IF(N931="nulová",J931,0)</f>
        <v>0</v>
      </c>
      <c r="BJ931" s="18" t="s">
        <v>87</v>
      </c>
      <c r="BK931" s="233">
        <f>ROUND(I931*H931,2)</f>
        <v>0</v>
      </c>
      <c r="BL931" s="18" t="s">
        <v>235</v>
      </c>
      <c r="BM931" s="232" t="s">
        <v>1526</v>
      </c>
    </row>
    <row r="932" s="13" customFormat="1">
      <c r="A932" s="13"/>
      <c r="B932" s="234"/>
      <c r="C932" s="235"/>
      <c r="D932" s="236" t="s">
        <v>159</v>
      </c>
      <c r="E932" s="237" t="s">
        <v>1</v>
      </c>
      <c r="F932" s="238" t="s">
        <v>819</v>
      </c>
      <c r="G932" s="235"/>
      <c r="H932" s="239">
        <v>243.53999999999999</v>
      </c>
      <c r="I932" s="240"/>
      <c r="J932" s="235"/>
      <c r="K932" s="235"/>
      <c r="L932" s="241"/>
      <c r="M932" s="242"/>
      <c r="N932" s="243"/>
      <c r="O932" s="243"/>
      <c r="P932" s="243"/>
      <c r="Q932" s="243"/>
      <c r="R932" s="243"/>
      <c r="S932" s="243"/>
      <c r="T932" s="24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5" t="s">
        <v>159</v>
      </c>
      <c r="AU932" s="245" t="s">
        <v>89</v>
      </c>
      <c r="AV932" s="13" t="s">
        <v>89</v>
      </c>
      <c r="AW932" s="13" t="s">
        <v>35</v>
      </c>
      <c r="AX932" s="13" t="s">
        <v>87</v>
      </c>
      <c r="AY932" s="245" t="s">
        <v>151</v>
      </c>
    </row>
    <row r="933" s="2" customFormat="1" ht="16.5" customHeight="1">
      <c r="A933" s="39"/>
      <c r="B933" s="40"/>
      <c r="C933" s="220" t="s">
        <v>1527</v>
      </c>
      <c r="D933" s="220" t="s">
        <v>153</v>
      </c>
      <c r="E933" s="221" t="s">
        <v>1528</v>
      </c>
      <c r="F933" s="222" t="s">
        <v>1529</v>
      </c>
      <c r="G933" s="223" t="s">
        <v>156</v>
      </c>
      <c r="H933" s="224">
        <v>243.53999999999999</v>
      </c>
      <c r="I933" s="225"/>
      <c r="J933" s="226">
        <f>ROUND(I933*H933,2)</f>
        <v>0</v>
      </c>
      <c r="K933" s="227"/>
      <c r="L933" s="45"/>
      <c r="M933" s="228" t="s">
        <v>1</v>
      </c>
      <c r="N933" s="229" t="s">
        <v>44</v>
      </c>
      <c r="O933" s="92"/>
      <c r="P933" s="230">
        <f>O933*H933</f>
        <v>0</v>
      </c>
      <c r="Q933" s="230">
        <v>0</v>
      </c>
      <c r="R933" s="230">
        <f>Q933*H933</f>
        <v>0</v>
      </c>
      <c r="S933" s="230">
        <v>0</v>
      </c>
      <c r="T933" s="231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32" t="s">
        <v>235</v>
      </c>
      <c r="AT933" s="232" t="s">
        <v>153</v>
      </c>
      <c r="AU933" s="232" t="s">
        <v>89</v>
      </c>
      <c r="AY933" s="18" t="s">
        <v>151</v>
      </c>
      <c r="BE933" s="233">
        <f>IF(N933="základní",J933,0)</f>
        <v>0</v>
      </c>
      <c r="BF933" s="233">
        <f>IF(N933="snížená",J933,0)</f>
        <v>0</v>
      </c>
      <c r="BG933" s="233">
        <f>IF(N933="zákl. přenesená",J933,0)</f>
        <v>0</v>
      </c>
      <c r="BH933" s="233">
        <f>IF(N933="sníž. přenesená",J933,0)</f>
        <v>0</v>
      </c>
      <c r="BI933" s="233">
        <f>IF(N933="nulová",J933,0)</f>
        <v>0</v>
      </c>
      <c r="BJ933" s="18" t="s">
        <v>87</v>
      </c>
      <c r="BK933" s="233">
        <f>ROUND(I933*H933,2)</f>
        <v>0</v>
      </c>
      <c r="BL933" s="18" t="s">
        <v>235</v>
      </c>
      <c r="BM933" s="232" t="s">
        <v>1530</v>
      </c>
    </row>
    <row r="934" s="13" customFormat="1">
      <c r="A934" s="13"/>
      <c r="B934" s="234"/>
      <c r="C934" s="235"/>
      <c r="D934" s="236" t="s">
        <v>159</v>
      </c>
      <c r="E934" s="237" t="s">
        <v>1</v>
      </c>
      <c r="F934" s="238" t="s">
        <v>819</v>
      </c>
      <c r="G934" s="235"/>
      <c r="H934" s="239">
        <v>243.53999999999999</v>
      </c>
      <c r="I934" s="240"/>
      <c r="J934" s="235"/>
      <c r="K934" s="235"/>
      <c r="L934" s="241"/>
      <c r="M934" s="242"/>
      <c r="N934" s="243"/>
      <c r="O934" s="243"/>
      <c r="P934" s="243"/>
      <c r="Q934" s="243"/>
      <c r="R934" s="243"/>
      <c r="S934" s="243"/>
      <c r="T934" s="24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5" t="s">
        <v>159</v>
      </c>
      <c r="AU934" s="245" t="s">
        <v>89</v>
      </c>
      <c r="AV934" s="13" t="s">
        <v>89</v>
      </c>
      <c r="AW934" s="13" t="s">
        <v>35</v>
      </c>
      <c r="AX934" s="13" t="s">
        <v>87</v>
      </c>
      <c r="AY934" s="245" t="s">
        <v>151</v>
      </c>
    </row>
    <row r="935" s="2" customFormat="1" ht="24.15" customHeight="1">
      <c r="A935" s="39"/>
      <c r="B935" s="40"/>
      <c r="C935" s="220" t="s">
        <v>1531</v>
      </c>
      <c r="D935" s="220" t="s">
        <v>153</v>
      </c>
      <c r="E935" s="221" t="s">
        <v>1532</v>
      </c>
      <c r="F935" s="222" t="s">
        <v>1533</v>
      </c>
      <c r="G935" s="223" t="s">
        <v>156</v>
      </c>
      <c r="H935" s="224">
        <v>243.53999999999999</v>
      </c>
      <c r="I935" s="225"/>
      <c r="J935" s="226">
        <f>ROUND(I935*H935,2)</f>
        <v>0</v>
      </c>
      <c r="K935" s="227"/>
      <c r="L935" s="45"/>
      <c r="M935" s="228" t="s">
        <v>1</v>
      </c>
      <c r="N935" s="229" t="s">
        <v>44</v>
      </c>
      <c r="O935" s="92"/>
      <c r="P935" s="230">
        <f>O935*H935</f>
        <v>0</v>
      </c>
      <c r="Q935" s="230">
        <v>3.0000000000000001E-05</v>
      </c>
      <c r="R935" s="230">
        <f>Q935*H935</f>
        <v>0.0073061999999999997</v>
      </c>
      <c r="S935" s="230">
        <v>0</v>
      </c>
      <c r="T935" s="231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32" t="s">
        <v>235</v>
      </c>
      <c r="AT935" s="232" t="s">
        <v>153</v>
      </c>
      <c r="AU935" s="232" t="s">
        <v>89</v>
      </c>
      <c r="AY935" s="18" t="s">
        <v>151</v>
      </c>
      <c r="BE935" s="233">
        <f>IF(N935="základní",J935,0)</f>
        <v>0</v>
      </c>
      <c r="BF935" s="233">
        <f>IF(N935="snížená",J935,0)</f>
        <v>0</v>
      </c>
      <c r="BG935" s="233">
        <f>IF(N935="zákl. přenesená",J935,0)</f>
        <v>0</v>
      </c>
      <c r="BH935" s="233">
        <f>IF(N935="sníž. přenesená",J935,0)</f>
        <v>0</v>
      </c>
      <c r="BI935" s="233">
        <f>IF(N935="nulová",J935,0)</f>
        <v>0</v>
      </c>
      <c r="BJ935" s="18" t="s">
        <v>87</v>
      </c>
      <c r="BK935" s="233">
        <f>ROUND(I935*H935,2)</f>
        <v>0</v>
      </c>
      <c r="BL935" s="18" t="s">
        <v>235</v>
      </c>
      <c r="BM935" s="232" t="s">
        <v>1534</v>
      </c>
    </row>
    <row r="936" s="13" customFormat="1">
      <c r="A936" s="13"/>
      <c r="B936" s="234"/>
      <c r="C936" s="235"/>
      <c r="D936" s="236" t="s">
        <v>159</v>
      </c>
      <c r="E936" s="237" t="s">
        <v>1</v>
      </c>
      <c r="F936" s="238" t="s">
        <v>819</v>
      </c>
      <c r="G936" s="235"/>
      <c r="H936" s="239">
        <v>243.53999999999999</v>
      </c>
      <c r="I936" s="240"/>
      <c r="J936" s="235"/>
      <c r="K936" s="235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159</v>
      </c>
      <c r="AU936" s="245" t="s">
        <v>89</v>
      </c>
      <c r="AV936" s="13" t="s">
        <v>89</v>
      </c>
      <c r="AW936" s="13" t="s">
        <v>35</v>
      </c>
      <c r="AX936" s="13" t="s">
        <v>87</v>
      </c>
      <c r="AY936" s="245" t="s">
        <v>151</v>
      </c>
    </row>
    <row r="937" s="2" customFormat="1" ht="33" customHeight="1">
      <c r="A937" s="39"/>
      <c r="B937" s="40"/>
      <c r="C937" s="220" t="s">
        <v>1535</v>
      </c>
      <c r="D937" s="220" t="s">
        <v>153</v>
      </c>
      <c r="E937" s="221" t="s">
        <v>1536</v>
      </c>
      <c r="F937" s="222" t="s">
        <v>1537</v>
      </c>
      <c r="G937" s="223" t="s">
        <v>156</v>
      </c>
      <c r="H937" s="224">
        <v>243.53999999999999</v>
      </c>
      <c r="I937" s="225"/>
      <c r="J937" s="226">
        <f>ROUND(I937*H937,2)</f>
        <v>0</v>
      </c>
      <c r="K937" s="227"/>
      <c r="L937" s="45"/>
      <c r="M937" s="228" t="s">
        <v>1</v>
      </c>
      <c r="N937" s="229" t="s">
        <v>44</v>
      </c>
      <c r="O937" s="92"/>
      <c r="P937" s="230">
        <f>O937*H937</f>
        <v>0</v>
      </c>
      <c r="Q937" s="230">
        <v>0.0075799999999999999</v>
      </c>
      <c r="R937" s="230">
        <f>Q937*H937</f>
        <v>1.8460331999999999</v>
      </c>
      <c r="S937" s="230">
        <v>0</v>
      </c>
      <c r="T937" s="231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32" t="s">
        <v>235</v>
      </c>
      <c r="AT937" s="232" t="s">
        <v>153</v>
      </c>
      <c r="AU937" s="232" t="s">
        <v>89</v>
      </c>
      <c r="AY937" s="18" t="s">
        <v>151</v>
      </c>
      <c r="BE937" s="233">
        <f>IF(N937="základní",J937,0)</f>
        <v>0</v>
      </c>
      <c r="BF937" s="233">
        <f>IF(N937="snížená",J937,0)</f>
        <v>0</v>
      </c>
      <c r="BG937" s="233">
        <f>IF(N937="zákl. přenesená",J937,0)</f>
        <v>0</v>
      </c>
      <c r="BH937" s="233">
        <f>IF(N937="sníž. přenesená",J937,0)</f>
        <v>0</v>
      </c>
      <c r="BI937" s="233">
        <f>IF(N937="nulová",J937,0)</f>
        <v>0</v>
      </c>
      <c r="BJ937" s="18" t="s">
        <v>87</v>
      </c>
      <c r="BK937" s="233">
        <f>ROUND(I937*H937,2)</f>
        <v>0</v>
      </c>
      <c r="BL937" s="18" t="s">
        <v>235</v>
      </c>
      <c r="BM937" s="232" t="s">
        <v>1538</v>
      </c>
    </row>
    <row r="938" s="13" customFormat="1">
      <c r="A938" s="13"/>
      <c r="B938" s="234"/>
      <c r="C938" s="235"/>
      <c r="D938" s="236" t="s">
        <v>159</v>
      </c>
      <c r="E938" s="237" t="s">
        <v>1</v>
      </c>
      <c r="F938" s="238" t="s">
        <v>819</v>
      </c>
      <c r="G938" s="235"/>
      <c r="H938" s="239">
        <v>243.53999999999999</v>
      </c>
      <c r="I938" s="240"/>
      <c r="J938" s="235"/>
      <c r="K938" s="235"/>
      <c r="L938" s="241"/>
      <c r="M938" s="242"/>
      <c r="N938" s="243"/>
      <c r="O938" s="243"/>
      <c r="P938" s="243"/>
      <c r="Q938" s="243"/>
      <c r="R938" s="243"/>
      <c r="S938" s="243"/>
      <c r="T938" s="24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5" t="s">
        <v>159</v>
      </c>
      <c r="AU938" s="245" t="s">
        <v>89</v>
      </c>
      <c r="AV938" s="13" t="s">
        <v>89</v>
      </c>
      <c r="AW938" s="13" t="s">
        <v>35</v>
      </c>
      <c r="AX938" s="13" t="s">
        <v>87</v>
      </c>
      <c r="AY938" s="245" t="s">
        <v>151</v>
      </c>
    </row>
    <row r="939" s="2" customFormat="1" ht="21.75" customHeight="1">
      <c r="A939" s="39"/>
      <c r="B939" s="40"/>
      <c r="C939" s="220" t="s">
        <v>1539</v>
      </c>
      <c r="D939" s="220" t="s">
        <v>153</v>
      </c>
      <c r="E939" s="221" t="s">
        <v>1540</v>
      </c>
      <c r="F939" s="222" t="s">
        <v>1541</v>
      </c>
      <c r="G939" s="223" t="s">
        <v>156</v>
      </c>
      <c r="H939" s="224">
        <v>243.53999999999999</v>
      </c>
      <c r="I939" s="225"/>
      <c r="J939" s="226">
        <f>ROUND(I939*H939,2)</f>
        <v>0</v>
      </c>
      <c r="K939" s="227"/>
      <c r="L939" s="45"/>
      <c r="M939" s="228" t="s">
        <v>1</v>
      </c>
      <c r="N939" s="229" t="s">
        <v>44</v>
      </c>
      <c r="O939" s="92"/>
      <c r="P939" s="230">
        <f>O939*H939</f>
        <v>0</v>
      </c>
      <c r="Q939" s="230">
        <v>0.00029999999999999997</v>
      </c>
      <c r="R939" s="230">
        <f>Q939*H939</f>
        <v>0.073061999999999988</v>
      </c>
      <c r="S939" s="230">
        <v>0</v>
      </c>
      <c r="T939" s="231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2" t="s">
        <v>235</v>
      </c>
      <c r="AT939" s="232" t="s">
        <v>153</v>
      </c>
      <c r="AU939" s="232" t="s">
        <v>89</v>
      </c>
      <c r="AY939" s="18" t="s">
        <v>151</v>
      </c>
      <c r="BE939" s="233">
        <f>IF(N939="základní",J939,0)</f>
        <v>0</v>
      </c>
      <c r="BF939" s="233">
        <f>IF(N939="snížená",J939,0)</f>
        <v>0</v>
      </c>
      <c r="BG939" s="233">
        <f>IF(N939="zákl. přenesená",J939,0)</f>
        <v>0</v>
      </c>
      <c r="BH939" s="233">
        <f>IF(N939="sníž. přenesená",J939,0)</f>
        <v>0</v>
      </c>
      <c r="BI939" s="233">
        <f>IF(N939="nulová",J939,0)</f>
        <v>0</v>
      </c>
      <c r="BJ939" s="18" t="s">
        <v>87</v>
      </c>
      <c r="BK939" s="233">
        <f>ROUND(I939*H939,2)</f>
        <v>0</v>
      </c>
      <c r="BL939" s="18" t="s">
        <v>235</v>
      </c>
      <c r="BM939" s="232" t="s">
        <v>1542</v>
      </c>
    </row>
    <row r="940" s="13" customFormat="1">
      <c r="A940" s="13"/>
      <c r="B940" s="234"/>
      <c r="C940" s="235"/>
      <c r="D940" s="236" t="s">
        <v>159</v>
      </c>
      <c r="E940" s="237" t="s">
        <v>1</v>
      </c>
      <c r="F940" s="238" t="s">
        <v>819</v>
      </c>
      <c r="G940" s="235"/>
      <c r="H940" s="239">
        <v>243.53999999999999</v>
      </c>
      <c r="I940" s="240"/>
      <c r="J940" s="235"/>
      <c r="K940" s="235"/>
      <c r="L940" s="241"/>
      <c r="M940" s="242"/>
      <c r="N940" s="243"/>
      <c r="O940" s="243"/>
      <c r="P940" s="243"/>
      <c r="Q940" s="243"/>
      <c r="R940" s="243"/>
      <c r="S940" s="243"/>
      <c r="T940" s="24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5" t="s">
        <v>159</v>
      </c>
      <c r="AU940" s="245" t="s">
        <v>89</v>
      </c>
      <c r="AV940" s="13" t="s">
        <v>89</v>
      </c>
      <c r="AW940" s="13" t="s">
        <v>35</v>
      </c>
      <c r="AX940" s="13" t="s">
        <v>87</v>
      </c>
      <c r="AY940" s="245" t="s">
        <v>151</v>
      </c>
    </row>
    <row r="941" s="2" customFormat="1" ht="49.05" customHeight="1">
      <c r="A941" s="39"/>
      <c r="B941" s="40"/>
      <c r="C941" s="257" t="s">
        <v>1543</v>
      </c>
      <c r="D941" s="257" t="s">
        <v>353</v>
      </c>
      <c r="E941" s="258" t="s">
        <v>1544</v>
      </c>
      <c r="F941" s="259" t="s">
        <v>1545</v>
      </c>
      <c r="G941" s="260" t="s">
        <v>156</v>
      </c>
      <c r="H941" s="261">
        <v>267.89400000000001</v>
      </c>
      <c r="I941" s="262"/>
      <c r="J941" s="263">
        <f>ROUND(I941*H941,2)</f>
        <v>0</v>
      </c>
      <c r="K941" s="264"/>
      <c r="L941" s="265"/>
      <c r="M941" s="266" t="s">
        <v>1</v>
      </c>
      <c r="N941" s="267" t="s">
        <v>44</v>
      </c>
      <c r="O941" s="92"/>
      <c r="P941" s="230">
        <f>O941*H941</f>
        <v>0</v>
      </c>
      <c r="Q941" s="230">
        <v>0.0098499999999999994</v>
      </c>
      <c r="R941" s="230">
        <f>Q941*H941</f>
        <v>2.6387559</v>
      </c>
      <c r="S941" s="230">
        <v>0</v>
      </c>
      <c r="T941" s="231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32" t="s">
        <v>326</v>
      </c>
      <c r="AT941" s="232" t="s">
        <v>353</v>
      </c>
      <c r="AU941" s="232" t="s">
        <v>89</v>
      </c>
      <c r="AY941" s="18" t="s">
        <v>151</v>
      </c>
      <c r="BE941" s="233">
        <f>IF(N941="základní",J941,0)</f>
        <v>0</v>
      </c>
      <c r="BF941" s="233">
        <f>IF(N941="snížená",J941,0)</f>
        <v>0</v>
      </c>
      <c r="BG941" s="233">
        <f>IF(N941="zákl. přenesená",J941,0)</f>
        <v>0</v>
      </c>
      <c r="BH941" s="233">
        <f>IF(N941="sníž. přenesená",J941,0)</f>
        <v>0</v>
      </c>
      <c r="BI941" s="233">
        <f>IF(N941="nulová",J941,0)</f>
        <v>0</v>
      </c>
      <c r="BJ941" s="18" t="s">
        <v>87</v>
      </c>
      <c r="BK941" s="233">
        <f>ROUND(I941*H941,2)</f>
        <v>0</v>
      </c>
      <c r="BL941" s="18" t="s">
        <v>235</v>
      </c>
      <c r="BM941" s="232" t="s">
        <v>1546</v>
      </c>
    </row>
    <row r="942" s="13" customFormat="1">
      <c r="A942" s="13"/>
      <c r="B942" s="234"/>
      <c r="C942" s="235"/>
      <c r="D942" s="236" t="s">
        <v>159</v>
      </c>
      <c r="E942" s="235"/>
      <c r="F942" s="238" t="s">
        <v>1547</v>
      </c>
      <c r="G942" s="235"/>
      <c r="H942" s="239">
        <v>267.89400000000001</v>
      </c>
      <c r="I942" s="240"/>
      <c r="J942" s="235"/>
      <c r="K942" s="235"/>
      <c r="L942" s="241"/>
      <c r="M942" s="242"/>
      <c r="N942" s="243"/>
      <c r="O942" s="243"/>
      <c r="P942" s="243"/>
      <c r="Q942" s="243"/>
      <c r="R942" s="243"/>
      <c r="S942" s="243"/>
      <c r="T942" s="24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5" t="s">
        <v>159</v>
      </c>
      <c r="AU942" s="245" t="s">
        <v>89</v>
      </c>
      <c r="AV942" s="13" t="s">
        <v>89</v>
      </c>
      <c r="AW942" s="13" t="s">
        <v>4</v>
      </c>
      <c r="AX942" s="13" t="s">
        <v>87</v>
      </c>
      <c r="AY942" s="245" t="s">
        <v>151</v>
      </c>
    </row>
    <row r="943" s="2" customFormat="1" ht="16.5" customHeight="1">
      <c r="A943" s="39"/>
      <c r="B943" s="40"/>
      <c r="C943" s="220" t="s">
        <v>1548</v>
      </c>
      <c r="D943" s="220" t="s">
        <v>153</v>
      </c>
      <c r="E943" s="221" t="s">
        <v>1549</v>
      </c>
      <c r="F943" s="222" t="s">
        <v>1550</v>
      </c>
      <c r="G943" s="223" t="s">
        <v>287</v>
      </c>
      <c r="H943" s="224">
        <v>107.40000000000001</v>
      </c>
      <c r="I943" s="225"/>
      <c r="J943" s="226">
        <f>ROUND(I943*H943,2)</f>
        <v>0</v>
      </c>
      <c r="K943" s="227"/>
      <c r="L943" s="45"/>
      <c r="M943" s="228" t="s">
        <v>1</v>
      </c>
      <c r="N943" s="229" t="s">
        <v>44</v>
      </c>
      <c r="O943" s="92"/>
      <c r="P943" s="230">
        <f>O943*H943</f>
        <v>0</v>
      </c>
      <c r="Q943" s="230">
        <v>1.0000000000000001E-05</v>
      </c>
      <c r="R943" s="230">
        <f>Q943*H943</f>
        <v>0.0010740000000000001</v>
      </c>
      <c r="S943" s="230">
        <v>0</v>
      </c>
      <c r="T943" s="231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2" t="s">
        <v>235</v>
      </c>
      <c r="AT943" s="232" t="s">
        <v>153</v>
      </c>
      <c r="AU943" s="232" t="s">
        <v>89</v>
      </c>
      <c r="AY943" s="18" t="s">
        <v>151</v>
      </c>
      <c r="BE943" s="233">
        <f>IF(N943="základní",J943,0)</f>
        <v>0</v>
      </c>
      <c r="BF943" s="233">
        <f>IF(N943="snížená",J943,0)</f>
        <v>0</v>
      </c>
      <c r="BG943" s="233">
        <f>IF(N943="zákl. přenesená",J943,0)</f>
        <v>0</v>
      </c>
      <c r="BH943" s="233">
        <f>IF(N943="sníž. přenesená",J943,0)</f>
        <v>0</v>
      </c>
      <c r="BI943" s="233">
        <f>IF(N943="nulová",J943,0)</f>
        <v>0</v>
      </c>
      <c r="BJ943" s="18" t="s">
        <v>87</v>
      </c>
      <c r="BK943" s="233">
        <f>ROUND(I943*H943,2)</f>
        <v>0</v>
      </c>
      <c r="BL943" s="18" t="s">
        <v>235</v>
      </c>
      <c r="BM943" s="232" t="s">
        <v>1551</v>
      </c>
    </row>
    <row r="944" s="13" customFormat="1">
      <c r="A944" s="13"/>
      <c r="B944" s="234"/>
      <c r="C944" s="235"/>
      <c r="D944" s="236" t="s">
        <v>159</v>
      </c>
      <c r="E944" s="237" t="s">
        <v>1</v>
      </c>
      <c r="F944" s="238" t="s">
        <v>814</v>
      </c>
      <c r="G944" s="235"/>
      <c r="H944" s="239">
        <v>107.40000000000001</v>
      </c>
      <c r="I944" s="240"/>
      <c r="J944" s="235"/>
      <c r="K944" s="235"/>
      <c r="L944" s="241"/>
      <c r="M944" s="242"/>
      <c r="N944" s="243"/>
      <c r="O944" s="243"/>
      <c r="P944" s="243"/>
      <c r="Q944" s="243"/>
      <c r="R944" s="243"/>
      <c r="S944" s="243"/>
      <c r="T944" s="24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5" t="s">
        <v>159</v>
      </c>
      <c r="AU944" s="245" t="s">
        <v>89</v>
      </c>
      <c r="AV944" s="13" t="s">
        <v>89</v>
      </c>
      <c r="AW944" s="13" t="s">
        <v>35</v>
      </c>
      <c r="AX944" s="13" t="s">
        <v>87</v>
      </c>
      <c r="AY944" s="245" t="s">
        <v>151</v>
      </c>
    </row>
    <row r="945" s="2" customFormat="1" ht="16.5" customHeight="1">
      <c r="A945" s="39"/>
      <c r="B945" s="40"/>
      <c r="C945" s="257" t="s">
        <v>1552</v>
      </c>
      <c r="D945" s="257" t="s">
        <v>353</v>
      </c>
      <c r="E945" s="258" t="s">
        <v>1553</v>
      </c>
      <c r="F945" s="259" t="s">
        <v>1554</v>
      </c>
      <c r="G945" s="260" t="s">
        <v>287</v>
      </c>
      <c r="H945" s="261">
        <v>109.548</v>
      </c>
      <c r="I945" s="262"/>
      <c r="J945" s="263">
        <f>ROUND(I945*H945,2)</f>
        <v>0</v>
      </c>
      <c r="K945" s="264"/>
      <c r="L945" s="265"/>
      <c r="M945" s="266" t="s">
        <v>1</v>
      </c>
      <c r="N945" s="267" t="s">
        <v>44</v>
      </c>
      <c r="O945" s="92"/>
      <c r="P945" s="230">
        <f>O945*H945</f>
        <v>0</v>
      </c>
      <c r="Q945" s="230">
        <v>0.00035</v>
      </c>
      <c r="R945" s="230">
        <f>Q945*H945</f>
        <v>0.038341800000000002</v>
      </c>
      <c r="S945" s="230">
        <v>0</v>
      </c>
      <c r="T945" s="231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32" t="s">
        <v>326</v>
      </c>
      <c r="AT945" s="232" t="s">
        <v>353</v>
      </c>
      <c r="AU945" s="232" t="s">
        <v>89</v>
      </c>
      <c r="AY945" s="18" t="s">
        <v>151</v>
      </c>
      <c r="BE945" s="233">
        <f>IF(N945="základní",J945,0)</f>
        <v>0</v>
      </c>
      <c r="BF945" s="233">
        <f>IF(N945="snížená",J945,0)</f>
        <v>0</v>
      </c>
      <c r="BG945" s="233">
        <f>IF(N945="zákl. přenesená",J945,0)</f>
        <v>0</v>
      </c>
      <c r="BH945" s="233">
        <f>IF(N945="sníž. přenesená",J945,0)</f>
        <v>0</v>
      </c>
      <c r="BI945" s="233">
        <f>IF(N945="nulová",J945,0)</f>
        <v>0</v>
      </c>
      <c r="BJ945" s="18" t="s">
        <v>87</v>
      </c>
      <c r="BK945" s="233">
        <f>ROUND(I945*H945,2)</f>
        <v>0</v>
      </c>
      <c r="BL945" s="18" t="s">
        <v>235</v>
      </c>
      <c r="BM945" s="232" t="s">
        <v>1555</v>
      </c>
    </row>
    <row r="946" s="13" customFormat="1">
      <c r="A946" s="13"/>
      <c r="B946" s="234"/>
      <c r="C946" s="235"/>
      <c r="D946" s="236" t="s">
        <v>159</v>
      </c>
      <c r="E946" s="235"/>
      <c r="F946" s="238" t="s">
        <v>1556</v>
      </c>
      <c r="G946" s="235"/>
      <c r="H946" s="239">
        <v>109.548</v>
      </c>
      <c r="I946" s="240"/>
      <c r="J946" s="235"/>
      <c r="K946" s="235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159</v>
      </c>
      <c r="AU946" s="245" t="s">
        <v>89</v>
      </c>
      <c r="AV946" s="13" t="s">
        <v>89</v>
      </c>
      <c r="AW946" s="13" t="s">
        <v>4</v>
      </c>
      <c r="AX946" s="13" t="s">
        <v>87</v>
      </c>
      <c r="AY946" s="245" t="s">
        <v>151</v>
      </c>
    </row>
    <row r="947" s="2" customFormat="1" ht="24.15" customHeight="1">
      <c r="A947" s="39"/>
      <c r="B947" s="40"/>
      <c r="C947" s="220" t="s">
        <v>1557</v>
      </c>
      <c r="D947" s="220" t="s">
        <v>153</v>
      </c>
      <c r="E947" s="221" t="s">
        <v>1558</v>
      </c>
      <c r="F947" s="222" t="s">
        <v>1559</v>
      </c>
      <c r="G947" s="223" t="s">
        <v>248</v>
      </c>
      <c r="H947" s="224">
        <v>4.6050000000000004</v>
      </c>
      <c r="I947" s="225"/>
      <c r="J947" s="226">
        <f>ROUND(I947*H947,2)</f>
        <v>0</v>
      </c>
      <c r="K947" s="227"/>
      <c r="L947" s="45"/>
      <c r="M947" s="228" t="s">
        <v>1</v>
      </c>
      <c r="N947" s="229" t="s">
        <v>44</v>
      </c>
      <c r="O947" s="92"/>
      <c r="P947" s="230">
        <f>O947*H947</f>
        <v>0</v>
      </c>
      <c r="Q947" s="230">
        <v>0</v>
      </c>
      <c r="R947" s="230">
        <f>Q947*H947</f>
        <v>0</v>
      </c>
      <c r="S947" s="230">
        <v>0</v>
      </c>
      <c r="T947" s="231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2" t="s">
        <v>235</v>
      </c>
      <c r="AT947" s="232" t="s">
        <v>153</v>
      </c>
      <c r="AU947" s="232" t="s">
        <v>89</v>
      </c>
      <c r="AY947" s="18" t="s">
        <v>151</v>
      </c>
      <c r="BE947" s="233">
        <f>IF(N947="základní",J947,0)</f>
        <v>0</v>
      </c>
      <c r="BF947" s="233">
        <f>IF(N947="snížená",J947,0)</f>
        <v>0</v>
      </c>
      <c r="BG947" s="233">
        <f>IF(N947="zákl. přenesená",J947,0)</f>
        <v>0</v>
      </c>
      <c r="BH947" s="233">
        <f>IF(N947="sníž. přenesená",J947,0)</f>
        <v>0</v>
      </c>
      <c r="BI947" s="233">
        <f>IF(N947="nulová",J947,0)</f>
        <v>0</v>
      </c>
      <c r="BJ947" s="18" t="s">
        <v>87</v>
      </c>
      <c r="BK947" s="233">
        <f>ROUND(I947*H947,2)</f>
        <v>0</v>
      </c>
      <c r="BL947" s="18" t="s">
        <v>235</v>
      </c>
      <c r="BM947" s="232" t="s">
        <v>1560</v>
      </c>
    </row>
    <row r="948" s="12" customFormat="1" ht="22.8" customHeight="1">
      <c r="A948" s="12"/>
      <c r="B948" s="204"/>
      <c r="C948" s="205"/>
      <c r="D948" s="206" t="s">
        <v>78</v>
      </c>
      <c r="E948" s="218" t="s">
        <v>1561</v>
      </c>
      <c r="F948" s="218" t="s">
        <v>1562</v>
      </c>
      <c r="G948" s="205"/>
      <c r="H948" s="205"/>
      <c r="I948" s="208"/>
      <c r="J948" s="219">
        <f>BK948</f>
        <v>0</v>
      </c>
      <c r="K948" s="205"/>
      <c r="L948" s="210"/>
      <c r="M948" s="211"/>
      <c r="N948" s="212"/>
      <c r="O948" s="212"/>
      <c r="P948" s="213">
        <f>SUM(P949:P973)</f>
        <v>0</v>
      </c>
      <c r="Q948" s="212"/>
      <c r="R948" s="213">
        <f>SUM(R949:R973)</f>
        <v>33.132897759999999</v>
      </c>
      <c r="S948" s="212"/>
      <c r="T948" s="214">
        <f>SUM(T949:T973)</f>
        <v>27.413409999999999</v>
      </c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R948" s="215" t="s">
        <v>89</v>
      </c>
      <c r="AT948" s="216" t="s">
        <v>78</v>
      </c>
      <c r="AU948" s="216" t="s">
        <v>87</v>
      </c>
      <c r="AY948" s="215" t="s">
        <v>151</v>
      </c>
      <c r="BK948" s="217">
        <f>SUM(BK949:BK973)</f>
        <v>0</v>
      </c>
    </row>
    <row r="949" s="2" customFormat="1" ht="24.15" customHeight="1">
      <c r="A949" s="39"/>
      <c r="B949" s="40"/>
      <c r="C949" s="220" t="s">
        <v>1563</v>
      </c>
      <c r="D949" s="220" t="s">
        <v>153</v>
      </c>
      <c r="E949" s="221" t="s">
        <v>1564</v>
      </c>
      <c r="F949" s="222" t="s">
        <v>1565</v>
      </c>
      <c r="G949" s="223" t="s">
        <v>156</v>
      </c>
      <c r="H949" s="224">
        <v>178.96000000000001</v>
      </c>
      <c r="I949" s="225"/>
      <c r="J949" s="226">
        <f>ROUND(I949*H949,2)</f>
        <v>0</v>
      </c>
      <c r="K949" s="227"/>
      <c r="L949" s="45"/>
      <c r="M949" s="228" t="s">
        <v>1</v>
      </c>
      <c r="N949" s="229" t="s">
        <v>44</v>
      </c>
      <c r="O949" s="92"/>
      <c r="P949" s="230">
        <f>O949*H949</f>
        <v>0</v>
      </c>
      <c r="Q949" s="230">
        <v>0</v>
      </c>
      <c r="R949" s="230">
        <f>Q949*H949</f>
        <v>0</v>
      </c>
      <c r="S949" s="230">
        <v>0.10100000000000001</v>
      </c>
      <c r="T949" s="231">
        <f>S949*H949</f>
        <v>18.074960000000001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32" t="s">
        <v>235</v>
      </c>
      <c r="AT949" s="232" t="s">
        <v>153</v>
      </c>
      <c r="AU949" s="232" t="s">
        <v>89</v>
      </c>
      <c r="AY949" s="18" t="s">
        <v>151</v>
      </c>
      <c r="BE949" s="233">
        <f>IF(N949="základní",J949,0)</f>
        <v>0</v>
      </c>
      <c r="BF949" s="233">
        <f>IF(N949="snížená",J949,0)</f>
        <v>0</v>
      </c>
      <c r="BG949" s="233">
        <f>IF(N949="zákl. přenesená",J949,0)</f>
        <v>0</v>
      </c>
      <c r="BH949" s="233">
        <f>IF(N949="sníž. přenesená",J949,0)</f>
        <v>0</v>
      </c>
      <c r="BI949" s="233">
        <f>IF(N949="nulová",J949,0)</f>
        <v>0</v>
      </c>
      <c r="BJ949" s="18" t="s">
        <v>87</v>
      </c>
      <c r="BK949" s="233">
        <f>ROUND(I949*H949,2)</f>
        <v>0</v>
      </c>
      <c r="BL949" s="18" t="s">
        <v>235</v>
      </c>
      <c r="BM949" s="232" t="s">
        <v>1566</v>
      </c>
    </row>
    <row r="950" s="13" customFormat="1">
      <c r="A950" s="13"/>
      <c r="B950" s="234"/>
      <c r="C950" s="235"/>
      <c r="D950" s="236" t="s">
        <v>159</v>
      </c>
      <c r="E950" s="237" t="s">
        <v>1</v>
      </c>
      <c r="F950" s="238" t="s">
        <v>1567</v>
      </c>
      <c r="G950" s="235"/>
      <c r="H950" s="239">
        <v>92.435000000000002</v>
      </c>
      <c r="I950" s="240"/>
      <c r="J950" s="235"/>
      <c r="K950" s="235"/>
      <c r="L950" s="241"/>
      <c r="M950" s="242"/>
      <c r="N950" s="243"/>
      <c r="O950" s="243"/>
      <c r="P950" s="243"/>
      <c r="Q950" s="243"/>
      <c r="R950" s="243"/>
      <c r="S950" s="243"/>
      <c r="T950" s="24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5" t="s">
        <v>159</v>
      </c>
      <c r="AU950" s="245" t="s">
        <v>89</v>
      </c>
      <c r="AV950" s="13" t="s">
        <v>89</v>
      </c>
      <c r="AW950" s="13" t="s">
        <v>35</v>
      </c>
      <c r="AX950" s="13" t="s">
        <v>79</v>
      </c>
      <c r="AY950" s="245" t="s">
        <v>151</v>
      </c>
    </row>
    <row r="951" s="13" customFormat="1">
      <c r="A951" s="13"/>
      <c r="B951" s="234"/>
      <c r="C951" s="235"/>
      <c r="D951" s="236" t="s">
        <v>159</v>
      </c>
      <c r="E951" s="237" t="s">
        <v>1</v>
      </c>
      <c r="F951" s="238" t="s">
        <v>1568</v>
      </c>
      <c r="G951" s="235"/>
      <c r="H951" s="239">
        <v>86.525000000000006</v>
      </c>
      <c r="I951" s="240"/>
      <c r="J951" s="235"/>
      <c r="K951" s="235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159</v>
      </c>
      <c r="AU951" s="245" t="s">
        <v>89</v>
      </c>
      <c r="AV951" s="13" t="s">
        <v>89</v>
      </c>
      <c r="AW951" s="13" t="s">
        <v>35</v>
      </c>
      <c r="AX951" s="13" t="s">
        <v>79</v>
      </c>
      <c r="AY951" s="245" t="s">
        <v>151</v>
      </c>
    </row>
    <row r="952" s="14" customFormat="1">
      <c r="A952" s="14"/>
      <c r="B952" s="246"/>
      <c r="C952" s="247"/>
      <c r="D952" s="236" t="s">
        <v>159</v>
      </c>
      <c r="E952" s="248" t="s">
        <v>1</v>
      </c>
      <c r="F952" s="249" t="s">
        <v>190</v>
      </c>
      <c r="G952" s="247"/>
      <c r="H952" s="250">
        <v>178.96000000000001</v>
      </c>
      <c r="I952" s="251"/>
      <c r="J952" s="247"/>
      <c r="K952" s="247"/>
      <c r="L952" s="252"/>
      <c r="M952" s="253"/>
      <c r="N952" s="254"/>
      <c r="O952" s="254"/>
      <c r="P952" s="254"/>
      <c r="Q952" s="254"/>
      <c r="R952" s="254"/>
      <c r="S952" s="254"/>
      <c r="T952" s="255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6" t="s">
        <v>159</v>
      </c>
      <c r="AU952" s="256" t="s">
        <v>89</v>
      </c>
      <c r="AV952" s="14" t="s">
        <v>157</v>
      </c>
      <c r="AW952" s="14" t="s">
        <v>35</v>
      </c>
      <c r="AX952" s="14" t="s">
        <v>87</v>
      </c>
      <c r="AY952" s="256" t="s">
        <v>151</v>
      </c>
    </row>
    <row r="953" s="2" customFormat="1" ht="24.15" customHeight="1">
      <c r="A953" s="39"/>
      <c r="B953" s="40"/>
      <c r="C953" s="220" t="s">
        <v>1569</v>
      </c>
      <c r="D953" s="220" t="s">
        <v>153</v>
      </c>
      <c r="E953" s="221" t="s">
        <v>1570</v>
      </c>
      <c r="F953" s="222" t="s">
        <v>1571</v>
      </c>
      <c r="G953" s="223" t="s">
        <v>156</v>
      </c>
      <c r="H953" s="224">
        <v>80.200000000000003</v>
      </c>
      <c r="I953" s="225"/>
      <c r="J953" s="226">
        <f>ROUND(I953*H953,2)</f>
        <v>0</v>
      </c>
      <c r="K953" s="227"/>
      <c r="L953" s="45"/>
      <c r="M953" s="228" t="s">
        <v>1</v>
      </c>
      <c r="N953" s="229" t="s">
        <v>44</v>
      </c>
      <c r="O953" s="92"/>
      <c r="P953" s="230">
        <f>O953*H953</f>
        <v>0</v>
      </c>
      <c r="Q953" s="230">
        <v>0</v>
      </c>
      <c r="R953" s="230">
        <f>Q953*H953</f>
        <v>0</v>
      </c>
      <c r="S953" s="230">
        <v>0.107</v>
      </c>
      <c r="T953" s="231">
        <f>S953*H953</f>
        <v>8.5814000000000004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32" t="s">
        <v>235</v>
      </c>
      <c r="AT953" s="232" t="s">
        <v>153</v>
      </c>
      <c r="AU953" s="232" t="s">
        <v>89</v>
      </c>
      <c r="AY953" s="18" t="s">
        <v>151</v>
      </c>
      <c r="BE953" s="233">
        <f>IF(N953="základní",J953,0)</f>
        <v>0</v>
      </c>
      <c r="BF953" s="233">
        <f>IF(N953="snížená",J953,0)</f>
        <v>0</v>
      </c>
      <c r="BG953" s="233">
        <f>IF(N953="zákl. přenesená",J953,0)</f>
        <v>0</v>
      </c>
      <c r="BH953" s="233">
        <f>IF(N953="sníž. přenesená",J953,0)</f>
        <v>0</v>
      </c>
      <c r="BI953" s="233">
        <f>IF(N953="nulová",J953,0)</f>
        <v>0</v>
      </c>
      <c r="BJ953" s="18" t="s">
        <v>87</v>
      </c>
      <c r="BK953" s="233">
        <f>ROUND(I953*H953,2)</f>
        <v>0</v>
      </c>
      <c r="BL953" s="18" t="s">
        <v>235</v>
      </c>
      <c r="BM953" s="232" t="s">
        <v>1572</v>
      </c>
    </row>
    <row r="954" s="13" customFormat="1">
      <c r="A954" s="13"/>
      <c r="B954" s="234"/>
      <c r="C954" s="235"/>
      <c r="D954" s="236" t="s">
        <v>159</v>
      </c>
      <c r="E954" s="237" t="s">
        <v>1</v>
      </c>
      <c r="F954" s="238" t="s">
        <v>1573</v>
      </c>
      <c r="G954" s="235"/>
      <c r="H954" s="239">
        <v>80.200000000000003</v>
      </c>
      <c r="I954" s="240"/>
      <c r="J954" s="235"/>
      <c r="K954" s="235"/>
      <c r="L954" s="241"/>
      <c r="M954" s="242"/>
      <c r="N954" s="243"/>
      <c r="O954" s="243"/>
      <c r="P954" s="243"/>
      <c r="Q954" s="243"/>
      <c r="R954" s="243"/>
      <c r="S954" s="243"/>
      <c r="T954" s="24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5" t="s">
        <v>159</v>
      </c>
      <c r="AU954" s="245" t="s">
        <v>89</v>
      </c>
      <c r="AV954" s="13" t="s">
        <v>89</v>
      </c>
      <c r="AW954" s="13" t="s">
        <v>35</v>
      </c>
      <c r="AX954" s="13" t="s">
        <v>87</v>
      </c>
      <c r="AY954" s="245" t="s">
        <v>151</v>
      </c>
    </row>
    <row r="955" s="2" customFormat="1" ht="24.15" customHeight="1">
      <c r="A955" s="39"/>
      <c r="B955" s="40"/>
      <c r="C955" s="220" t="s">
        <v>1574</v>
      </c>
      <c r="D955" s="220" t="s">
        <v>153</v>
      </c>
      <c r="E955" s="221" t="s">
        <v>1575</v>
      </c>
      <c r="F955" s="222" t="s">
        <v>1576</v>
      </c>
      <c r="G955" s="223" t="s">
        <v>156</v>
      </c>
      <c r="H955" s="224">
        <v>7.3499999999999996</v>
      </c>
      <c r="I955" s="225"/>
      <c r="J955" s="226">
        <f>ROUND(I955*H955,2)</f>
        <v>0</v>
      </c>
      <c r="K955" s="227"/>
      <c r="L955" s="45"/>
      <c r="M955" s="228" t="s">
        <v>1</v>
      </c>
      <c r="N955" s="229" t="s">
        <v>44</v>
      </c>
      <c r="O955" s="92"/>
      <c r="P955" s="230">
        <f>O955*H955</f>
        <v>0</v>
      </c>
      <c r="Q955" s="230">
        <v>0</v>
      </c>
      <c r="R955" s="230">
        <f>Q955*H955</f>
        <v>0</v>
      </c>
      <c r="S955" s="230">
        <v>0.10299999999999999</v>
      </c>
      <c r="T955" s="231">
        <f>S955*H955</f>
        <v>0.75704999999999989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32" t="s">
        <v>235</v>
      </c>
      <c r="AT955" s="232" t="s">
        <v>153</v>
      </c>
      <c r="AU955" s="232" t="s">
        <v>89</v>
      </c>
      <c r="AY955" s="18" t="s">
        <v>151</v>
      </c>
      <c r="BE955" s="233">
        <f>IF(N955="základní",J955,0)</f>
        <v>0</v>
      </c>
      <c r="BF955" s="233">
        <f>IF(N955="snížená",J955,0)</f>
        <v>0</v>
      </c>
      <c r="BG955" s="233">
        <f>IF(N955="zákl. přenesená",J955,0)</f>
        <v>0</v>
      </c>
      <c r="BH955" s="233">
        <f>IF(N955="sníž. přenesená",J955,0)</f>
        <v>0</v>
      </c>
      <c r="BI955" s="233">
        <f>IF(N955="nulová",J955,0)</f>
        <v>0</v>
      </c>
      <c r="BJ955" s="18" t="s">
        <v>87</v>
      </c>
      <c r="BK955" s="233">
        <f>ROUND(I955*H955,2)</f>
        <v>0</v>
      </c>
      <c r="BL955" s="18" t="s">
        <v>235</v>
      </c>
      <c r="BM955" s="232" t="s">
        <v>1577</v>
      </c>
    </row>
    <row r="956" s="13" customFormat="1">
      <c r="A956" s="13"/>
      <c r="B956" s="234"/>
      <c r="C956" s="235"/>
      <c r="D956" s="236" t="s">
        <v>159</v>
      </c>
      <c r="E956" s="237" t="s">
        <v>1</v>
      </c>
      <c r="F956" s="238" t="s">
        <v>1578</v>
      </c>
      <c r="G956" s="235"/>
      <c r="H956" s="239">
        <v>7.3499999999999996</v>
      </c>
      <c r="I956" s="240"/>
      <c r="J956" s="235"/>
      <c r="K956" s="235"/>
      <c r="L956" s="241"/>
      <c r="M956" s="242"/>
      <c r="N956" s="243"/>
      <c r="O956" s="243"/>
      <c r="P956" s="243"/>
      <c r="Q956" s="243"/>
      <c r="R956" s="243"/>
      <c r="S956" s="243"/>
      <c r="T956" s="24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5" t="s">
        <v>159</v>
      </c>
      <c r="AU956" s="245" t="s">
        <v>89</v>
      </c>
      <c r="AV956" s="13" t="s">
        <v>89</v>
      </c>
      <c r="AW956" s="13" t="s">
        <v>35</v>
      </c>
      <c r="AX956" s="13" t="s">
        <v>87</v>
      </c>
      <c r="AY956" s="245" t="s">
        <v>151</v>
      </c>
    </row>
    <row r="957" s="2" customFormat="1" ht="16.5" customHeight="1">
      <c r="A957" s="39"/>
      <c r="B957" s="40"/>
      <c r="C957" s="220" t="s">
        <v>1579</v>
      </c>
      <c r="D957" s="220" t="s">
        <v>153</v>
      </c>
      <c r="E957" s="221" t="s">
        <v>1580</v>
      </c>
      <c r="F957" s="222" t="s">
        <v>1581</v>
      </c>
      <c r="G957" s="223" t="s">
        <v>156</v>
      </c>
      <c r="H957" s="224">
        <v>268.56799999999998</v>
      </c>
      <c r="I957" s="225"/>
      <c r="J957" s="226">
        <f>ROUND(I957*H957,2)</f>
        <v>0</v>
      </c>
      <c r="K957" s="227"/>
      <c r="L957" s="45"/>
      <c r="M957" s="228" t="s">
        <v>1</v>
      </c>
      <c r="N957" s="229" t="s">
        <v>44</v>
      </c>
      <c r="O957" s="92"/>
      <c r="P957" s="230">
        <f>O957*H957</f>
        <v>0</v>
      </c>
      <c r="Q957" s="230">
        <v>0.00040000000000000002</v>
      </c>
      <c r="R957" s="230">
        <f>Q957*H957</f>
        <v>0.1074272</v>
      </c>
      <c r="S957" s="230">
        <v>0</v>
      </c>
      <c r="T957" s="231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32" t="s">
        <v>235</v>
      </c>
      <c r="AT957" s="232" t="s">
        <v>153</v>
      </c>
      <c r="AU957" s="232" t="s">
        <v>89</v>
      </c>
      <c r="AY957" s="18" t="s">
        <v>151</v>
      </c>
      <c r="BE957" s="233">
        <f>IF(N957="základní",J957,0)</f>
        <v>0</v>
      </c>
      <c r="BF957" s="233">
        <f>IF(N957="snížená",J957,0)</f>
        <v>0</v>
      </c>
      <c r="BG957" s="233">
        <f>IF(N957="zákl. přenesená",J957,0)</f>
        <v>0</v>
      </c>
      <c r="BH957" s="233">
        <f>IF(N957="sníž. přenesená",J957,0)</f>
        <v>0</v>
      </c>
      <c r="BI957" s="233">
        <f>IF(N957="nulová",J957,0)</f>
        <v>0</v>
      </c>
      <c r="BJ957" s="18" t="s">
        <v>87</v>
      </c>
      <c r="BK957" s="233">
        <f>ROUND(I957*H957,2)</f>
        <v>0</v>
      </c>
      <c r="BL957" s="18" t="s">
        <v>235</v>
      </c>
      <c r="BM957" s="232" t="s">
        <v>1582</v>
      </c>
    </row>
    <row r="958" s="13" customFormat="1">
      <c r="A958" s="13"/>
      <c r="B958" s="234"/>
      <c r="C958" s="235"/>
      <c r="D958" s="236" t="s">
        <v>159</v>
      </c>
      <c r="E958" s="237" t="s">
        <v>1</v>
      </c>
      <c r="F958" s="238" t="s">
        <v>1583</v>
      </c>
      <c r="G958" s="235"/>
      <c r="H958" s="239">
        <v>268.56799999999998</v>
      </c>
      <c r="I958" s="240"/>
      <c r="J958" s="235"/>
      <c r="K958" s="235"/>
      <c r="L958" s="241"/>
      <c r="M958" s="242"/>
      <c r="N958" s="243"/>
      <c r="O958" s="243"/>
      <c r="P958" s="243"/>
      <c r="Q958" s="243"/>
      <c r="R958" s="243"/>
      <c r="S958" s="243"/>
      <c r="T958" s="24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5" t="s">
        <v>159</v>
      </c>
      <c r="AU958" s="245" t="s">
        <v>89</v>
      </c>
      <c r="AV958" s="13" t="s">
        <v>89</v>
      </c>
      <c r="AW958" s="13" t="s">
        <v>35</v>
      </c>
      <c r="AX958" s="13" t="s">
        <v>87</v>
      </c>
      <c r="AY958" s="245" t="s">
        <v>151</v>
      </c>
    </row>
    <row r="959" s="2" customFormat="1" ht="33" customHeight="1">
      <c r="A959" s="39"/>
      <c r="B959" s="40"/>
      <c r="C959" s="220" t="s">
        <v>1584</v>
      </c>
      <c r="D959" s="220" t="s">
        <v>153</v>
      </c>
      <c r="E959" s="221" t="s">
        <v>1585</v>
      </c>
      <c r="F959" s="222" t="s">
        <v>1586</v>
      </c>
      <c r="G959" s="223" t="s">
        <v>156</v>
      </c>
      <c r="H959" s="224">
        <v>178.96000000000001</v>
      </c>
      <c r="I959" s="225"/>
      <c r="J959" s="226">
        <f>ROUND(I959*H959,2)</f>
        <v>0</v>
      </c>
      <c r="K959" s="227"/>
      <c r="L959" s="45"/>
      <c r="M959" s="228" t="s">
        <v>1</v>
      </c>
      <c r="N959" s="229" t="s">
        <v>44</v>
      </c>
      <c r="O959" s="92"/>
      <c r="P959" s="230">
        <f>O959*H959</f>
        <v>0</v>
      </c>
      <c r="Q959" s="230">
        <v>0.010500000000000001</v>
      </c>
      <c r="R959" s="230">
        <f>Q959*H959</f>
        <v>1.8790800000000003</v>
      </c>
      <c r="S959" s="230">
        <v>0</v>
      </c>
      <c r="T959" s="231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2" t="s">
        <v>235</v>
      </c>
      <c r="AT959" s="232" t="s">
        <v>153</v>
      </c>
      <c r="AU959" s="232" t="s">
        <v>89</v>
      </c>
      <c r="AY959" s="18" t="s">
        <v>151</v>
      </c>
      <c r="BE959" s="233">
        <f>IF(N959="základní",J959,0)</f>
        <v>0</v>
      </c>
      <c r="BF959" s="233">
        <f>IF(N959="snížená",J959,0)</f>
        <v>0</v>
      </c>
      <c r="BG959" s="233">
        <f>IF(N959="zákl. přenesená",J959,0)</f>
        <v>0</v>
      </c>
      <c r="BH959" s="233">
        <f>IF(N959="sníž. přenesená",J959,0)</f>
        <v>0</v>
      </c>
      <c r="BI959" s="233">
        <f>IF(N959="nulová",J959,0)</f>
        <v>0</v>
      </c>
      <c r="BJ959" s="18" t="s">
        <v>87</v>
      </c>
      <c r="BK959" s="233">
        <f>ROUND(I959*H959,2)</f>
        <v>0</v>
      </c>
      <c r="BL959" s="18" t="s">
        <v>235</v>
      </c>
      <c r="BM959" s="232" t="s">
        <v>1587</v>
      </c>
    </row>
    <row r="960" s="13" customFormat="1">
      <c r="A960" s="13"/>
      <c r="B960" s="234"/>
      <c r="C960" s="235"/>
      <c r="D960" s="236" t="s">
        <v>159</v>
      </c>
      <c r="E960" s="237" t="s">
        <v>1</v>
      </c>
      <c r="F960" s="238" t="s">
        <v>1567</v>
      </c>
      <c r="G960" s="235"/>
      <c r="H960" s="239">
        <v>92.435000000000002</v>
      </c>
      <c r="I960" s="240"/>
      <c r="J960" s="235"/>
      <c r="K960" s="235"/>
      <c r="L960" s="241"/>
      <c r="M960" s="242"/>
      <c r="N960" s="243"/>
      <c r="O960" s="243"/>
      <c r="P960" s="243"/>
      <c r="Q960" s="243"/>
      <c r="R960" s="243"/>
      <c r="S960" s="243"/>
      <c r="T960" s="24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5" t="s">
        <v>159</v>
      </c>
      <c r="AU960" s="245" t="s">
        <v>89</v>
      </c>
      <c r="AV960" s="13" t="s">
        <v>89</v>
      </c>
      <c r="AW960" s="13" t="s">
        <v>35</v>
      </c>
      <c r="AX960" s="13" t="s">
        <v>79</v>
      </c>
      <c r="AY960" s="245" t="s">
        <v>151</v>
      </c>
    </row>
    <row r="961" s="13" customFormat="1">
      <c r="A961" s="13"/>
      <c r="B961" s="234"/>
      <c r="C961" s="235"/>
      <c r="D961" s="236" t="s">
        <v>159</v>
      </c>
      <c r="E961" s="237" t="s">
        <v>1</v>
      </c>
      <c r="F961" s="238" t="s">
        <v>1568</v>
      </c>
      <c r="G961" s="235"/>
      <c r="H961" s="239">
        <v>86.525000000000006</v>
      </c>
      <c r="I961" s="240"/>
      <c r="J961" s="235"/>
      <c r="K961" s="235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159</v>
      </c>
      <c r="AU961" s="245" t="s">
        <v>89</v>
      </c>
      <c r="AV961" s="13" t="s">
        <v>89</v>
      </c>
      <c r="AW961" s="13" t="s">
        <v>35</v>
      </c>
      <c r="AX961" s="13" t="s">
        <v>79</v>
      </c>
      <c r="AY961" s="245" t="s">
        <v>151</v>
      </c>
    </row>
    <row r="962" s="14" customFormat="1">
      <c r="A962" s="14"/>
      <c r="B962" s="246"/>
      <c r="C962" s="247"/>
      <c r="D962" s="236" t="s">
        <v>159</v>
      </c>
      <c r="E962" s="248" t="s">
        <v>1</v>
      </c>
      <c r="F962" s="249" t="s">
        <v>190</v>
      </c>
      <c r="G962" s="247"/>
      <c r="H962" s="250">
        <v>178.96000000000001</v>
      </c>
      <c r="I962" s="251"/>
      <c r="J962" s="247"/>
      <c r="K962" s="247"/>
      <c r="L962" s="252"/>
      <c r="M962" s="253"/>
      <c r="N962" s="254"/>
      <c r="O962" s="254"/>
      <c r="P962" s="254"/>
      <c r="Q962" s="254"/>
      <c r="R962" s="254"/>
      <c r="S962" s="254"/>
      <c r="T962" s="25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6" t="s">
        <v>159</v>
      </c>
      <c r="AU962" s="256" t="s">
        <v>89</v>
      </c>
      <c r="AV962" s="14" t="s">
        <v>157</v>
      </c>
      <c r="AW962" s="14" t="s">
        <v>35</v>
      </c>
      <c r="AX962" s="14" t="s">
        <v>87</v>
      </c>
      <c r="AY962" s="256" t="s">
        <v>151</v>
      </c>
    </row>
    <row r="963" s="2" customFormat="1" ht="33" customHeight="1">
      <c r="A963" s="39"/>
      <c r="B963" s="40"/>
      <c r="C963" s="220" t="s">
        <v>1588</v>
      </c>
      <c r="D963" s="220" t="s">
        <v>153</v>
      </c>
      <c r="E963" s="221" t="s">
        <v>1589</v>
      </c>
      <c r="F963" s="222" t="s">
        <v>1590</v>
      </c>
      <c r="G963" s="223" t="s">
        <v>156</v>
      </c>
      <c r="H963" s="224">
        <v>178.96000000000001</v>
      </c>
      <c r="I963" s="225"/>
      <c r="J963" s="226">
        <f>ROUND(I963*H963,2)</f>
        <v>0</v>
      </c>
      <c r="K963" s="227"/>
      <c r="L963" s="45"/>
      <c r="M963" s="228" t="s">
        <v>1</v>
      </c>
      <c r="N963" s="229" t="s">
        <v>44</v>
      </c>
      <c r="O963" s="92"/>
      <c r="P963" s="230">
        <f>O963*H963</f>
        <v>0</v>
      </c>
      <c r="Q963" s="230">
        <v>0.00131</v>
      </c>
      <c r="R963" s="230">
        <f>Q963*H963</f>
        <v>0.2344376</v>
      </c>
      <c r="S963" s="230">
        <v>0</v>
      </c>
      <c r="T963" s="231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32" t="s">
        <v>235</v>
      </c>
      <c r="AT963" s="232" t="s">
        <v>153</v>
      </c>
      <c r="AU963" s="232" t="s">
        <v>89</v>
      </c>
      <c r="AY963" s="18" t="s">
        <v>151</v>
      </c>
      <c r="BE963" s="233">
        <f>IF(N963="základní",J963,0)</f>
        <v>0</v>
      </c>
      <c r="BF963" s="233">
        <f>IF(N963="snížená",J963,0)</f>
        <v>0</v>
      </c>
      <c r="BG963" s="233">
        <f>IF(N963="zákl. přenesená",J963,0)</f>
        <v>0</v>
      </c>
      <c r="BH963" s="233">
        <f>IF(N963="sníž. přenesená",J963,0)</f>
        <v>0</v>
      </c>
      <c r="BI963" s="233">
        <f>IF(N963="nulová",J963,0)</f>
        <v>0</v>
      </c>
      <c r="BJ963" s="18" t="s">
        <v>87</v>
      </c>
      <c r="BK963" s="233">
        <f>ROUND(I963*H963,2)</f>
        <v>0</v>
      </c>
      <c r="BL963" s="18" t="s">
        <v>235</v>
      </c>
      <c r="BM963" s="232" t="s">
        <v>1591</v>
      </c>
    </row>
    <row r="964" s="2" customFormat="1" ht="37.8" customHeight="1">
      <c r="A964" s="39"/>
      <c r="B964" s="40"/>
      <c r="C964" s="220" t="s">
        <v>1592</v>
      </c>
      <c r="D964" s="220" t="s">
        <v>153</v>
      </c>
      <c r="E964" s="221" t="s">
        <v>1593</v>
      </c>
      <c r="F964" s="222" t="s">
        <v>1594</v>
      </c>
      <c r="G964" s="223" t="s">
        <v>156</v>
      </c>
      <c r="H964" s="224">
        <v>80.200000000000003</v>
      </c>
      <c r="I964" s="225"/>
      <c r="J964" s="226">
        <f>ROUND(I964*H964,2)</f>
        <v>0</v>
      </c>
      <c r="K964" s="227"/>
      <c r="L964" s="45"/>
      <c r="M964" s="228" t="s">
        <v>1</v>
      </c>
      <c r="N964" s="229" t="s">
        <v>44</v>
      </c>
      <c r="O964" s="92"/>
      <c r="P964" s="230">
        <f>O964*H964</f>
        <v>0</v>
      </c>
      <c r="Q964" s="230">
        <v>0.013129999999999999</v>
      </c>
      <c r="R964" s="230">
        <f>Q964*H964</f>
        <v>1.053026</v>
      </c>
      <c r="S964" s="230">
        <v>0</v>
      </c>
      <c r="T964" s="231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32" t="s">
        <v>235</v>
      </c>
      <c r="AT964" s="232" t="s">
        <v>153</v>
      </c>
      <c r="AU964" s="232" t="s">
        <v>89</v>
      </c>
      <c r="AY964" s="18" t="s">
        <v>151</v>
      </c>
      <c r="BE964" s="233">
        <f>IF(N964="základní",J964,0)</f>
        <v>0</v>
      </c>
      <c r="BF964" s="233">
        <f>IF(N964="snížená",J964,0)</f>
        <v>0</v>
      </c>
      <c r="BG964" s="233">
        <f>IF(N964="zákl. přenesená",J964,0)</f>
        <v>0</v>
      </c>
      <c r="BH964" s="233">
        <f>IF(N964="sníž. přenesená",J964,0)</f>
        <v>0</v>
      </c>
      <c r="BI964" s="233">
        <f>IF(N964="nulová",J964,0)</f>
        <v>0</v>
      </c>
      <c r="BJ964" s="18" t="s">
        <v>87</v>
      </c>
      <c r="BK964" s="233">
        <f>ROUND(I964*H964,2)</f>
        <v>0</v>
      </c>
      <c r="BL964" s="18" t="s">
        <v>235</v>
      </c>
      <c r="BM964" s="232" t="s">
        <v>1595</v>
      </c>
    </row>
    <row r="965" s="13" customFormat="1">
      <c r="A965" s="13"/>
      <c r="B965" s="234"/>
      <c r="C965" s="235"/>
      <c r="D965" s="236" t="s">
        <v>159</v>
      </c>
      <c r="E965" s="237" t="s">
        <v>1</v>
      </c>
      <c r="F965" s="238" t="s">
        <v>1573</v>
      </c>
      <c r="G965" s="235"/>
      <c r="H965" s="239">
        <v>80.200000000000003</v>
      </c>
      <c r="I965" s="240"/>
      <c r="J965" s="235"/>
      <c r="K965" s="235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159</v>
      </c>
      <c r="AU965" s="245" t="s">
        <v>89</v>
      </c>
      <c r="AV965" s="13" t="s">
        <v>89</v>
      </c>
      <c r="AW965" s="13" t="s">
        <v>35</v>
      </c>
      <c r="AX965" s="13" t="s">
        <v>87</v>
      </c>
      <c r="AY965" s="245" t="s">
        <v>151</v>
      </c>
    </row>
    <row r="966" s="2" customFormat="1" ht="24.15" customHeight="1">
      <c r="A966" s="39"/>
      <c r="B966" s="40"/>
      <c r="C966" s="220" t="s">
        <v>1596</v>
      </c>
      <c r="D966" s="220" t="s">
        <v>153</v>
      </c>
      <c r="E966" s="221" t="s">
        <v>1597</v>
      </c>
      <c r="F966" s="222" t="s">
        <v>1598</v>
      </c>
      <c r="G966" s="223" t="s">
        <v>156</v>
      </c>
      <c r="H966" s="224">
        <v>80.200000000000003</v>
      </c>
      <c r="I966" s="225"/>
      <c r="J966" s="226">
        <f>ROUND(I966*H966,2)</f>
        <v>0</v>
      </c>
      <c r="K966" s="227"/>
      <c r="L966" s="45"/>
      <c r="M966" s="228" t="s">
        <v>1</v>
      </c>
      <c r="N966" s="229" t="s">
        <v>44</v>
      </c>
      <c r="O966" s="92"/>
      <c r="P966" s="230">
        <f>O966*H966</f>
        <v>0</v>
      </c>
      <c r="Q966" s="230">
        <v>0.00157</v>
      </c>
      <c r="R966" s="230">
        <f>Q966*H966</f>
        <v>0.125914</v>
      </c>
      <c r="S966" s="230">
        <v>0</v>
      </c>
      <c r="T966" s="231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2" t="s">
        <v>235</v>
      </c>
      <c r="AT966" s="232" t="s">
        <v>153</v>
      </c>
      <c r="AU966" s="232" t="s">
        <v>89</v>
      </c>
      <c r="AY966" s="18" t="s">
        <v>151</v>
      </c>
      <c r="BE966" s="233">
        <f>IF(N966="základní",J966,0)</f>
        <v>0</v>
      </c>
      <c r="BF966" s="233">
        <f>IF(N966="snížená",J966,0)</f>
        <v>0</v>
      </c>
      <c r="BG966" s="233">
        <f>IF(N966="zákl. přenesená",J966,0)</f>
        <v>0</v>
      </c>
      <c r="BH966" s="233">
        <f>IF(N966="sníž. přenesená",J966,0)</f>
        <v>0</v>
      </c>
      <c r="BI966" s="233">
        <f>IF(N966="nulová",J966,0)</f>
        <v>0</v>
      </c>
      <c r="BJ966" s="18" t="s">
        <v>87</v>
      </c>
      <c r="BK966" s="233">
        <f>ROUND(I966*H966,2)</f>
        <v>0</v>
      </c>
      <c r="BL966" s="18" t="s">
        <v>235</v>
      </c>
      <c r="BM966" s="232" t="s">
        <v>1599</v>
      </c>
    </row>
    <row r="967" s="2" customFormat="1" ht="37.8" customHeight="1">
      <c r="A967" s="39"/>
      <c r="B967" s="40"/>
      <c r="C967" s="220" t="s">
        <v>1600</v>
      </c>
      <c r="D967" s="220" t="s">
        <v>153</v>
      </c>
      <c r="E967" s="221" t="s">
        <v>1601</v>
      </c>
      <c r="F967" s="222" t="s">
        <v>1602</v>
      </c>
      <c r="G967" s="223" t="s">
        <v>156</v>
      </c>
      <c r="H967" s="224">
        <v>9.4079999999999995</v>
      </c>
      <c r="I967" s="225"/>
      <c r="J967" s="226">
        <f>ROUND(I967*H967,2)</f>
        <v>0</v>
      </c>
      <c r="K967" s="227"/>
      <c r="L967" s="45"/>
      <c r="M967" s="228" t="s">
        <v>1</v>
      </c>
      <c r="N967" s="229" t="s">
        <v>44</v>
      </c>
      <c r="O967" s="92"/>
      <c r="P967" s="230">
        <f>O967*H967</f>
        <v>0</v>
      </c>
      <c r="Q967" s="230">
        <v>0.01155</v>
      </c>
      <c r="R967" s="230">
        <f>Q967*H967</f>
        <v>0.10866239999999999</v>
      </c>
      <c r="S967" s="230">
        <v>0</v>
      </c>
      <c r="T967" s="231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32" t="s">
        <v>235</v>
      </c>
      <c r="AT967" s="232" t="s">
        <v>153</v>
      </c>
      <c r="AU967" s="232" t="s">
        <v>89</v>
      </c>
      <c r="AY967" s="18" t="s">
        <v>151</v>
      </c>
      <c r="BE967" s="233">
        <f>IF(N967="základní",J967,0)</f>
        <v>0</v>
      </c>
      <c r="BF967" s="233">
        <f>IF(N967="snížená",J967,0)</f>
        <v>0</v>
      </c>
      <c r="BG967" s="233">
        <f>IF(N967="zákl. přenesená",J967,0)</f>
        <v>0</v>
      </c>
      <c r="BH967" s="233">
        <f>IF(N967="sníž. přenesená",J967,0)</f>
        <v>0</v>
      </c>
      <c r="BI967" s="233">
        <f>IF(N967="nulová",J967,0)</f>
        <v>0</v>
      </c>
      <c r="BJ967" s="18" t="s">
        <v>87</v>
      </c>
      <c r="BK967" s="233">
        <f>ROUND(I967*H967,2)</f>
        <v>0</v>
      </c>
      <c r="BL967" s="18" t="s">
        <v>235</v>
      </c>
      <c r="BM967" s="232" t="s">
        <v>1603</v>
      </c>
    </row>
    <row r="968" s="13" customFormat="1">
      <c r="A968" s="13"/>
      <c r="B968" s="234"/>
      <c r="C968" s="235"/>
      <c r="D968" s="236" t="s">
        <v>159</v>
      </c>
      <c r="E968" s="237" t="s">
        <v>1</v>
      </c>
      <c r="F968" s="238" t="s">
        <v>1604</v>
      </c>
      <c r="G968" s="235"/>
      <c r="H968" s="239">
        <v>9.4079999999999995</v>
      </c>
      <c r="I968" s="240"/>
      <c r="J968" s="235"/>
      <c r="K968" s="235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159</v>
      </c>
      <c r="AU968" s="245" t="s">
        <v>89</v>
      </c>
      <c r="AV968" s="13" t="s">
        <v>89</v>
      </c>
      <c r="AW968" s="13" t="s">
        <v>35</v>
      </c>
      <c r="AX968" s="13" t="s">
        <v>87</v>
      </c>
      <c r="AY968" s="245" t="s">
        <v>151</v>
      </c>
    </row>
    <row r="969" s="2" customFormat="1" ht="24.15" customHeight="1">
      <c r="A969" s="39"/>
      <c r="B969" s="40"/>
      <c r="C969" s="220" t="s">
        <v>1605</v>
      </c>
      <c r="D969" s="220" t="s">
        <v>153</v>
      </c>
      <c r="E969" s="221" t="s">
        <v>1606</v>
      </c>
      <c r="F969" s="222" t="s">
        <v>1607</v>
      </c>
      <c r="G969" s="223" t="s">
        <v>156</v>
      </c>
      <c r="H969" s="224">
        <v>9.4079999999999995</v>
      </c>
      <c r="I969" s="225"/>
      <c r="J969" s="226">
        <f>ROUND(I969*H969,2)</f>
        <v>0</v>
      </c>
      <c r="K969" s="227"/>
      <c r="L969" s="45"/>
      <c r="M969" s="228" t="s">
        <v>1</v>
      </c>
      <c r="N969" s="229" t="s">
        <v>44</v>
      </c>
      <c r="O969" s="92"/>
      <c r="P969" s="230">
        <f>O969*H969</f>
        <v>0</v>
      </c>
      <c r="Q969" s="230">
        <v>0.00157</v>
      </c>
      <c r="R969" s="230">
        <f>Q969*H969</f>
        <v>0.014770559999999999</v>
      </c>
      <c r="S969" s="230">
        <v>0</v>
      </c>
      <c r="T969" s="231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32" t="s">
        <v>235</v>
      </c>
      <c r="AT969" s="232" t="s">
        <v>153</v>
      </c>
      <c r="AU969" s="232" t="s">
        <v>89</v>
      </c>
      <c r="AY969" s="18" t="s">
        <v>151</v>
      </c>
      <c r="BE969" s="233">
        <f>IF(N969="základní",J969,0)</f>
        <v>0</v>
      </c>
      <c r="BF969" s="233">
        <f>IF(N969="snížená",J969,0)</f>
        <v>0</v>
      </c>
      <c r="BG969" s="233">
        <f>IF(N969="zákl. přenesená",J969,0)</f>
        <v>0</v>
      </c>
      <c r="BH969" s="233">
        <f>IF(N969="sníž. přenesená",J969,0)</f>
        <v>0</v>
      </c>
      <c r="BI969" s="233">
        <f>IF(N969="nulová",J969,0)</f>
        <v>0</v>
      </c>
      <c r="BJ969" s="18" t="s">
        <v>87</v>
      </c>
      <c r="BK969" s="233">
        <f>ROUND(I969*H969,2)</f>
        <v>0</v>
      </c>
      <c r="BL969" s="18" t="s">
        <v>235</v>
      </c>
      <c r="BM969" s="232" t="s">
        <v>1608</v>
      </c>
    </row>
    <row r="970" s="2" customFormat="1" ht="16.5" customHeight="1">
      <c r="A970" s="39"/>
      <c r="B970" s="40"/>
      <c r="C970" s="257" t="s">
        <v>1609</v>
      </c>
      <c r="D970" s="257" t="s">
        <v>353</v>
      </c>
      <c r="E970" s="258" t="s">
        <v>1610</v>
      </c>
      <c r="F970" s="259" t="s">
        <v>1611</v>
      </c>
      <c r="G970" s="260" t="s">
        <v>156</v>
      </c>
      <c r="H970" s="261">
        <v>281.99599999999998</v>
      </c>
      <c r="I970" s="262"/>
      <c r="J970" s="263">
        <f>ROUND(I970*H970,2)</f>
        <v>0</v>
      </c>
      <c r="K970" s="264"/>
      <c r="L970" s="265"/>
      <c r="M970" s="266" t="s">
        <v>1</v>
      </c>
      <c r="N970" s="267" t="s">
        <v>44</v>
      </c>
      <c r="O970" s="92"/>
      <c r="P970" s="230">
        <f>O970*H970</f>
        <v>0</v>
      </c>
      <c r="Q970" s="230">
        <v>0.105</v>
      </c>
      <c r="R970" s="230">
        <f>Q970*H970</f>
        <v>29.609579999999998</v>
      </c>
      <c r="S970" s="230">
        <v>0</v>
      </c>
      <c r="T970" s="231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32" t="s">
        <v>326</v>
      </c>
      <c r="AT970" s="232" t="s">
        <v>353</v>
      </c>
      <c r="AU970" s="232" t="s">
        <v>89</v>
      </c>
      <c r="AY970" s="18" t="s">
        <v>151</v>
      </c>
      <c r="BE970" s="233">
        <f>IF(N970="základní",J970,0)</f>
        <v>0</v>
      </c>
      <c r="BF970" s="233">
        <f>IF(N970="snížená",J970,0)</f>
        <v>0</v>
      </c>
      <c r="BG970" s="233">
        <f>IF(N970="zákl. přenesená",J970,0)</f>
        <v>0</v>
      </c>
      <c r="BH970" s="233">
        <f>IF(N970="sníž. přenesená",J970,0)</f>
        <v>0</v>
      </c>
      <c r="BI970" s="233">
        <f>IF(N970="nulová",J970,0)</f>
        <v>0</v>
      </c>
      <c r="BJ970" s="18" t="s">
        <v>87</v>
      </c>
      <c r="BK970" s="233">
        <f>ROUND(I970*H970,2)</f>
        <v>0</v>
      </c>
      <c r="BL970" s="18" t="s">
        <v>235</v>
      </c>
      <c r="BM970" s="232" t="s">
        <v>1612</v>
      </c>
    </row>
    <row r="971" s="13" customFormat="1">
      <c r="A971" s="13"/>
      <c r="B971" s="234"/>
      <c r="C971" s="235"/>
      <c r="D971" s="236" t="s">
        <v>159</v>
      </c>
      <c r="E971" s="237" t="s">
        <v>1</v>
      </c>
      <c r="F971" s="238" t="s">
        <v>1583</v>
      </c>
      <c r="G971" s="235"/>
      <c r="H971" s="239">
        <v>268.56799999999998</v>
      </c>
      <c r="I971" s="240"/>
      <c r="J971" s="235"/>
      <c r="K971" s="235"/>
      <c r="L971" s="241"/>
      <c r="M971" s="242"/>
      <c r="N971" s="243"/>
      <c r="O971" s="243"/>
      <c r="P971" s="243"/>
      <c r="Q971" s="243"/>
      <c r="R971" s="243"/>
      <c r="S971" s="243"/>
      <c r="T971" s="24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5" t="s">
        <v>159</v>
      </c>
      <c r="AU971" s="245" t="s">
        <v>89</v>
      </c>
      <c r="AV971" s="13" t="s">
        <v>89</v>
      </c>
      <c r="AW971" s="13" t="s">
        <v>35</v>
      </c>
      <c r="AX971" s="13" t="s">
        <v>87</v>
      </c>
      <c r="AY971" s="245" t="s">
        <v>151</v>
      </c>
    </row>
    <row r="972" s="13" customFormat="1">
      <c r="A972" s="13"/>
      <c r="B972" s="234"/>
      <c r="C972" s="235"/>
      <c r="D972" s="236" t="s">
        <v>159</v>
      </c>
      <c r="E972" s="235"/>
      <c r="F972" s="238" t="s">
        <v>1613</v>
      </c>
      <c r="G972" s="235"/>
      <c r="H972" s="239">
        <v>281.99599999999998</v>
      </c>
      <c r="I972" s="240"/>
      <c r="J972" s="235"/>
      <c r="K972" s="235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159</v>
      </c>
      <c r="AU972" s="245" t="s">
        <v>89</v>
      </c>
      <c r="AV972" s="13" t="s">
        <v>89</v>
      </c>
      <c r="AW972" s="13" t="s">
        <v>4</v>
      </c>
      <c r="AX972" s="13" t="s">
        <v>87</v>
      </c>
      <c r="AY972" s="245" t="s">
        <v>151</v>
      </c>
    </row>
    <row r="973" s="2" customFormat="1" ht="24.15" customHeight="1">
      <c r="A973" s="39"/>
      <c r="B973" s="40"/>
      <c r="C973" s="220" t="s">
        <v>1614</v>
      </c>
      <c r="D973" s="220" t="s">
        <v>153</v>
      </c>
      <c r="E973" s="221" t="s">
        <v>1615</v>
      </c>
      <c r="F973" s="222" t="s">
        <v>1616</v>
      </c>
      <c r="G973" s="223" t="s">
        <v>248</v>
      </c>
      <c r="H973" s="224">
        <v>33.133000000000003</v>
      </c>
      <c r="I973" s="225"/>
      <c r="J973" s="226">
        <f>ROUND(I973*H973,2)</f>
        <v>0</v>
      </c>
      <c r="K973" s="227"/>
      <c r="L973" s="45"/>
      <c r="M973" s="228" t="s">
        <v>1</v>
      </c>
      <c r="N973" s="229" t="s">
        <v>44</v>
      </c>
      <c r="O973" s="92"/>
      <c r="P973" s="230">
        <f>O973*H973</f>
        <v>0</v>
      </c>
      <c r="Q973" s="230">
        <v>0</v>
      </c>
      <c r="R973" s="230">
        <f>Q973*H973</f>
        <v>0</v>
      </c>
      <c r="S973" s="230">
        <v>0</v>
      </c>
      <c r="T973" s="231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32" t="s">
        <v>235</v>
      </c>
      <c r="AT973" s="232" t="s">
        <v>153</v>
      </c>
      <c r="AU973" s="232" t="s">
        <v>89</v>
      </c>
      <c r="AY973" s="18" t="s">
        <v>151</v>
      </c>
      <c r="BE973" s="233">
        <f>IF(N973="základní",J973,0)</f>
        <v>0</v>
      </c>
      <c r="BF973" s="233">
        <f>IF(N973="snížená",J973,0)</f>
        <v>0</v>
      </c>
      <c r="BG973" s="233">
        <f>IF(N973="zákl. přenesená",J973,0)</f>
        <v>0</v>
      </c>
      <c r="BH973" s="233">
        <f>IF(N973="sníž. přenesená",J973,0)</f>
        <v>0</v>
      </c>
      <c r="BI973" s="233">
        <f>IF(N973="nulová",J973,0)</f>
        <v>0</v>
      </c>
      <c r="BJ973" s="18" t="s">
        <v>87</v>
      </c>
      <c r="BK973" s="233">
        <f>ROUND(I973*H973,2)</f>
        <v>0</v>
      </c>
      <c r="BL973" s="18" t="s">
        <v>235</v>
      </c>
      <c r="BM973" s="232" t="s">
        <v>1617</v>
      </c>
    </row>
    <row r="974" s="12" customFormat="1" ht="22.8" customHeight="1">
      <c r="A974" s="12"/>
      <c r="B974" s="204"/>
      <c r="C974" s="205"/>
      <c r="D974" s="206" t="s">
        <v>78</v>
      </c>
      <c r="E974" s="218" t="s">
        <v>1618</v>
      </c>
      <c r="F974" s="218" t="s">
        <v>1619</v>
      </c>
      <c r="G974" s="205"/>
      <c r="H974" s="205"/>
      <c r="I974" s="208"/>
      <c r="J974" s="219">
        <f>BK974</f>
        <v>0</v>
      </c>
      <c r="K974" s="205"/>
      <c r="L974" s="210"/>
      <c r="M974" s="211"/>
      <c r="N974" s="212"/>
      <c r="O974" s="212"/>
      <c r="P974" s="213">
        <f>SUM(P975:P988)</f>
        <v>0</v>
      </c>
      <c r="Q974" s="212"/>
      <c r="R974" s="213">
        <f>SUM(R975:R988)</f>
        <v>0.201546</v>
      </c>
      <c r="S974" s="212"/>
      <c r="T974" s="214">
        <f>SUM(T975:T988)</f>
        <v>0</v>
      </c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R974" s="215" t="s">
        <v>89</v>
      </c>
      <c r="AT974" s="216" t="s">
        <v>78</v>
      </c>
      <c r="AU974" s="216" t="s">
        <v>87</v>
      </c>
      <c r="AY974" s="215" t="s">
        <v>151</v>
      </c>
      <c r="BK974" s="217">
        <f>SUM(BK975:BK988)</f>
        <v>0</v>
      </c>
    </row>
    <row r="975" s="2" customFormat="1" ht="37.8" customHeight="1">
      <c r="A975" s="39"/>
      <c r="B975" s="40"/>
      <c r="C975" s="220" t="s">
        <v>1620</v>
      </c>
      <c r="D975" s="220" t="s">
        <v>153</v>
      </c>
      <c r="E975" s="221" t="s">
        <v>1621</v>
      </c>
      <c r="F975" s="222" t="s">
        <v>1622</v>
      </c>
      <c r="G975" s="223" t="s">
        <v>287</v>
      </c>
      <c r="H975" s="224">
        <v>90</v>
      </c>
      <c r="I975" s="225"/>
      <c r="J975" s="226">
        <f>ROUND(I975*H975,2)</f>
        <v>0</v>
      </c>
      <c r="K975" s="227"/>
      <c r="L975" s="45"/>
      <c r="M975" s="228" t="s">
        <v>1</v>
      </c>
      <c r="N975" s="229" t="s">
        <v>44</v>
      </c>
      <c r="O975" s="92"/>
      <c r="P975" s="230">
        <f>O975*H975</f>
        <v>0</v>
      </c>
      <c r="Q975" s="230">
        <v>0.00048000000000000001</v>
      </c>
      <c r="R975" s="230">
        <f>Q975*H975</f>
        <v>0.043200000000000002</v>
      </c>
      <c r="S975" s="230">
        <v>0</v>
      </c>
      <c r="T975" s="231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2" t="s">
        <v>235</v>
      </c>
      <c r="AT975" s="232" t="s">
        <v>153</v>
      </c>
      <c r="AU975" s="232" t="s">
        <v>89</v>
      </c>
      <c r="AY975" s="18" t="s">
        <v>151</v>
      </c>
      <c r="BE975" s="233">
        <f>IF(N975="základní",J975,0)</f>
        <v>0</v>
      </c>
      <c r="BF975" s="233">
        <f>IF(N975="snížená",J975,0)</f>
        <v>0</v>
      </c>
      <c r="BG975" s="233">
        <f>IF(N975="zákl. přenesená",J975,0)</f>
        <v>0</v>
      </c>
      <c r="BH975" s="233">
        <f>IF(N975="sníž. přenesená",J975,0)</f>
        <v>0</v>
      </c>
      <c r="BI975" s="233">
        <f>IF(N975="nulová",J975,0)</f>
        <v>0</v>
      </c>
      <c r="BJ975" s="18" t="s">
        <v>87</v>
      </c>
      <c r="BK975" s="233">
        <f>ROUND(I975*H975,2)</f>
        <v>0</v>
      </c>
      <c r="BL975" s="18" t="s">
        <v>235</v>
      </c>
      <c r="BM975" s="232" t="s">
        <v>1623</v>
      </c>
    </row>
    <row r="976" s="13" customFormat="1">
      <c r="A976" s="13"/>
      <c r="B976" s="234"/>
      <c r="C976" s="235"/>
      <c r="D976" s="236" t="s">
        <v>159</v>
      </c>
      <c r="E976" s="237" t="s">
        <v>1</v>
      </c>
      <c r="F976" s="238" t="s">
        <v>1624</v>
      </c>
      <c r="G976" s="235"/>
      <c r="H976" s="239">
        <v>90</v>
      </c>
      <c r="I976" s="240"/>
      <c r="J976" s="235"/>
      <c r="K976" s="235"/>
      <c r="L976" s="241"/>
      <c r="M976" s="242"/>
      <c r="N976" s="243"/>
      <c r="O976" s="243"/>
      <c r="P976" s="243"/>
      <c r="Q976" s="243"/>
      <c r="R976" s="243"/>
      <c r="S976" s="243"/>
      <c r="T976" s="24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5" t="s">
        <v>159</v>
      </c>
      <c r="AU976" s="245" t="s">
        <v>89</v>
      </c>
      <c r="AV976" s="13" t="s">
        <v>89</v>
      </c>
      <c r="AW976" s="13" t="s">
        <v>35</v>
      </c>
      <c r="AX976" s="13" t="s">
        <v>87</v>
      </c>
      <c r="AY976" s="245" t="s">
        <v>151</v>
      </c>
    </row>
    <row r="977" s="2" customFormat="1" ht="16.5" customHeight="1">
      <c r="A977" s="39"/>
      <c r="B977" s="40"/>
      <c r="C977" s="257" t="s">
        <v>1625</v>
      </c>
      <c r="D977" s="257" t="s">
        <v>353</v>
      </c>
      <c r="E977" s="258" t="s">
        <v>1626</v>
      </c>
      <c r="F977" s="259" t="s">
        <v>1627</v>
      </c>
      <c r="G977" s="260" t="s">
        <v>287</v>
      </c>
      <c r="H977" s="261">
        <v>90</v>
      </c>
      <c r="I977" s="262"/>
      <c r="J977" s="263">
        <f>ROUND(I977*H977,2)</f>
        <v>0</v>
      </c>
      <c r="K977" s="264"/>
      <c r="L977" s="265"/>
      <c r="M977" s="266" t="s">
        <v>1</v>
      </c>
      <c r="N977" s="267" t="s">
        <v>44</v>
      </c>
      <c r="O977" s="92"/>
      <c r="P977" s="230">
        <f>O977*H977</f>
        <v>0</v>
      </c>
      <c r="Q977" s="230">
        <v>6.9999999999999994E-05</v>
      </c>
      <c r="R977" s="230">
        <f>Q977*H977</f>
        <v>0.0062999999999999992</v>
      </c>
      <c r="S977" s="230">
        <v>0</v>
      </c>
      <c r="T977" s="231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32" t="s">
        <v>326</v>
      </c>
      <c r="AT977" s="232" t="s">
        <v>353</v>
      </c>
      <c r="AU977" s="232" t="s">
        <v>89</v>
      </c>
      <c r="AY977" s="18" t="s">
        <v>151</v>
      </c>
      <c r="BE977" s="233">
        <f>IF(N977="základní",J977,0)</f>
        <v>0</v>
      </c>
      <c r="BF977" s="233">
        <f>IF(N977="snížená",J977,0)</f>
        <v>0</v>
      </c>
      <c r="BG977" s="233">
        <f>IF(N977="zákl. přenesená",J977,0)</f>
        <v>0</v>
      </c>
      <c r="BH977" s="233">
        <f>IF(N977="sníž. přenesená",J977,0)</f>
        <v>0</v>
      </c>
      <c r="BI977" s="233">
        <f>IF(N977="nulová",J977,0)</f>
        <v>0</v>
      </c>
      <c r="BJ977" s="18" t="s">
        <v>87</v>
      </c>
      <c r="BK977" s="233">
        <f>ROUND(I977*H977,2)</f>
        <v>0</v>
      </c>
      <c r="BL977" s="18" t="s">
        <v>235</v>
      </c>
      <c r="BM977" s="232" t="s">
        <v>1628</v>
      </c>
    </row>
    <row r="978" s="13" customFormat="1">
      <c r="A978" s="13"/>
      <c r="B978" s="234"/>
      <c r="C978" s="235"/>
      <c r="D978" s="236" t="s">
        <v>159</v>
      </c>
      <c r="E978" s="237" t="s">
        <v>1</v>
      </c>
      <c r="F978" s="238" t="s">
        <v>1624</v>
      </c>
      <c r="G978" s="235"/>
      <c r="H978" s="239">
        <v>90</v>
      </c>
      <c r="I978" s="240"/>
      <c r="J978" s="235"/>
      <c r="K978" s="235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159</v>
      </c>
      <c r="AU978" s="245" t="s">
        <v>89</v>
      </c>
      <c r="AV978" s="13" t="s">
        <v>89</v>
      </c>
      <c r="AW978" s="13" t="s">
        <v>35</v>
      </c>
      <c r="AX978" s="13" t="s">
        <v>87</v>
      </c>
      <c r="AY978" s="245" t="s">
        <v>151</v>
      </c>
    </row>
    <row r="979" s="2" customFormat="1" ht="37.8" customHeight="1">
      <c r="A979" s="39"/>
      <c r="B979" s="40"/>
      <c r="C979" s="220" t="s">
        <v>1629</v>
      </c>
      <c r="D979" s="220" t="s">
        <v>153</v>
      </c>
      <c r="E979" s="221" t="s">
        <v>1630</v>
      </c>
      <c r="F979" s="222" t="s">
        <v>1631</v>
      </c>
      <c r="G979" s="223" t="s">
        <v>287</v>
      </c>
      <c r="H979" s="224">
        <v>29.199999999999999</v>
      </c>
      <c r="I979" s="225"/>
      <c r="J979" s="226">
        <f>ROUND(I979*H979,2)</f>
        <v>0</v>
      </c>
      <c r="K979" s="227"/>
      <c r="L979" s="45"/>
      <c r="M979" s="228" t="s">
        <v>1</v>
      </c>
      <c r="N979" s="229" t="s">
        <v>44</v>
      </c>
      <c r="O979" s="92"/>
      <c r="P979" s="230">
        <f>O979*H979</f>
        <v>0</v>
      </c>
      <c r="Q979" s="230">
        <v>0.00080000000000000004</v>
      </c>
      <c r="R979" s="230">
        <f>Q979*H979</f>
        <v>0.023359999999999999</v>
      </c>
      <c r="S979" s="230">
        <v>0</v>
      </c>
      <c r="T979" s="231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32" t="s">
        <v>235</v>
      </c>
      <c r="AT979" s="232" t="s">
        <v>153</v>
      </c>
      <c r="AU979" s="232" t="s">
        <v>89</v>
      </c>
      <c r="AY979" s="18" t="s">
        <v>151</v>
      </c>
      <c r="BE979" s="233">
        <f>IF(N979="základní",J979,0)</f>
        <v>0</v>
      </c>
      <c r="BF979" s="233">
        <f>IF(N979="snížená",J979,0)</f>
        <v>0</v>
      </c>
      <c r="BG979" s="233">
        <f>IF(N979="zákl. přenesená",J979,0)</f>
        <v>0</v>
      </c>
      <c r="BH979" s="233">
        <f>IF(N979="sníž. přenesená",J979,0)</f>
        <v>0</v>
      </c>
      <c r="BI979" s="233">
        <f>IF(N979="nulová",J979,0)</f>
        <v>0</v>
      </c>
      <c r="BJ979" s="18" t="s">
        <v>87</v>
      </c>
      <c r="BK979" s="233">
        <f>ROUND(I979*H979,2)</f>
        <v>0</v>
      </c>
      <c r="BL979" s="18" t="s">
        <v>235</v>
      </c>
      <c r="BM979" s="232" t="s">
        <v>1632</v>
      </c>
    </row>
    <row r="980" s="13" customFormat="1">
      <c r="A980" s="13"/>
      <c r="B980" s="234"/>
      <c r="C980" s="235"/>
      <c r="D980" s="236" t="s">
        <v>159</v>
      </c>
      <c r="E980" s="237" t="s">
        <v>1</v>
      </c>
      <c r="F980" s="238" t="s">
        <v>1633</v>
      </c>
      <c r="G980" s="235"/>
      <c r="H980" s="239">
        <v>29.199999999999999</v>
      </c>
      <c r="I980" s="240"/>
      <c r="J980" s="235"/>
      <c r="K980" s="235"/>
      <c r="L980" s="241"/>
      <c r="M980" s="242"/>
      <c r="N980" s="243"/>
      <c r="O980" s="243"/>
      <c r="P980" s="243"/>
      <c r="Q980" s="243"/>
      <c r="R980" s="243"/>
      <c r="S980" s="243"/>
      <c r="T980" s="24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5" t="s">
        <v>159</v>
      </c>
      <c r="AU980" s="245" t="s">
        <v>89</v>
      </c>
      <c r="AV980" s="13" t="s">
        <v>89</v>
      </c>
      <c r="AW980" s="13" t="s">
        <v>35</v>
      </c>
      <c r="AX980" s="13" t="s">
        <v>87</v>
      </c>
      <c r="AY980" s="245" t="s">
        <v>151</v>
      </c>
    </row>
    <row r="981" s="2" customFormat="1" ht="16.5" customHeight="1">
      <c r="A981" s="39"/>
      <c r="B981" s="40"/>
      <c r="C981" s="257" t="s">
        <v>1634</v>
      </c>
      <c r="D981" s="257" t="s">
        <v>353</v>
      </c>
      <c r="E981" s="258" t="s">
        <v>1635</v>
      </c>
      <c r="F981" s="259" t="s">
        <v>1636</v>
      </c>
      <c r="G981" s="260" t="s">
        <v>287</v>
      </c>
      <c r="H981" s="261">
        <v>29.199999999999999</v>
      </c>
      <c r="I981" s="262"/>
      <c r="J981" s="263">
        <f>ROUND(I981*H981,2)</f>
        <v>0</v>
      </c>
      <c r="K981" s="264"/>
      <c r="L981" s="265"/>
      <c r="M981" s="266" t="s">
        <v>1</v>
      </c>
      <c r="N981" s="267" t="s">
        <v>44</v>
      </c>
      <c r="O981" s="92"/>
      <c r="P981" s="230">
        <f>O981*H981</f>
        <v>0</v>
      </c>
      <c r="Q981" s="230">
        <v>0.00018000000000000001</v>
      </c>
      <c r="R981" s="230">
        <f>Q981*H981</f>
        <v>0.0052560000000000003</v>
      </c>
      <c r="S981" s="230">
        <v>0</v>
      </c>
      <c r="T981" s="231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32" t="s">
        <v>326</v>
      </c>
      <c r="AT981" s="232" t="s">
        <v>353</v>
      </c>
      <c r="AU981" s="232" t="s">
        <v>89</v>
      </c>
      <c r="AY981" s="18" t="s">
        <v>151</v>
      </c>
      <c r="BE981" s="233">
        <f>IF(N981="základní",J981,0)</f>
        <v>0</v>
      </c>
      <c r="BF981" s="233">
        <f>IF(N981="snížená",J981,0)</f>
        <v>0</v>
      </c>
      <c r="BG981" s="233">
        <f>IF(N981="zákl. přenesená",J981,0)</f>
        <v>0</v>
      </c>
      <c r="BH981" s="233">
        <f>IF(N981="sníž. přenesená",J981,0)</f>
        <v>0</v>
      </c>
      <c r="BI981" s="233">
        <f>IF(N981="nulová",J981,0)</f>
        <v>0</v>
      </c>
      <c r="BJ981" s="18" t="s">
        <v>87</v>
      </c>
      <c r="BK981" s="233">
        <f>ROUND(I981*H981,2)</f>
        <v>0</v>
      </c>
      <c r="BL981" s="18" t="s">
        <v>235</v>
      </c>
      <c r="BM981" s="232" t="s">
        <v>1637</v>
      </c>
    </row>
    <row r="982" s="13" customFormat="1">
      <c r="A982" s="13"/>
      <c r="B982" s="234"/>
      <c r="C982" s="235"/>
      <c r="D982" s="236" t="s">
        <v>159</v>
      </c>
      <c r="E982" s="237" t="s">
        <v>1</v>
      </c>
      <c r="F982" s="238" t="s">
        <v>1633</v>
      </c>
      <c r="G982" s="235"/>
      <c r="H982" s="239">
        <v>29.199999999999999</v>
      </c>
      <c r="I982" s="240"/>
      <c r="J982" s="235"/>
      <c r="K982" s="235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159</v>
      </c>
      <c r="AU982" s="245" t="s">
        <v>89</v>
      </c>
      <c r="AV982" s="13" t="s">
        <v>89</v>
      </c>
      <c r="AW982" s="13" t="s">
        <v>35</v>
      </c>
      <c r="AX982" s="13" t="s">
        <v>87</v>
      </c>
      <c r="AY982" s="245" t="s">
        <v>151</v>
      </c>
    </row>
    <row r="983" s="2" customFormat="1" ht="33" customHeight="1">
      <c r="A983" s="39"/>
      <c r="B983" s="40"/>
      <c r="C983" s="220" t="s">
        <v>1638</v>
      </c>
      <c r="D983" s="220" t="s">
        <v>153</v>
      </c>
      <c r="E983" s="221" t="s">
        <v>1639</v>
      </c>
      <c r="F983" s="222" t="s">
        <v>1640</v>
      </c>
      <c r="G983" s="223" t="s">
        <v>287</v>
      </c>
      <c r="H983" s="224">
        <v>30.600000000000001</v>
      </c>
      <c r="I983" s="225"/>
      <c r="J983" s="226">
        <f>ROUND(I983*H983,2)</f>
        <v>0</v>
      </c>
      <c r="K983" s="227"/>
      <c r="L983" s="45"/>
      <c r="M983" s="228" t="s">
        <v>1</v>
      </c>
      <c r="N983" s="229" t="s">
        <v>44</v>
      </c>
      <c r="O983" s="92"/>
      <c r="P983" s="230">
        <f>O983*H983</f>
        <v>0</v>
      </c>
      <c r="Q983" s="230">
        <v>0.0011999999999999999</v>
      </c>
      <c r="R983" s="230">
        <f>Q983*H983</f>
        <v>0.036719999999999996</v>
      </c>
      <c r="S983" s="230">
        <v>0</v>
      </c>
      <c r="T983" s="231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32" t="s">
        <v>235</v>
      </c>
      <c r="AT983" s="232" t="s">
        <v>153</v>
      </c>
      <c r="AU983" s="232" t="s">
        <v>89</v>
      </c>
      <c r="AY983" s="18" t="s">
        <v>151</v>
      </c>
      <c r="BE983" s="233">
        <f>IF(N983="základní",J983,0)</f>
        <v>0</v>
      </c>
      <c r="BF983" s="233">
        <f>IF(N983="snížená",J983,0)</f>
        <v>0</v>
      </c>
      <c r="BG983" s="233">
        <f>IF(N983="zákl. přenesená",J983,0)</f>
        <v>0</v>
      </c>
      <c r="BH983" s="233">
        <f>IF(N983="sníž. přenesená",J983,0)</f>
        <v>0</v>
      </c>
      <c r="BI983" s="233">
        <f>IF(N983="nulová",J983,0)</f>
        <v>0</v>
      </c>
      <c r="BJ983" s="18" t="s">
        <v>87</v>
      </c>
      <c r="BK983" s="233">
        <f>ROUND(I983*H983,2)</f>
        <v>0</v>
      </c>
      <c r="BL983" s="18" t="s">
        <v>235</v>
      </c>
      <c r="BM983" s="232" t="s">
        <v>1641</v>
      </c>
    </row>
    <row r="984" s="13" customFormat="1">
      <c r="A984" s="13"/>
      <c r="B984" s="234"/>
      <c r="C984" s="235"/>
      <c r="D984" s="236" t="s">
        <v>159</v>
      </c>
      <c r="E984" s="237" t="s">
        <v>1</v>
      </c>
      <c r="F984" s="238" t="s">
        <v>1642</v>
      </c>
      <c r="G984" s="235"/>
      <c r="H984" s="239">
        <v>30.600000000000001</v>
      </c>
      <c r="I984" s="240"/>
      <c r="J984" s="235"/>
      <c r="K984" s="235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159</v>
      </c>
      <c r="AU984" s="245" t="s">
        <v>89</v>
      </c>
      <c r="AV984" s="13" t="s">
        <v>89</v>
      </c>
      <c r="AW984" s="13" t="s">
        <v>35</v>
      </c>
      <c r="AX984" s="13" t="s">
        <v>87</v>
      </c>
      <c r="AY984" s="245" t="s">
        <v>151</v>
      </c>
    </row>
    <row r="985" s="2" customFormat="1" ht="21.75" customHeight="1">
      <c r="A985" s="39"/>
      <c r="B985" s="40"/>
      <c r="C985" s="257" t="s">
        <v>1643</v>
      </c>
      <c r="D985" s="257" t="s">
        <v>353</v>
      </c>
      <c r="E985" s="258" t="s">
        <v>1644</v>
      </c>
      <c r="F985" s="259" t="s">
        <v>1645</v>
      </c>
      <c r="G985" s="260" t="s">
        <v>287</v>
      </c>
      <c r="H985" s="261">
        <v>30.600000000000001</v>
      </c>
      <c r="I985" s="262"/>
      <c r="J985" s="263">
        <f>ROUND(I985*H985,2)</f>
        <v>0</v>
      </c>
      <c r="K985" s="264"/>
      <c r="L985" s="265"/>
      <c r="M985" s="266" t="s">
        <v>1</v>
      </c>
      <c r="N985" s="267" t="s">
        <v>44</v>
      </c>
      <c r="O985" s="92"/>
      <c r="P985" s="230">
        <f>O985*H985</f>
        <v>0</v>
      </c>
      <c r="Q985" s="230">
        <v>0.00064999999999999997</v>
      </c>
      <c r="R985" s="230">
        <f>Q985*H985</f>
        <v>0.019890000000000001</v>
      </c>
      <c r="S985" s="230">
        <v>0</v>
      </c>
      <c r="T985" s="231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2" t="s">
        <v>326</v>
      </c>
      <c r="AT985" s="232" t="s">
        <v>353</v>
      </c>
      <c r="AU985" s="232" t="s">
        <v>89</v>
      </c>
      <c r="AY985" s="18" t="s">
        <v>151</v>
      </c>
      <c r="BE985" s="233">
        <f>IF(N985="základní",J985,0)</f>
        <v>0</v>
      </c>
      <c r="BF985" s="233">
        <f>IF(N985="snížená",J985,0)</f>
        <v>0</v>
      </c>
      <c r="BG985" s="233">
        <f>IF(N985="zákl. přenesená",J985,0)</f>
        <v>0</v>
      </c>
      <c r="BH985" s="233">
        <f>IF(N985="sníž. přenesená",J985,0)</f>
        <v>0</v>
      </c>
      <c r="BI985" s="233">
        <f>IF(N985="nulová",J985,0)</f>
        <v>0</v>
      </c>
      <c r="BJ985" s="18" t="s">
        <v>87</v>
      </c>
      <c r="BK985" s="233">
        <f>ROUND(I985*H985,2)</f>
        <v>0</v>
      </c>
      <c r="BL985" s="18" t="s">
        <v>235</v>
      </c>
      <c r="BM985" s="232" t="s">
        <v>1646</v>
      </c>
    </row>
    <row r="986" s="2" customFormat="1" ht="33" customHeight="1">
      <c r="A986" s="39"/>
      <c r="B986" s="40"/>
      <c r="C986" s="220" t="s">
        <v>1647</v>
      </c>
      <c r="D986" s="220" t="s">
        <v>153</v>
      </c>
      <c r="E986" s="221" t="s">
        <v>1648</v>
      </c>
      <c r="F986" s="222" t="s">
        <v>1649</v>
      </c>
      <c r="G986" s="223" t="s">
        <v>287</v>
      </c>
      <c r="H986" s="224">
        <v>102.8</v>
      </c>
      <c r="I986" s="225"/>
      <c r="J986" s="226">
        <f>ROUND(I986*H986,2)</f>
        <v>0</v>
      </c>
      <c r="K986" s="227"/>
      <c r="L986" s="45"/>
      <c r="M986" s="228" t="s">
        <v>1</v>
      </c>
      <c r="N986" s="229" t="s">
        <v>44</v>
      </c>
      <c r="O986" s="92"/>
      <c r="P986" s="230">
        <f>O986*H986</f>
        <v>0</v>
      </c>
      <c r="Q986" s="230">
        <v>0.00048000000000000001</v>
      </c>
      <c r="R986" s="230">
        <f>Q986*H986</f>
        <v>0.049343999999999999</v>
      </c>
      <c r="S986" s="230">
        <v>0</v>
      </c>
      <c r="T986" s="231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32" t="s">
        <v>235</v>
      </c>
      <c r="AT986" s="232" t="s">
        <v>153</v>
      </c>
      <c r="AU986" s="232" t="s">
        <v>89</v>
      </c>
      <c r="AY986" s="18" t="s">
        <v>151</v>
      </c>
      <c r="BE986" s="233">
        <f>IF(N986="základní",J986,0)</f>
        <v>0</v>
      </c>
      <c r="BF986" s="233">
        <f>IF(N986="snížená",J986,0)</f>
        <v>0</v>
      </c>
      <c r="BG986" s="233">
        <f>IF(N986="zákl. přenesená",J986,0)</f>
        <v>0</v>
      </c>
      <c r="BH986" s="233">
        <f>IF(N986="sníž. přenesená",J986,0)</f>
        <v>0</v>
      </c>
      <c r="BI986" s="233">
        <f>IF(N986="nulová",J986,0)</f>
        <v>0</v>
      </c>
      <c r="BJ986" s="18" t="s">
        <v>87</v>
      </c>
      <c r="BK986" s="233">
        <f>ROUND(I986*H986,2)</f>
        <v>0</v>
      </c>
      <c r="BL986" s="18" t="s">
        <v>235</v>
      </c>
      <c r="BM986" s="232" t="s">
        <v>1650</v>
      </c>
    </row>
    <row r="987" s="13" customFormat="1">
      <c r="A987" s="13"/>
      <c r="B987" s="234"/>
      <c r="C987" s="235"/>
      <c r="D987" s="236" t="s">
        <v>159</v>
      </c>
      <c r="E987" s="237" t="s">
        <v>1</v>
      </c>
      <c r="F987" s="238" t="s">
        <v>1651</v>
      </c>
      <c r="G987" s="235"/>
      <c r="H987" s="239">
        <v>102.8</v>
      </c>
      <c r="I987" s="240"/>
      <c r="J987" s="235"/>
      <c r="K987" s="235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159</v>
      </c>
      <c r="AU987" s="245" t="s">
        <v>89</v>
      </c>
      <c r="AV987" s="13" t="s">
        <v>89</v>
      </c>
      <c r="AW987" s="13" t="s">
        <v>35</v>
      </c>
      <c r="AX987" s="13" t="s">
        <v>87</v>
      </c>
      <c r="AY987" s="245" t="s">
        <v>151</v>
      </c>
    </row>
    <row r="988" s="2" customFormat="1" ht="21.75" customHeight="1">
      <c r="A988" s="39"/>
      <c r="B988" s="40"/>
      <c r="C988" s="257" t="s">
        <v>1652</v>
      </c>
      <c r="D988" s="257" t="s">
        <v>353</v>
      </c>
      <c r="E988" s="258" t="s">
        <v>1653</v>
      </c>
      <c r="F988" s="259" t="s">
        <v>1654</v>
      </c>
      <c r="G988" s="260" t="s">
        <v>287</v>
      </c>
      <c r="H988" s="261">
        <v>102.8</v>
      </c>
      <c r="I988" s="262"/>
      <c r="J988" s="263">
        <f>ROUND(I988*H988,2)</f>
        <v>0</v>
      </c>
      <c r="K988" s="264"/>
      <c r="L988" s="265"/>
      <c r="M988" s="266" t="s">
        <v>1</v>
      </c>
      <c r="N988" s="267" t="s">
        <v>44</v>
      </c>
      <c r="O988" s="92"/>
      <c r="P988" s="230">
        <f>O988*H988</f>
        <v>0</v>
      </c>
      <c r="Q988" s="230">
        <v>0.00017000000000000001</v>
      </c>
      <c r="R988" s="230">
        <f>Q988*H988</f>
        <v>0.017476000000000002</v>
      </c>
      <c r="S988" s="230">
        <v>0</v>
      </c>
      <c r="T988" s="231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2" t="s">
        <v>326</v>
      </c>
      <c r="AT988" s="232" t="s">
        <v>353</v>
      </c>
      <c r="AU988" s="232" t="s">
        <v>89</v>
      </c>
      <c r="AY988" s="18" t="s">
        <v>151</v>
      </c>
      <c r="BE988" s="233">
        <f>IF(N988="základní",J988,0)</f>
        <v>0</v>
      </c>
      <c r="BF988" s="233">
        <f>IF(N988="snížená",J988,0)</f>
        <v>0</v>
      </c>
      <c r="BG988" s="233">
        <f>IF(N988="zákl. přenesená",J988,0)</f>
        <v>0</v>
      </c>
      <c r="BH988" s="233">
        <f>IF(N988="sníž. přenesená",J988,0)</f>
        <v>0</v>
      </c>
      <c r="BI988" s="233">
        <f>IF(N988="nulová",J988,0)</f>
        <v>0</v>
      </c>
      <c r="BJ988" s="18" t="s">
        <v>87</v>
      </c>
      <c r="BK988" s="233">
        <f>ROUND(I988*H988,2)</f>
        <v>0</v>
      </c>
      <c r="BL988" s="18" t="s">
        <v>235</v>
      </c>
      <c r="BM988" s="232" t="s">
        <v>1655</v>
      </c>
    </row>
    <row r="989" s="12" customFormat="1" ht="22.8" customHeight="1">
      <c r="A989" s="12"/>
      <c r="B989" s="204"/>
      <c r="C989" s="205"/>
      <c r="D989" s="206" t="s">
        <v>78</v>
      </c>
      <c r="E989" s="218" t="s">
        <v>1656</v>
      </c>
      <c r="F989" s="218" t="s">
        <v>1657</v>
      </c>
      <c r="G989" s="205"/>
      <c r="H989" s="205"/>
      <c r="I989" s="208"/>
      <c r="J989" s="219">
        <f>BK989</f>
        <v>0</v>
      </c>
      <c r="K989" s="205"/>
      <c r="L989" s="210"/>
      <c r="M989" s="211"/>
      <c r="N989" s="212"/>
      <c r="O989" s="212"/>
      <c r="P989" s="213">
        <f>SUM(P990:P996)</f>
        <v>0</v>
      </c>
      <c r="Q989" s="212"/>
      <c r="R989" s="213">
        <f>SUM(R990:R996)</f>
        <v>0.013650000000000001</v>
      </c>
      <c r="S989" s="212"/>
      <c r="T989" s="214">
        <f>SUM(T990:T996)</f>
        <v>0.21869999999999998</v>
      </c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R989" s="215" t="s">
        <v>89</v>
      </c>
      <c r="AT989" s="216" t="s">
        <v>78</v>
      </c>
      <c r="AU989" s="216" t="s">
        <v>87</v>
      </c>
      <c r="AY989" s="215" t="s">
        <v>151</v>
      </c>
      <c r="BK989" s="217">
        <f>SUM(BK990:BK996)</f>
        <v>0</v>
      </c>
    </row>
    <row r="990" s="2" customFormat="1" ht="16.5" customHeight="1">
      <c r="A990" s="39"/>
      <c r="B990" s="40"/>
      <c r="C990" s="220" t="s">
        <v>1658</v>
      </c>
      <c r="D990" s="220" t="s">
        <v>153</v>
      </c>
      <c r="E990" s="221" t="s">
        <v>1659</v>
      </c>
      <c r="F990" s="222" t="s">
        <v>1660</v>
      </c>
      <c r="G990" s="223" t="s">
        <v>156</v>
      </c>
      <c r="H990" s="224">
        <v>12.15</v>
      </c>
      <c r="I990" s="225"/>
      <c r="J990" s="226">
        <f>ROUND(I990*H990,2)</f>
        <v>0</v>
      </c>
      <c r="K990" s="227"/>
      <c r="L990" s="45"/>
      <c r="M990" s="228" t="s">
        <v>1</v>
      </c>
      <c r="N990" s="229" t="s">
        <v>44</v>
      </c>
      <c r="O990" s="92"/>
      <c r="P990" s="230">
        <f>O990*H990</f>
        <v>0</v>
      </c>
      <c r="Q990" s="230">
        <v>0</v>
      </c>
      <c r="R990" s="230">
        <f>Q990*H990</f>
        <v>0</v>
      </c>
      <c r="S990" s="230">
        <v>0.017999999999999999</v>
      </c>
      <c r="T990" s="231">
        <f>S990*H990</f>
        <v>0.21869999999999998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2" t="s">
        <v>235</v>
      </c>
      <c r="AT990" s="232" t="s">
        <v>153</v>
      </c>
      <c r="AU990" s="232" t="s">
        <v>89</v>
      </c>
      <c r="AY990" s="18" t="s">
        <v>151</v>
      </c>
      <c r="BE990" s="233">
        <f>IF(N990="základní",J990,0)</f>
        <v>0</v>
      </c>
      <c r="BF990" s="233">
        <f>IF(N990="snížená",J990,0)</f>
        <v>0</v>
      </c>
      <c r="BG990" s="233">
        <f>IF(N990="zákl. přenesená",J990,0)</f>
        <v>0</v>
      </c>
      <c r="BH990" s="233">
        <f>IF(N990="sníž. přenesená",J990,0)</f>
        <v>0</v>
      </c>
      <c r="BI990" s="233">
        <f>IF(N990="nulová",J990,0)</f>
        <v>0</v>
      </c>
      <c r="BJ990" s="18" t="s">
        <v>87</v>
      </c>
      <c r="BK990" s="233">
        <f>ROUND(I990*H990,2)</f>
        <v>0</v>
      </c>
      <c r="BL990" s="18" t="s">
        <v>235</v>
      </c>
      <c r="BM990" s="232" t="s">
        <v>1661</v>
      </c>
    </row>
    <row r="991" s="13" customFormat="1">
      <c r="A991" s="13"/>
      <c r="B991" s="234"/>
      <c r="C991" s="235"/>
      <c r="D991" s="236" t="s">
        <v>159</v>
      </c>
      <c r="E991" s="237" t="s">
        <v>1</v>
      </c>
      <c r="F991" s="238" t="s">
        <v>1662</v>
      </c>
      <c r="G991" s="235"/>
      <c r="H991" s="239">
        <v>12.15</v>
      </c>
      <c r="I991" s="240"/>
      <c r="J991" s="235"/>
      <c r="K991" s="235"/>
      <c r="L991" s="241"/>
      <c r="M991" s="242"/>
      <c r="N991" s="243"/>
      <c r="O991" s="243"/>
      <c r="P991" s="243"/>
      <c r="Q991" s="243"/>
      <c r="R991" s="243"/>
      <c r="S991" s="243"/>
      <c r="T991" s="24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5" t="s">
        <v>159</v>
      </c>
      <c r="AU991" s="245" t="s">
        <v>89</v>
      </c>
      <c r="AV991" s="13" t="s">
        <v>89</v>
      </c>
      <c r="AW991" s="13" t="s">
        <v>35</v>
      </c>
      <c r="AX991" s="13" t="s">
        <v>87</v>
      </c>
      <c r="AY991" s="245" t="s">
        <v>151</v>
      </c>
    </row>
    <row r="992" s="2" customFormat="1" ht="24.15" customHeight="1">
      <c r="A992" s="39"/>
      <c r="B992" s="40"/>
      <c r="C992" s="220" t="s">
        <v>1663</v>
      </c>
      <c r="D992" s="220" t="s">
        <v>153</v>
      </c>
      <c r="E992" s="221" t="s">
        <v>1664</v>
      </c>
      <c r="F992" s="222" t="s">
        <v>1665</v>
      </c>
      <c r="G992" s="223" t="s">
        <v>349</v>
      </c>
      <c r="H992" s="224">
        <v>3</v>
      </c>
      <c r="I992" s="225"/>
      <c r="J992" s="226">
        <f>ROUND(I992*H992,2)</f>
        <v>0</v>
      </c>
      <c r="K992" s="227"/>
      <c r="L992" s="45"/>
      <c r="M992" s="228" t="s">
        <v>1</v>
      </c>
      <c r="N992" s="229" t="s">
        <v>44</v>
      </c>
      <c r="O992" s="92"/>
      <c r="P992" s="230">
        <f>O992*H992</f>
        <v>0</v>
      </c>
      <c r="Q992" s="230">
        <v>0</v>
      </c>
      <c r="R992" s="230">
        <f>Q992*H992</f>
        <v>0</v>
      </c>
      <c r="S992" s="230">
        <v>0</v>
      </c>
      <c r="T992" s="231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32" t="s">
        <v>235</v>
      </c>
      <c r="AT992" s="232" t="s">
        <v>153</v>
      </c>
      <c r="AU992" s="232" t="s">
        <v>89</v>
      </c>
      <c r="AY992" s="18" t="s">
        <v>151</v>
      </c>
      <c r="BE992" s="233">
        <f>IF(N992="základní",J992,0)</f>
        <v>0</v>
      </c>
      <c r="BF992" s="233">
        <f>IF(N992="snížená",J992,0)</f>
        <v>0</v>
      </c>
      <c r="BG992" s="233">
        <f>IF(N992="zákl. přenesená",J992,0)</f>
        <v>0</v>
      </c>
      <c r="BH992" s="233">
        <f>IF(N992="sníž. přenesená",J992,0)</f>
        <v>0</v>
      </c>
      <c r="BI992" s="233">
        <f>IF(N992="nulová",J992,0)</f>
        <v>0</v>
      </c>
      <c r="BJ992" s="18" t="s">
        <v>87</v>
      </c>
      <c r="BK992" s="233">
        <f>ROUND(I992*H992,2)</f>
        <v>0</v>
      </c>
      <c r="BL992" s="18" t="s">
        <v>235</v>
      </c>
      <c r="BM992" s="232" t="s">
        <v>1666</v>
      </c>
    </row>
    <row r="993" s="2" customFormat="1" ht="24.15" customHeight="1">
      <c r="A993" s="39"/>
      <c r="B993" s="40"/>
      <c r="C993" s="257" t="s">
        <v>1667</v>
      </c>
      <c r="D993" s="257" t="s">
        <v>353</v>
      </c>
      <c r="E993" s="258" t="s">
        <v>1668</v>
      </c>
      <c r="F993" s="259" t="s">
        <v>1669</v>
      </c>
      <c r="G993" s="260" t="s">
        <v>156</v>
      </c>
      <c r="H993" s="261">
        <v>12.15</v>
      </c>
      <c r="I993" s="262"/>
      <c r="J993" s="263">
        <f>ROUND(I993*H993,2)</f>
        <v>0</v>
      </c>
      <c r="K993" s="264"/>
      <c r="L993" s="265"/>
      <c r="M993" s="266" t="s">
        <v>1</v>
      </c>
      <c r="N993" s="267" t="s">
        <v>44</v>
      </c>
      <c r="O993" s="92"/>
      <c r="P993" s="230">
        <f>O993*H993</f>
        <v>0</v>
      </c>
      <c r="Q993" s="230">
        <v>0.001</v>
      </c>
      <c r="R993" s="230">
        <f>Q993*H993</f>
        <v>0.012150000000000001</v>
      </c>
      <c r="S993" s="230">
        <v>0</v>
      </c>
      <c r="T993" s="231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2" t="s">
        <v>326</v>
      </c>
      <c r="AT993" s="232" t="s">
        <v>353</v>
      </c>
      <c r="AU993" s="232" t="s">
        <v>89</v>
      </c>
      <c r="AY993" s="18" t="s">
        <v>151</v>
      </c>
      <c r="BE993" s="233">
        <f>IF(N993="základní",J993,0)</f>
        <v>0</v>
      </c>
      <c r="BF993" s="233">
        <f>IF(N993="snížená",J993,0)</f>
        <v>0</v>
      </c>
      <c r="BG993" s="233">
        <f>IF(N993="zákl. přenesená",J993,0)</f>
        <v>0</v>
      </c>
      <c r="BH993" s="233">
        <f>IF(N993="sníž. přenesená",J993,0)</f>
        <v>0</v>
      </c>
      <c r="BI993" s="233">
        <f>IF(N993="nulová",J993,0)</f>
        <v>0</v>
      </c>
      <c r="BJ993" s="18" t="s">
        <v>87</v>
      </c>
      <c r="BK993" s="233">
        <f>ROUND(I993*H993,2)</f>
        <v>0</v>
      </c>
      <c r="BL993" s="18" t="s">
        <v>235</v>
      </c>
      <c r="BM993" s="232" t="s">
        <v>1670</v>
      </c>
    </row>
    <row r="994" s="13" customFormat="1">
      <c r="A994" s="13"/>
      <c r="B994" s="234"/>
      <c r="C994" s="235"/>
      <c r="D994" s="236" t="s">
        <v>159</v>
      </c>
      <c r="E994" s="237" t="s">
        <v>1</v>
      </c>
      <c r="F994" s="238" t="s">
        <v>1662</v>
      </c>
      <c r="G994" s="235"/>
      <c r="H994" s="239">
        <v>12.15</v>
      </c>
      <c r="I994" s="240"/>
      <c r="J994" s="235"/>
      <c r="K994" s="235"/>
      <c r="L994" s="241"/>
      <c r="M994" s="242"/>
      <c r="N994" s="243"/>
      <c r="O994" s="243"/>
      <c r="P994" s="243"/>
      <c r="Q994" s="243"/>
      <c r="R994" s="243"/>
      <c r="S994" s="243"/>
      <c r="T994" s="24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5" t="s">
        <v>159</v>
      </c>
      <c r="AU994" s="245" t="s">
        <v>89</v>
      </c>
      <c r="AV994" s="13" t="s">
        <v>89</v>
      </c>
      <c r="AW994" s="13" t="s">
        <v>35</v>
      </c>
      <c r="AX994" s="13" t="s">
        <v>87</v>
      </c>
      <c r="AY994" s="245" t="s">
        <v>151</v>
      </c>
    </row>
    <row r="995" s="2" customFormat="1" ht="44.25" customHeight="1">
      <c r="A995" s="39"/>
      <c r="B995" s="40"/>
      <c r="C995" s="257" t="s">
        <v>1671</v>
      </c>
      <c r="D995" s="257" t="s">
        <v>353</v>
      </c>
      <c r="E995" s="258" t="s">
        <v>1672</v>
      </c>
      <c r="F995" s="259" t="s">
        <v>1673</v>
      </c>
      <c r="G995" s="260" t="s">
        <v>349</v>
      </c>
      <c r="H995" s="261">
        <v>3</v>
      </c>
      <c r="I995" s="262"/>
      <c r="J995" s="263">
        <f>ROUND(I995*H995,2)</f>
        <v>0</v>
      </c>
      <c r="K995" s="264"/>
      <c r="L995" s="265"/>
      <c r="M995" s="266" t="s">
        <v>1</v>
      </c>
      <c r="N995" s="267" t="s">
        <v>44</v>
      </c>
      <c r="O995" s="92"/>
      <c r="P995" s="230">
        <f>O995*H995</f>
        <v>0</v>
      </c>
      <c r="Q995" s="230">
        <v>0.00050000000000000001</v>
      </c>
      <c r="R995" s="230">
        <f>Q995*H995</f>
        <v>0.0015</v>
      </c>
      <c r="S995" s="230">
        <v>0</v>
      </c>
      <c r="T995" s="231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32" t="s">
        <v>326</v>
      </c>
      <c r="AT995" s="232" t="s">
        <v>353</v>
      </c>
      <c r="AU995" s="232" t="s">
        <v>89</v>
      </c>
      <c r="AY995" s="18" t="s">
        <v>151</v>
      </c>
      <c r="BE995" s="233">
        <f>IF(N995="základní",J995,0)</f>
        <v>0</v>
      </c>
      <c r="BF995" s="233">
        <f>IF(N995="snížená",J995,0)</f>
        <v>0</v>
      </c>
      <c r="BG995" s="233">
        <f>IF(N995="zákl. přenesená",J995,0)</f>
        <v>0</v>
      </c>
      <c r="BH995" s="233">
        <f>IF(N995="sníž. přenesená",J995,0)</f>
        <v>0</v>
      </c>
      <c r="BI995" s="233">
        <f>IF(N995="nulová",J995,0)</f>
        <v>0</v>
      </c>
      <c r="BJ995" s="18" t="s">
        <v>87</v>
      </c>
      <c r="BK995" s="233">
        <f>ROUND(I995*H995,2)</f>
        <v>0</v>
      </c>
      <c r="BL995" s="18" t="s">
        <v>235</v>
      </c>
      <c r="BM995" s="232" t="s">
        <v>1674</v>
      </c>
    </row>
    <row r="996" s="2" customFormat="1" ht="24.15" customHeight="1">
      <c r="A996" s="39"/>
      <c r="B996" s="40"/>
      <c r="C996" s="220" t="s">
        <v>1675</v>
      </c>
      <c r="D996" s="220" t="s">
        <v>153</v>
      </c>
      <c r="E996" s="221" t="s">
        <v>1676</v>
      </c>
      <c r="F996" s="222" t="s">
        <v>1677</v>
      </c>
      <c r="G996" s="223" t="s">
        <v>248</v>
      </c>
      <c r="H996" s="224">
        <v>0.014</v>
      </c>
      <c r="I996" s="225"/>
      <c r="J996" s="226">
        <f>ROUND(I996*H996,2)</f>
        <v>0</v>
      </c>
      <c r="K996" s="227"/>
      <c r="L996" s="45"/>
      <c r="M996" s="228" t="s">
        <v>1</v>
      </c>
      <c r="N996" s="229" t="s">
        <v>44</v>
      </c>
      <c r="O996" s="92"/>
      <c r="P996" s="230">
        <f>O996*H996</f>
        <v>0</v>
      </c>
      <c r="Q996" s="230">
        <v>0</v>
      </c>
      <c r="R996" s="230">
        <f>Q996*H996</f>
        <v>0</v>
      </c>
      <c r="S996" s="230">
        <v>0</v>
      </c>
      <c r="T996" s="231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32" t="s">
        <v>235</v>
      </c>
      <c r="AT996" s="232" t="s">
        <v>153</v>
      </c>
      <c r="AU996" s="232" t="s">
        <v>89</v>
      </c>
      <c r="AY996" s="18" t="s">
        <v>151</v>
      </c>
      <c r="BE996" s="233">
        <f>IF(N996="základní",J996,0)</f>
        <v>0</v>
      </c>
      <c r="BF996" s="233">
        <f>IF(N996="snížená",J996,0)</f>
        <v>0</v>
      </c>
      <c r="BG996" s="233">
        <f>IF(N996="zákl. přenesená",J996,0)</f>
        <v>0</v>
      </c>
      <c r="BH996" s="233">
        <f>IF(N996="sníž. přenesená",J996,0)</f>
        <v>0</v>
      </c>
      <c r="BI996" s="233">
        <f>IF(N996="nulová",J996,0)</f>
        <v>0</v>
      </c>
      <c r="BJ996" s="18" t="s">
        <v>87</v>
      </c>
      <c r="BK996" s="233">
        <f>ROUND(I996*H996,2)</f>
        <v>0</v>
      </c>
      <c r="BL996" s="18" t="s">
        <v>235</v>
      </c>
      <c r="BM996" s="232" t="s">
        <v>1678</v>
      </c>
    </row>
    <row r="997" s="12" customFormat="1" ht="25.92" customHeight="1">
      <c r="A997" s="12"/>
      <c r="B997" s="204"/>
      <c r="C997" s="205"/>
      <c r="D997" s="206" t="s">
        <v>78</v>
      </c>
      <c r="E997" s="207" t="s">
        <v>1679</v>
      </c>
      <c r="F997" s="207" t="s">
        <v>1680</v>
      </c>
      <c r="G997" s="205"/>
      <c r="H997" s="205"/>
      <c r="I997" s="208"/>
      <c r="J997" s="209">
        <f>BK997</f>
        <v>0</v>
      </c>
      <c r="K997" s="205"/>
      <c r="L997" s="210"/>
      <c r="M997" s="211"/>
      <c r="N997" s="212"/>
      <c r="O997" s="212"/>
      <c r="P997" s="213">
        <f>P998+P1000+P1002+P1004</f>
        <v>0</v>
      </c>
      <c r="Q997" s="212"/>
      <c r="R997" s="213">
        <f>R998+R1000+R1002+R1004</f>
        <v>0</v>
      </c>
      <c r="S997" s="212"/>
      <c r="T997" s="214">
        <f>T998+T1000+T1002+T1004</f>
        <v>0</v>
      </c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R997" s="215" t="s">
        <v>173</v>
      </c>
      <c r="AT997" s="216" t="s">
        <v>78</v>
      </c>
      <c r="AU997" s="216" t="s">
        <v>79</v>
      </c>
      <c r="AY997" s="215" t="s">
        <v>151</v>
      </c>
      <c r="BK997" s="217">
        <f>BK998+BK1000+BK1002+BK1004</f>
        <v>0</v>
      </c>
    </row>
    <row r="998" s="12" customFormat="1" ht="22.8" customHeight="1">
      <c r="A998" s="12"/>
      <c r="B998" s="204"/>
      <c r="C998" s="205"/>
      <c r="D998" s="206" t="s">
        <v>78</v>
      </c>
      <c r="E998" s="218" t="s">
        <v>1681</v>
      </c>
      <c r="F998" s="218" t="s">
        <v>1682</v>
      </c>
      <c r="G998" s="205"/>
      <c r="H998" s="205"/>
      <c r="I998" s="208"/>
      <c r="J998" s="219">
        <f>BK998</f>
        <v>0</v>
      </c>
      <c r="K998" s="205"/>
      <c r="L998" s="210"/>
      <c r="M998" s="211"/>
      <c r="N998" s="212"/>
      <c r="O998" s="212"/>
      <c r="P998" s="213">
        <f>P999</f>
        <v>0</v>
      </c>
      <c r="Q998" s="212"/>
      <c r="R998" s="213">
        <f>R999</f>
        <v>0</v>
      </c>
      <c r="S998" s="212"/>
      <c r="T998" s="214">
        <f>T999</f>
        <v>0</v>
      </c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R998" s="215" t="s">
        <v>173</v>
      </c>
      <c r="AT998" s="216" t="s">
        <v>78</v>
      </c>
      <c r="AU998" s="216" t="s">
        <v>87</v>
      </c>
      <c r="AY998" s="215" t="s">
        <v>151</v>
      </c>
      <c r="BK998" s="217">
        <f>BK999</f>
        <v>0</v>
      </c>
    </row>
    <row r="999" s="2" customFormat="1" ht="16.5" customHeight="1">
      <c r="A999" s="39"/>
      <c r="B999" s="40"/>
      <c r="C999" s="220" t="s">
        <v>1683</v>
      </c>
      <c r="D999" s="220" t="s">
        <v>153</v>
      </c>
      <c r="E999" s="221" t="s">
        <v>1684</v>
      </c>
      <c r="F999" s="222" t="s">
        <v>1685</v>
      </c>
      <c r="G999" s="223" t="s">
        <v>669</v>
      </c>
      <c r="H999" s="224">
        <v>1</v>
      </c>
      <c r="I999" s="225"/>
      <c r="J999" s="226">
        <f>ROUND(I999*H999,2)</f>
        <v>0</v>
      </c>
      <c r="K999" s="227"/>
      <c r="L999" s="45"/>
      <c r="M999" s="228" t="s">
        <v>1</v>
      </c>
      <c r="N999" s="229" t="s">
        <v>44</v>
      </c>
      <c r="O999" s="92"/>
      <c r="P999" s="230">
        <f>O999*H999</f>
        <v>0</v>
      </c>
      <c r="Q999" s="230">
        <v>0</v>
      </c>
      <c r="R999" s="230">
        <f>Q999*H999</f>
        <v>0</v>
      </c>
      <c r="S999" s="230">
        <v>0</v>
      </c>
      <c r="T999" s="231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2" t="s">
        <v>1686</v>
      </c>
      <c r="AT999" s="232" t="s">
        <v>153</v>
      </c>
      <c r="AU999" s="232" t="s">
        <v>89</v>
      </c>
      <c r="AY999" s="18" t="s">
        <v>151</v>
      </c>
      <c r="BE999" s="233">
        <f>IF(N999="základní",J999,0)</f>
        <v>0</v>
      </c>
      <c r="BF999" s="233">
        <f>IF(N999="snížená",J999,0)</f>
        <v>0</v>
      </c>
      <c r="BG999" s="233">
        <f>IF(N999="zákl. přenesená",J999,0)</f>
        <v>0</v>
      </c>
      <c r="BH999" s="233">
        <f>IF(N999="sníž. přenesená",J999,0)</f>
        <v>0</v>
      </c>
      <c r="BI999" s="233">
        <f>IF(N999="nulová",J999,0)</f>
        <v>0</v>
      </c>
      <c r="BJ999" s="18" t="s">
        <v>87</v>
      </c>
      <c r="BK999" s="233">
        <f>ROUND(I999*H999,2)</f>
        <v>0</v>
      </c>
      <c r="BL999" s="18" t="s">
        <v>1686</v>
      </c>
      <c r="BM999" s="232" t="s">
        <v>1687</v>
      </c>
    </row>
    <row r="1000" s="12" customFormat="1" ht="22.8" customHeight="1">
      <c r="A1000" s="12"/>
      <c r="B1000" s="204"/>
      <c r="C1000" s="205"/>
      <c r="D1000" s="206" t="s">
        <v>78</v>
      </c>
      <c r="E1000" s="218" t="s">
        <v>1688</v>
      </c>
      <c r="F1000" s="218" t="s">
        <v>1689</v>
      </c>
      <c r="G1000" s="205"/>
      <c r="H1000" s="205"/>
      <c r="I1000" s="208"/>
      <c r="J1000" s="219">
        <f>BK1000</f>
        <v>0</v>
      </c>
      <c r="K1000" s="205"/>
      <c r="L1000" s="210"/>
      <c r="M1000" s="211"/>
      <c r="N1000" s="212"/>
      <c r="O1000" s="212"/>
      <c r="P1000" s="213">
        <f>P1001</f>
        <v>0</v>
      </c>
      <c r="Q1000" s="212"/>
      <c r="R1000" s="213">
        <f>R1001</f>
        <v>0</v>
      </c>
      <c r="S1000" s="212"/>
      <c r="T1000" s="214">
        <f>T1001</f>
        <v>0</v>
      </c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R1000" s="215" t="s">
        <v>173</v>
      </c>
      <c r="AT1000" s="216" t="s">
        <v>78</v>
      </c>
      <c r="AU1000" s="216" t="s">
        <v>87</v>
      </c>
      <c r="AY1000" s="215" t="s">
        <v>151</v>
      </c>
      <c r="BK1000" s="217">
        <f>BK1001</f>
        <v>0</v>
      </c>
    </row>
    <row r="1001" s="2" customFormat="1" ht="16.5" customHeight="1">
      <c r="A1001" s="39"/>
      <c r="B1001" s="40"/>
      <c r="C1001" s="220" t="s">
        <v>1690</v>
      </c>
      <c r="D1001" s="220" t="s">
        <v>153</v>
      </c>
      <c r="E1001" s="221" t="s">
        <v>1691</v>
      </c>
      <c r="F1001" s="222" t="s">
        <v>1689</v>
      </c>
      <c r="G1001" s="223" t="s">
        <v>669</v>
      </c>
      <c r="H1001" s="224">
        <v>1</v>
      </c>
      <c r="I1001" s="225"/>
      <c r="J1001" s="226">
        <f>ROUND(I1001*H1001,2)</f>
        <v>0</v>
      </c>
      <c r="K1001" s="227"/>
      <c r="L1001" s="45"/>
      <c r="M1001" s="228" t="s">
        <v>1</v>
      </c>
      <c r="N1001" s="229" t="s">
        <v>44</v>
      </c>
      <c r="O1001" s="92"/>
      <c r="P1001" s="230">
        <f>O1001*H1001</f>
        <v>0</v>
      </c>
      <c r="Q1001" s="230">
        <v>0</v>
      </c>
      <c r="R1001" s="230">
        <f>Q1001*H1001</f>
        <v>0</v>
      </c>
      <c r="S1001" s="230">
        <v>0</v>
      </c>
      <c r="T1001" s="231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2" t="s">
        <v>1686</v>
      </c>
      <c r="AT1001" s="232" t="s">
        <v>153</v>
      </c>
      <c r="AU1001" s="232" t="s">
        <v>89</v>
      </c>
      <c r="AY1001" s="18" t="s">
        <v>151</v>
      </c>
      <c r="BE1001" s="233">
        <f>IF(N1001="základní",J1001,0)</f>
        <v>0</v>
      </c>
      <c r="BF1001" s="233">
        <f>IF(N1001="snížená",J1001,0)</f>
        <v>0</v>
      </c>
      <c r="BG1001" s="233">
        <f>IF(N1001="zákl. přenesená",J1001,0)</f>
        <v>0</v>
      </c>
      <c r="BH1001" s="233">
        <f>IF(N1001="sníž. přenesená",J1001,0)</f>
        <v>0</v>
      </c>
      <c r="BI1001" s="233">
        <f>IF(N1001="nulová",J1001,0)</f>
        <v>0</v>
      </c>
      <c r="BJ1001" s="18" t="s">
        <v>87</v>
      </c>
      <c r="BK1001" s="233">
        <f>ROUND(I1001*H1001,2)</f>
        <v>0</v>
      </c>
      <c r="BL1001" s="18" t="s">
        <v>1686</v>
      </c>
      <c r="BM1001" s="232" t="s">
        <v>1692</v>
      </c>
    </row>
    <row r="1002" s="12" customFormat="1" ht="22.8" customHeight="1">
      <c r="A1002" s="12"/>
      <c r="B1002" s="204"/>
      <c r="C1002" s="205"/>
      <c r="D1002" s="206" t="s">
        <v>78</v>
      </c>
      <c r="E1002" s="218" t="s">
        <v>1693</v>
      </c>
      <c r="F1002" s="218" t="s">
        <v>1694</v>
      </c>
      <c r="G1002" s="205"/>
      <c r="H1002" s="205"/>
      <c r="I1002" s="208"/>
      <c r="J1002" s="219">
        <f>BK1002</f>
        <v>0</v>
      </c>
      <c r="K1002" s="205"/>
      <c r="L1002" s="210"/>
      <c r="M1002" s="211"/>
      <c r="N1002" s="212"/>
      <c r="O1002" s="212"/>
      <c r="P1002" s="213">
        <f>P1003</f>
        <v>0</v>
      </c>
      <c r="Q1002" s="212"/>
      <c r="R1002" s="213">
        <f>R1003</f>
        <v>0</v>
      </c>
      <c r="S1002" s="212"/>
      <c r="T1002" s="214">
        <f>T1003</f>
        <v>0</v>
      </c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R1002" s="215" t="s">
        <v>173</v>
      </c>
      <c r="AT1002" s="216" t="s">
        <v>78</v>
      </c>
      <c r="AU1002" s="216" t="s">
        <v>87</v>
      </c>
      <c r="AY1002" s="215" t="s">
        <v>151</v>
      </c>
      <c r="BK1002" s="217">
        <f>BK1003</f>
        <v>0</v>
      </c>
    </row>
    <row r="1003" s="2" customFormat="1" ht="16.5" customHeight="1">
      <c r="A1003" s="39"/>
      <c r="B1003" s="40"/>
      <c r="C1003" s="220" t="s">
        <v>1695</v>
      </c>
      <c r="D1003" s="220" t="s">
        <v>153</v>
      </c>
      <c r="E1003" s="221" t="s">
        <v>1696</v>
      </c>
      <c r="F1003" s="222" t="s">
        <v>1694</v>
      </c>
      <c r="G1003" s="223" t="s">
        <v>669</v>
      </c>
      <c r="H1003" s="224">
        <v>1</v>
      </c>
      <c r="I1003" s="225"/>
      <c r="J1003" s="226">
        <f>ROUND(I1003*H1003,2)</f>
        <v>0</v>
      </c>
      <c r="K1003" s="227"/>
      <c r="L1003" s="45"/>
      <c r="M1003" s="228" t="s">
        <v>1</v>
      </c>
      <c r="N1003" s="229" t="s">
        <v>44</v>
      </c>
      <c r="O1003" s="92"/>
      <c r="P1003" s="230">
        <f>O1003*H1003</f>
        <v>0</v>
      </c>
      <c r="Q1003" s="230">
        <v>0</v>
      </c>
      <c r="R1003" s="230">
        <f>Q1003*H1003</f>
        <v>0</v>
      </c>
      <c r="S1003" s="230">
        <v>0</v>
      </c>
      <c r="T1003" s="231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32" t="s">
        <v>1686</v>
      </c>
      <c r="AT1003" s="232" t="s">
        <v>153</v>
      </c>
      <c r="AU1003" s="232" t="s">
        <v>89</v>
      </c>
      <c r="AY1003" s="18" t="s">
        <v>151</v>
      </c>
      <c r="BE1003" s="233">
        <f>IF(N1003="základní",J1003,0)</f>
        <v>0</v>
      </c>
      <c r="BF1003" s="233">
        <f>IF(N1003="snížená",J1003,0)</f>
        <v>0</v>
      </c>
      <c r="BG1003" s="233">
        <f>IF(N1003="zákl. přenesená",J1003,0)</f>
        <v>0</v>
      </c>
      <c r="BH1003" s="233">
        <f>IF(N1003="sníž. přenesená",J1003,0)</f>
        <v>0</v>
      </c>
      <c r="BI1003" s="233">
        <f>IF(N1003="nulová",J1003,0)</f>
        <v>0</v>
      </c>
      <c r="BJ1003" s="18" t="s">
        <v>87</v>
      </c>
      <c r="BK1003" s="233">
        <f>ROUND(I1003*H1003,2)</f>
        <v>0</v>
      </c>
      <c r="BL1003" s="18" t="s">
        <v>1686</v>
      </c>
      <c r="BM1003" s="232" t="s">
        <v>1697</v>
      </c>
    </row>
    <row r="1004" s="12" customFormat="1" ht="22.8" customHeight="1">
      <c r="A1004" s="12"/>
      <c r="B1004" s="204"/>
      <c r="C1004" s="205"/>
      <c r="D1004" s="206" t="s">
        <v>78</v>
      </c>
      <c r="E1004" s="218" t="s">
        <v>1698</v>
      </c>
      <c r="F1004" s="218" t="s">
        <v>1699</v>
      </c>
      <c r="G1004" s="205"/>
      <c r="H1004" s="205"/>
      <c r="I1004" s="208"/>
      <c r="J1004" s="219">
        <f>BK1004</f>
        <v>0</v>
      </c>
      <c r="K1004" s="205"/>
      <c r="L1004" s="210"/>
      <c r="M1004" s="211"/>
      <c r="N1004" s="212"/>
      <c r="O1004" s="212"/>
      <c r="P1004" s="213">
        <f>SUM(P1005:P1006)</f>
        <v>0</v>
      </c>
      <c r="Q1004" s="212"/>
      <c r="R1004" s="213">
        <f>SUM(R1005:R1006)</f>
        <v>0</v>
      </c>
      <c r="S1004" s="212"/>
      <c r="T1004" s="214">
        <f>SUM(T1005:T1006)</f>
        <v>0</v>
      </c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R1004" s="215" t="s">
        <v>173</v>
      </c>
      <c r="AT1004" s="216" t="s">
        <v>78</v>
      </c>
      <c r="AU1004" s="216" t="s">
        <v>87</v>
      </c>
      <c r="AY1004" s="215" t="s">
        <v>151</v>
      </c>
      <c r="BK1004" s="217">
        <f>SUM(BK1005:BK1006)</f>
        <v>0</v>
      </c>
    </row>
    <row r="1005" s="2" customFormat="1" ht="16.5" customHeight="1">
      <c r="A1005" s="39"/>
      <c r="B1005" s="40"/>
      <c r="C1005" s="220" t="s">
        <v>1700</v>
      </c>
      <c r="D1005" s="220" t="s">
        <v>153</v>
      </c>
      <c r="E1005" s="221" t="s">
        <v>1701</v>
      </c>
      <c r="F1005" s="222" t="s">
        <v>1699</v>
      </c>
      <c r="G1005" s="223" t="s">
        <v>669</v>
      </c>
      <c r="H1005" s="224">
        <v>1</v>
      </c>
      <c r="I1005" s="225"/>
      <c r="J1005" s="226">
        <f>ROUND(I1005*H1005,2)</f>
        <v>0</v>
      </c>
      <c r="K1005" s="227"/>
      <c r="L1005" s="45"/>
      <c r="M1005" s="228" t="s">
        <v>1</v>
      </c>
      <c r="N1005" s="229" t="s">
        <v>44</v>
      </c>
      <c r="O1005" s="92"/>
      <c r="P1005" s="230">
        <f>O1005*H1005</f>
        <v>0</v>
      </c>
      <c r="Q1005" s="230">
        <v>0</v>
      </c>
      <c r="R1005" s="230">
        <f>Q1005*H1005</f>
        <v>0</v>
      </c>
      <c r="S1005" s="230">
        <v>0</v>
      </c>
      <c r="T1005" s="231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32" t="s">
        <v>1686</v>
      </c>
      <c r="AT1005" s="232" t="s">
        <v>153</v>
      </c>
      <c r="AU1005" s="232" t="s">
        <v>89</v>
      </c>
      <c r="AY1005" s="18" t="s">
        <v>151</v>
      </c>
      <c r="BE1005" s="233">
        <f>IF(N1005="základní",J1005,0)</f>
        <v>0</v>
      </c>
      <c r="BF1005" s="233">
        <f>IF(N1005="snížená",J1005,0)</f>
        <v>0</v>
      </c>
      <c r="BG1005" s="233">
        <f>IF(N1005="zákl. přenesená",J1005,0)</f>
        <v>0</v>
      </c>
      <c r="BH1005" s="233">
        <f>IF(N1005="sníž. přenesená",J1005,0)</f>
        <v>0</v>
      </c>
      <c r="BI1005" s="233">
        <f>IF(N1005="nulová",J1005,0)</f>
        <v>0</v>
      </c>
      <c r="BJ1005" s="18" t="s">
        <v>87</v>
      </c>
      <c r="BK1005" s="233">
        <f>ROUND(I1005*H1005,2)</f>
        <v>0</v>
      </c>
      <c r="BL1005" s="18" t="s">
        <v>1686</v>
      </c>
      <c r="BM1005" s="232" t="s">
        <v>1702</v>
      </c>
    </row>
    <row r="1006" s="2" customFormat="1" ht="16.5" customHeight="1">
      <c r="A1006" s="39"/>
      <c r="B1006" s="40"/>
      <c r="C1006" s="220" t="s">
        <v>1703</v>
      </c>
      <c r="D1006" s="220" t="s">
        <v>153</v>
      </c>
      <c r="E1006" s="221" t="s">
        <v>1704</v>
      </c>
      <c r="F1006" s="222" t="s">
        <v>1705</v>
      </c>
      <c r="G1006" s="223" t="s">
        <v>669</v>
      </c>
      <c r="H1006" s="224">
        <v>1</v>
      </c>
      <c r="I1006" s="225"/>
      <c r="J1006" s="226">
        <f>ROUND(I1006*H1006,2)</f>
        <v>0</v>
      </c>
      <c r="K1006" s="227"/>
      <c r="L1006" s="45"/>
      <c r="M1006" s="289" t="s">
        <v>1</v>
      </c>
      <c r="N1006" s="290" t="s">
        <v>44</v>
      </c>
      <c r="O1006" s="291"/>
      <c r="P1006" s="292">
        <f>O1006*H1006</f>
        <v>0</v>
      </c>
      <c r="Q1006" s="292">
        <v>0</v>
      </c>
      <c r="R1006" s="292">
        <f>Q1006*H1006</f>
        <v>0</v>
      </c>
      <c r="S1006" s="292">
        <v>0</v>
      </c>
      <c r="T1006" s="293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32" t="s">
        <v>1686</v>
      </c>
      <c r="AT1006" s="232" t="s">
        <v>153</v>
      </c>
      <c r="AU1006" s="232" t="s">
        <v>89</v>
      </c>
      <c r="AY1006" s="18" t="s">
        <v>151</v>
      </c>
      <c r="BE1006" s="233">
        <f>IF(N1006="základní",J1006,0)</f>
        <v>0</v>
      </c>
      <c r="BF1006" s="233">
        <f>IF(N1006="snížená",J1006,0)</f>
        <v>0</v>
      </c>
      <c r="BG1006" s="233">
        <f>IF(N1006="zákl. přenesená",J1006,0)</f>
        <v>0</v>
      </c>
      <c r="BH1006" s="233">
        <f>IF(N1006="sníž. přenesená",J1006,0)</f>
        <v>0</v>
      </c>
      <c r="BI1006" s="233">
        <f>IF(N1006="nulová",J1006,0)</f>
        <v>0</v>
      </c>
      <c r="BJ1006" s="18" t="s">
        <v>87</v>
      </c>
      <c r="BK1006" s="233">
        <f>ROUND(I1006*H1006,2)</f>
        <v>0</v>
      </c>
      <c r="BL1006" s="18" t="s">
        <v>1686</v>
      </c>
      <c r="BM1006" s="232" t="s">
        <v>1706</v>
      </c>
    </row>
    <row r="1007" s="2" customFormat="1" ht="6.96" customHeight="1">
      <c r="A1007" s="39"/>
      <c r="B1007" s="67"/>
      <c r="C1007" s="68"/>
      <c r="D1007" s="68"/>
      <c r="E1007" s="68"/>
      <c r="F1007" s="68"/>
      <c r="G1007" s="68"/>
      <c r="H1007" s="68"/>
      <c r="I1007" s="68"/>
      <c r="J1007" s="68"/>
      <c r="K1007" s="68"/>
      <c r="L1007" s="45"/>
      <c r="M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</row>
  </sheetData>
  <sheetProtection sheet="1" autoFilter="0" formatColumns="0" formatRows="0" objects="1" scenarios="1" spinCount="100000" saltValue="2dt8MlRfLd0MFhklew/kn1Eopxjj0LqBgG/REwRGBxFipDpIlsJpWvPalDvmqtlfvi9Nk1f8J0NvGvgVYCt5sA==" hashValue="a1cjLOqdQ6ntpl5+vb3POFGrspxPMvOIEY37YZ00UImikF8kgckktXG8Ui5HKbkylPZiLhXQUewK8bUTgguAAA==" algorithmName="SHA-512" password="CC35"/>
  <autoFilter ref="C150:K1006"/>
  <mergeCells count="9">
    <mergeCell ref="E7:H7"/>
    <mergeCell ref="E9:H9"/>
    <mergeCell ref="E18:H18"/>
    <mergeCell ref="E27:H27"/>
    <mergeCell ref="E85:H85"/>
    <mergeCell ref="E87:H87"/>
    <mergeCell ref="E141:H141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89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Snížení energetické náročnosti budovy kulturního domu - Milevsko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1707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36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ROUND(J153,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ROUND((SUM(BE153:BE592)),  2)</f>
        <v>0</v>
      </c>
      <c r="G33" s="39"/>
      <c r="H33" s="39"/>
      <c r="I33" s="156">
        <v>0.20999999999999999</v>
      </c>
      <c r="J33" s="155">
        <f>ROUND(((SUM(BE153:BE592))*I33),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ROUND((SUM(BF153:BF592)),  2)</f>
        <v>0</v>
      </c>
      <c r="G34" s="39"/>
      <c r="H34" s="39"/>
      <c r="I34" s="156">
        <v>0.12</v>
      </c>
      <c r="J34" s="155">
        <f>ROUND(((SUM(BF153:BF592))*I34),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ROUND((SUM(BG153:BG592)),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ROUND((SUM(BH153:BH592)),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ROUND((SUM(BI153:BI592)),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Snížení energetické náročnosti budovy kulturního domu - Milevsko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O2 - Rozvoj regionálních kulturních a kreativních center - malá centra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st.p. 903 Milevsko</v>
      </c>
      <c r="G89" s="41"/>
      <c r="H89" s="41"/>
      <c r="I89" s="33" t="s">
        <v>22</v>
      </c>
      <c r="J89" s="80" t="str">
        <f>IF(J12="","",J12)</f>
        <v>5. 8. 2024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Milevsko</v>
      </c>
      <c r="G91" s="41"/>
      <c r="H91" s="41"/>
      <c r="I91" s="33" t="s">
        <v>32</v>
      </c>
      <c r="J91" s="37" t="str">
        <f>E21</f>
        <v>Ing. Jan Šlechta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J153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J154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J155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103</v>
      </c>
      <c r="E99" s="189"/>
      <c r="F99" s="189"/>
      <c r="G99" s="189"/>
      <c r="H99" s="189"/>
      <c r="I99" s="189"/>
      <c r="J99" s="190">
        <f>J181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104</v>
      </c>
      <c r="E100" s="189"/>
      <c r="F100" s="189"/>
      <c r="G100" s="189"/>
      <c r="H100" s="189"/>
      <c r="I100" s="189"/>
      <c r="J100" s="190">
        <f>J194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105</v>
      </c>
      <c r="E101" s="189"/>
      <c r="F101" s="189"/>
      <c r="G101" s="189"/>
      <c r="H101" s="189"/>
      <c r="I101" s="189"/>
      <c r="J101" s="190">
        <f>J210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106</v>
      </c>
      <c r="E102" s="189"/>
      <c r="F102" s="189"/>
      <c r="G102" s="189"/>
      <c r="H102" s="189"/>
      <c r="I102" s="189"/>
      <c r="J102" s="190">
        <f>J238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1708</v>
      </c>
      <c r="E103" s="189"/>
      <c r="F103" s="189"/>
      <c r="G103" s="189"/>
      <c r="H103" s="189"/>
      <c r="I103" s="189"/>
      <c r="J103" s="190">
        <f>J263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107</v>
      </c>
      <c r="E104" s="189"/>
      <c r="F104" s="189"/>
      <c r="G104" s="189"/>
      <c r="H104" s="189"/>
      <c r="I104" s="189"/>
      <c r="J104" s="190">
        <f>J279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108</v>
      </c>
      <c r="E105" s="189"/>
      <c r="F105" s="189"/>
      <c r="G105" s="189"/>
      <c r="H105" s="189"/>
      <c r="I105" s="189"/>
      <c r="J105" s="190">
        <f>J297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1709</v>
      </c>
      <c r="E106" s="189"/>
      <c r="F106" s="189"/>
      <c r="G106" s="189"/>
      <c r="H106" s="189"/>
      <c r="I106" s="189"/>
      <c r="J106" s="190">
        <f>J316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1710</v>
      </c>
      <c r="E107" s="189"/>
      <c r="F107" s="189"/>
      <c r="G107" s="189"/>
      <c r="H107" s="189"/>
      <c r="I107" s="189"/>
      <c r="J107" s="190">
        <f>J323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1711</v>
      </c>
      <c r="E108" s="189"/>
      <c r="F108" s="189"/>
      <c r="G108" s="189"/>
      <c r="H108" s="189"/>
      <c r="I108" s="189"/>
      <c r="J108" s="190">
        <f>J342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109</v>
      </c>
      <c r="E109" s="189"/>
      <c r="F109" s="189"/>
      <c r="G109" s="189"/>
      <c r="H109" s="189"/>
      <c r="I109" s="189"/>
      <c r="J109" s="190">
        <f>J347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112</v>
      </c>
      <c r="E110" s="189"/>
      <c r="F110" s="189"/>
      <c r="G110" s="189"/>
      <c r="H110" s="189"/>
      <c r="I110" s="189"/>
      <c r="J110" s="190">
        <f>J350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113</v>
      </c>
      <c r="E111" s="189"/>
      <c r="F111" s="189"/>
      <c r="G111" s="189"/>
      <c r="H111" s="189"/>
      <c r="I111" s="189"/>
      <c r="J111" s="190">
        <f>J353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0"/>
      <c r="C112" s="181"/>
      <c r="D112" s="182" t="s">
        <v>114</v>
      </c>
      <c r="E112" s="183"/>
      <c r="F112" s="183"/>
      <c r="G112" s="183"/>
      <c r="H112" s="183"/>
      <c r="I112" s="183"/>
      <c r="J112" s="184">
        <f>J358</f>
        <v>0</v>
      </c>
      <c r="K112" s="181"/>
      <c r="L112" s="18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86"/>
      <c r="C113" s="187"/>
      <c r="D113" s="188" t="s">
        <v>115</v>
      </c>
      <c r="E113" s="189"/>
      <c r="F113" s="189"/>
      <c r="G113" s="189"/>
      <c r="H113" s="189"/>
      <c r="I113" s="189"/>
      <c r="J113" s="190">
        <f>J359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116</v>
      </c>
      <c r="E114" s="189"/>
      <c r="F114" s="189"/>
      <c r="G114" s="189"/>
      <c r="H114" s="189"/>
      <c r="I114" s="189"/>
      <c r="J114" s="190">
        <f>J369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117</v>
      </c>
      <c r="E115" s="189"/>
      <c r="F115" s="189"/>
      <c r="G115" s="189"/>
      <c r="H115" s="189"/>
      <c r="I115" s="189"/>
      <c r="J115" s="190">
        <f>J389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118</v>
      </c>
      <c r="E116" s="189"/>
      <c r="F116" s="189"/>
      <c r="G116" s="189"/>
      <c r="H116" s="189"/>
      <c r="I116" s="189"/>
      <c r="J116" s="190">
        <f>J396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1712</v>
      </c>
      <c r="E117" s="189"/>
      <c r="F117" s="189"/>
      <c r="G117" s="189"/>
      <c r="H117" s="189"/>
      <c r="I117" s="189"/>
      <c r="J117" s="190">
        <f>J399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6"/>
      <c r="C118" s="187"/>
      <c r="D118" s="188" t="s">
        <v>1713</v>
      </c>
      <c r="E118" s="189"/>
      <c r="F118" s="189"/>
      <c r="G118" s="189"/>
      <c r="H118" s="189"/>
      <c r="I118" s="189"/>
      <c r="J118" s="190">
        <f>J413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6"/>
      <c r="C119" s="187"/>
      <c r="D119" s="188" t="s">
        <v>119</v>
      </c>
      <c r="E119" s="189"/>
      <c r="F119" s="189"/>
      <c r="G119" s="189"/>
      <c r="H119" s="189"/>
      <c r="I119" s="189"/>
      <c r="J119" s="190">
        <f>J418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6"/>
      <c r="C120" s="187"/>
      <c r="D120" s="188" t="s">
        <v>122</v>
      </c>
      <c r="E120" s="189"/>
      <c r="F120" s="189"/>
      <c r="G120" s="189"/>
      <c r="H120" s="189"/>
      <c r="I120" s="189"/>
      <c r="J120" s="190">
        <f>J488</f>
        <v>0</v>
      </c>
      <c r="K120" s="187"/>
      <c r="L120" s="19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6"/>
      <c r="C121" s="187"/>
      <c r="D121" s="188" t="s">
        <v>124</v>
      </c>
      <c r="E121" s="189"/>
      <c r="F121" s="189"/>
      <c r="G121" s="189"/>
      <c r="H121" s="189"/>
      <c r="I121" s="189"/>
      <c r="J121" s="190">
        <f>J495</f>
        <v>0</v>
      </c>
      <c r="K121" s="187"/>
      <c r="L121" s="19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6"/>
      <c r="C122" s="187"/>
      <c r="D122" s="188" t="s">
        <v>125</v>
      </c>
      <c r="E122" s="189"/>
      <c r="F122" s="189"/>
      <c r="G122" s="189"/>
      <c r="H122" s="189"/>
      <c r="I122" s="189"/>
      <c r="J122" s="190">
        <f>J507</f>
        <v>0</v>
      </c>
      <c r="K122" s="187"/>
      <c r="L122" s="19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6"/>
      <c r="C123" s="187"/>
      <c r="D123" s="188" t="s">
        <v>1714</v>
      </c>
      <c r="E123" s="189"/>
      <c r="F123" s="189"/>
      <c r="G123" s="189"/>
      <c r="H123" s="189"/>
      <c r="I123" s="189"/>
      <c r="J123" s="190">
        <f>J516</f>
        <v>0</v>
      </c>
      <c r="K123" s="187"/>
      <c r="L123" s="19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6"/>
      <c r="C124" s="187"/>
      <c r="D124" s="188" t="s">
        <v>1715</v>
      </c>
      <c r="E124" s="189"/>
      <c r="F124" s="189"/>
      <c r="G124" s="189"/>
      <c r="H124" s="189"/>
      <c r="I124" s="189"/>
      <c r="J124" s="190">
        <f>J528</f>
        <v>0</v>
      </c>
      <c r="K124" s="187"/>
      <c r="L124" s="19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6"/>
      <c r="C125" s="187"/>
      <c r="D125" s="188" t="s">
        <v>1716</v>
      </c>
      <c r="E125" s="189"/>
      <c r="F125" s="189"/>
      <c r="G125" s="189"/>
      <c r="H125" s="189"/>
      <c r="I125" s="189"/>
      <c r="J125" s="190">
        <f>J543</f>
        <v>0</v>
      </c>
      <c r="K125" s="187"/>
      <c r="L125" s="19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80"/>
      <c r="C126" s="181"/>
      <c r="D126" s="182" t="s">
        <v>1717</v>
      </c>
      <c r="E126" s="183"/>
      <c r="F126" s="183"/>
      <c r="G126" s="183"/>
      <c r="H126" s="183"/>
      <c r="I126" s="183"/>
      <c r="J126" s="184">
        <f>J548</f>
        <v>0</v>
      </c>
      <c r="K126" s="181"/>
      <c r="L126" s="185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10" customFormat="1" ht="19.92" customHeight="1">
      <c r="A127" s="10"/>
      <c r="B127" s="186"/>
      <c r="C127" s="187"/>
      <c r="D127" s="188" t="s">
        <v>1718</v>
      </c>
      <c r="E127" s="189"/>
      <c r="F127" s="189"/>
      <c r="G127" s="189"/>
      <c r="H127" s="189"/>
      <c r="I127" s="189"/>
      <c r="J127" s="190">
        <f>J549</f>
        <v>0</v>
      </c>
      <c r="K127" s="187"/>
      <c r="L127" s="19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86"/>
      <c r="C128" s="187"/>
      <c r="D128" s="188" t="s">
        <v>1719</v>
      </c>
      <c r="E128" s="189"/>
      <c r="F128" s="189"/>
      <c r="G128" s="189"/>
      <c r="H128" s="189"/>
      <c r="I128" s="189"/>
      <c r="J128" s="190">
        <f>J558</f>
        <v>0</v>
      </c>
      <c r="K128" s="187"/>
      <c r="L128" s="19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9" customFormat="1" ht="24.96" customHeight="1">
      <c r="A129" s="9"/>
      <c r="B129" s="180"/>
      <c r="C129" s="181"/>
      <c r="D129" s="182" t="s">
        <v>131</v>
      </c>
      <c r="E129" s="183"/>
      <c r="F129" s="183"/>
      <c r="G129" s="183"/>
      <c r="H129" s="183"/>
      <c r="I129" s="183"/>
      <c r="J129" s="184">
        <f>J580</f>
        <v>0</v>
      </c>
      <c r="K129" s="181"/>
      <c r="L129" s="185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10" customFormat="1" ht="19.92" customHeight="1">
      <c r="A130" s="10"/>
      <c r="B130" s="186"/>
      <c r="C130" s="187"/>
      <c r="D130" s="188" t="s">
        <v>132</v>
      </c>
      <c r="E130" s="189"/>
      <c r="F130" s="189"/>
      <c r="G130" s="189"/>
      <c r="H130" s="189"/>
      <c r="I130" s="189"/>
      <c r="J130" s="190">
        <f>J581</f>
        <v>0</v>
      </c>
      <c r="K130" s="187"/>
      <c r="L130" s="19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86"/>
      <c r="C131" s="187"/>
      <c r="D131" s="188" t="s">
        <v>133</v>
      </c>
      <c r="E131" s="189"/>
      <c r="F131" s="189"/>
      <c r="G131" s="189"/>
      <c r="H131" s="189"/>
      <c r="I131" s="189"/>
      <c r="J131" s="190">
        <f>J586</f>
        <v>0</v>
      </c>
      <c r="K131" s="187"/>
      <c r="L131" s="19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86"/>
      <c r="C132" s="187"/>
      <c r="D132" s="188" t="s">
        <v>134</v>
      </c>
      <c r="E132" s="189"/>
      <c r="F132" s="189"/>
      <c r="G132" s="189"/>
      <c r="H132" s="189"/>
      <c r="I132" s="189"/>
      <c r="J132" s="190">
        <f>J588</f>
        <v>0</v>
      </c>
      <c r="K132" s="187"/>
      <c r="L132" s="19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86"/>
      <c r="C133" s="187"/>
      <c r="D133" s="188" t="s">
        <v>135</v>
      </c>
      <c r="E133" s="189"/>
      <c r="F133" s="189"/>
      <c r="G133" s="189"/>
      <c r="H133" s="189"/>
      <c r="I133" s="189"/>
      <c r="J133" s="190">
        <f>J590</f>
        <v>0</v>
      </c>
      <c r="K133" s="187"/>
      <c r="L133" s="19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2" customFormat="1" ht="21.84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9" s="2" customFormat="1" ht="6.96" customHeight="1">
      <c r="A139" s="39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24.96" customHeight="1">
      <c r="A140" s="39"/>
      <c r="B140" s="40"/>
      <c r="C140" s="24" t="s">
        <v>136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2" customHeight="1">
      <c r="A142" s="39"/>
      <c r="B142" s="40"/>
      <c r="C142" s="33" t="s">
        <v>16</v>
      </c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6.5" customHeight="1">
      <c r="A143" s="39"/>
      <c r="B143" s="40"/>
      <c r="C143" s="41"/>
      <c r="D143" s="41"/>
      <c r="E143" s="175" t="str">
        <f>E7</f>
        <v>Snížení energetické náročnosti budovy kulturního domu - Milevsko</v>
      </c>
      <c r="F143" s="33"/>
      <c r="G143" s="33"/>
      <c r="H143" s="33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2" customHeight="1">
      <c r="A144" s="39"/>
      <c r="B144" s="40"/>
      <c r="C144" s="33" t="s">
        <v>94</v>
      </c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30" customHeight="1">
      <c r="A145" s="39"/>
      <c r="B145" s="40"/>
      <c r="C145" s="41"/>
      <c r="D145" s="41"/>
      <c r="E145" s="77" t="str">
        <f>E9</f>
        <v>O2 - Rozvoj regionálních kulturních a kreativních center - malá centra</v>
      </c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6.96" customHeight="1">
      <c r="A146" s="39"/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2" customHeight="1">
      <c r="A147" s="39"/>
      <c r="B147" s="40"/>
      <c r="C147" s="33" t="s">
        <v>20</v>
      </c>
      <c r="D147" s="41"/>
      <c r="E147" s="41"/>
      <c r="F147" s="28" t="str">
        <f>F12</f>
        <v>st.p. 903 Milevsko</v>
      </c>
      <c r="G147" s="41"/>
      <c r="H147" s="41"/>
      <c r="I147" s="33" t="s">
        <v>22</v>
      </c>
      <c r="J147" s="80" t="str">
        <f>IF(J12="","",J12)</f>
        <v>5. 8. 2024</v>
      </c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6.96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5.15" customHeight="1">
      <c r="A149" s="39"/>
      <c r="B149" s="40"/>
      <c r="C149" s="33" t="s">
        <v>24</v>
      </c>
      <c r="D149" s="41"/>
      <c r="E149" s="41"/>
      <c r="F149" s="28" t="str">
        <f>E15</f>
        <v>Město Milevsko</v>
      </c>
      <c r="G149" s="41"/>
      <c r="H149" s="41"/>
      <c r="I149" s="33" t="s">
        <v>32</v>
      </c>
      <c r="J149" s="37" t="str">
        <f>E21</f>
        <v>Ing. Jan Šlechta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5.15" customHeight="1">
      <c r="A150" s="39"/>
      <c r="B150" s="40"/>
      <c r="C150" s="33" t="s">
        <v>30</v>
      </c>
      <c r="D150" s="41"/>
      <c r="E150" s="41"/>
      <c r="F150" s="28" t="str">
        <f>IF(E18="","",E18)</f>
        <v>Vyplň údaj</v>
      </c>
      <c r="G150" s="41"/>
      <c r="H150" s="41"/>
      <c r="I150" s="33" t="s">
        <v>36</v>
      </c>
      <c r="J150" s="37" t="str">
        <f>E24</f>
        <v xml:space="preserve"> </v>
      </c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0.32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11" customFormat="1" ht="29.28" customHeight="1">
      <c r="A152" s="192"/>
      <c r="B152" s="193"/>
      <c r="C152" s="194" t="s">
        <v>137</v>
      </c>
      <c r="D152" s="195" t="s">
        <v>64</v>
      </c>
      <c r="E152" s="195" t="s">
        <v>60</v>
      </c>
      <c r="F152" s="195" t="s">
        <v>61</v>
      </c>
      <c r="G152" s="195" t="s">
        <v>138</v>
      </c>
      <c r="H152" s="195" t="s">
        <v>139</v>
      </c>
      <c r="I152" s="195" t="s">
        <v>140</v>
      </c>
      <c r="J152" s="196" t="s">
        <v>98</v>
      </c>
      <c r="K152" s="197" t="s">
        <v>141</v>
      </c>
      <c r="L152" s="198"/>
      <c r="M152" s="101" t="s">
        <v>1</v>
      </c>
      <c r="N152" s="102" t="s">
        <v>43</v>
      </c>
      <c r="O152" s="102" t="s">
        <v>142</v>
      </c>
      <c r="P152" s="102" t="s">
        <v>143</v>
      </c>
      <c r="Q152" s="102" t="s">
        <v>144</v>
      </c>
      <c r="R152" s="102" t="s">
        <v>145</v>
      </c>
      <c r="S152" s="102" t="s">
        <v>146</v>
      </c>
      <c r="T152" s="103" t="s">
        <v>147</v>
      </c>
      <c r="U152" s="192"/>
      <c r="V152" s="192"/>
      <c r="W152" s="192"/>
      <c r="X152" s="192"/>
      <c r="Y152" s="192"/>
      <c r="Z152" s="192"/>
      <c r="AA152" s="192"/>
      <c r="AB152" s="192"/>
      <c r="AC152" s="192"/>
      <c r="AD152" s="192"/>
      <c r="AE152" s="192"/>
    </row>
    <row r="153" s="2" customFormat="1" ht="22.8" customHeight="1">
      <c r="A153" s="39"/>
      <c r="B153" s="40"/>
      <c r="C153" s="108" t="s">
        <v>148</v>
      </c>
      <c r="D153" s="41"/>
      <c r="E153" s="41"/>
      <c r="F153" s="41"/>
      <c r="G153" s="41"/>
      <c r="H153" s="41"/>
      <c r="I153" s="41"/>
      <c r="J153" s="199">
        <f>BK153</f>
        <v>0</v>
      </c>
      <c r="K153" s="41"/>
      <c r="L153" s="45"/>
      <c r="M153" s="104"/>
      <c r="N153" s="200"/>
      <c r="O153" s="105"/>
      <c r="P153" s="201">
        <f>P154+P358+P548+P580</f>
        <v>0</v>
      </c>
      <c r="Q153" s="105"/>
      <c r="R153" s="201">
        <f>R154+R358+R548+R580</f>
        <v>258.68141420000001</v>
      </c>
      <c r="S153" s="105"/>
      <c r="T153" s="202">
        <f>T154+T358+T548+T580</f>
        <v>21.750111400000002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78</v>
      </c>
      <c r="AU153" s="18" t="s">
        <v>100</v>
      </c>
      <c r="BK153" s="203">
        <f>BK154+BK358+BK548+BK580</f>
        <v>0</v>
      </c>
    </row>
    <row r="154" s="12" customFormat="1" ht="25.92" customHeight="1">
      <c r="A154" s="12"/>
      <c r="B154" s="204"/>
      <c r="C154" s="205"/>
      <c r="D154" s="206" t="s">
        <v>78</v>
      </c>
      <c r="E154" s="207" t="s">
        <v>149</v>
      </c>
      <c r="F154" s="207" t="s">
        <v>150</v>
      </c>
      <c r="G154" s="205"/>
      <c r="H154" s="205"/>
      <c r="I154" s="208"/>
      <c r="J154" s="209">
        <f>BK154</f>
        <v>0</v>
      </c>
      <c r="K154" s="205"/>
      <c r="L154" s="210"/>
      <c r="M154" s="211"/>
      <c r="N154" s="212"/>
      <c r="O154" s="212"/>
      <c r="P154" s="213">
        <f>P155+P181+P194+P210+P238+P263+P279+P297+P316+P323+P342+P347+P350+P353</f>
        <v>0</v>
      </c>
      <c r="Q154" s="212"/>
      <c r="R154" s="213">
        <f>R155+R181+R194+R210+R238+R263+R279+R297+R316+R323+R342+R347+R350+R353</f>
        <v>243.79717665999999</v>
      </c>
      <c r="S154" s="212"/>
      <c r="T154" s="214">
        <f>T155+T181+T194+T210+T238+T263+T279+T297+T316+T323+T342+T347+T350+T353</f>
        <v>21.750111400000002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87</v>
      </c>
      <c r="AT154" s="216" t="s">
        <v>78</v>
      </c>
      <c r="AU154" s="216" t="s">
        <v>79</v>
      </c>
      <c r="AY154" s="215" t="s">
        <v>151</v>
      </c>
      <c r="BK154" s="217">
        <f>BK155+BK181+BK194+BK210+BK238+BK263+BK279+BK297+BK316+BK323+BK342+BK347+BK350+BK353</f>
        <v>0</v>
      </c>
    </row>
    <row r="155" s="12" customFormat="1" ht="22.8" customHeight="1">
      <c r="A155" s="12"/>
      <c r="B155" s="204"/>
      <c r="C155" s="205"/>
      <c r="D155" s="206" t="s">
        <v>78</v>
      </c>
      <c r="E155" s="218" t="s">
        <v>87</v>
      </c>
      <c r="F155" s="218" t="s">
        <v>152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SUM(P156:P180)</f>
        <v>0</v>
      </c>
      <c r="Q155" s="212"/>
      <c r="R155" s="213">
        <f>SUM(R156:R180)</f>
        <v>0</v>
      </c>
      <c r="S155" s="212"/>
      <c r="T155" s="214">
        <f>SUM(T156:T180)</f>
        <v>21.75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87</v>
      </c>
      <c r="AT155" s="216" t="s">
        <v>78</v>
      </c>
      <c r="AU155" s="216" t="s">
        <v>87</v>
      </c>
      <c r="AY155" s="215" t="s">
        <v>151</v>
      </c>
      <c r="BK155" s="217">
        <f>SUM(BK156:BK180)</f>
        <v>0</v>
      </c>
    </row>
    <row r="156" s="2" customFormat="1" ht="24.15" customHeight="1">
      <c r="A156" s="39"/>
      <c r="B156" s="40"/>
      <c r="C156" s="220" t="s">
        <v>87</v>
      </c>
      <c r="D156" s="220" t="s">
        <v>153</v>
      </c>
      <c r="E156" s="221" t="s">
        <v>1720</v>
      </c>
      <c r="F156" s="222" t="s">
        <v>1721</v>
      </c>
      <c r="G156" s="223" t="s">
        <v>156</v>
      </c>
      <c r="H156" s="224">
        <v>126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44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157</v>
      </c>
      <c r="AT156" s="232" t="s">
        <v>153</v>
      </c>
      <c r="AU156" s="232" t="s">
        <v>89</v>
      </c>
      <c r="AY156" s="18" t="s">
        <v>151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87</v>
      </c>
      <c r="BK156" s="233">
        <f>ROUND(I156*H156,2)</f>
        <v>0</v>
      </c>
      <c r="BL156" s="18" t="s">
        <v>157</v>
      </c>
      <c r="BM156" s="232" t="s">
        <v>1722</v>
      </c>
    </row>
    <row r="157" s="13" customFormat="1">
      <c r="A157" s="13"/>
      <c r="B157" s="234"/>
      <c r="C157" s="235"/>
      <c r="D157" s="236" t="s">
        <v>159</v>
      </c>
      <c r="E157" s="237" t="s">
        <v>1</v>
      </c>
      <c r="F157" s="238" t="s">
        <v>1723</v>
      </c>
      <c r="G157" s="235"/>
      <c r="H157" s="239">
        <v>126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159</v>
      </c>
      <c r="AU157" s="245" t="s">
        <v>89</v>
      </c>
      <c r="AV157" s="13" t="s">
        <v>89</v>
      </c>
      <c r="AW157" s="13" t="s">
        <v>35</v>
      </c>
      <c r="AX157" s="13" t="s">
        <v>87</v>
      </c>
      <c r="AY157" s="245" t="s">
        <v>151</v>
      </c>
    </row>
    <row r="158" s="2" customFormat="1" ht="24.15" customHeight="1">
      <c r="A158" s="39"/>
      <c r="B158" s="40"/>
      <c r="C158" s="220" t="s">
        <v>89</v>
      </c>
      <c r="D158" s="220" t="s">
        <v>153</v>
      </c>
      <c r="E158" s="221" t="s">
        <v>1724</v>
      </c>
      <c r="F158" s="222" t="s">
        <v>1725</v>
      </c>
      <c r="G158" s="223" t="s">
        <v>156</v>
      </c>
      <c r="H158" s="224">
        <v>30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44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0.255</v>
      </c>
      <c r="T158" s="231">
        <f>S158*H158</f>
        <v>7.6500000000000004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157</v>
      </c>
      <c r="AT158" s="232" t="s">
        <v>153</v>
      </c>
      <c r="AU158" s="232" t="s">
        <v>89</v>
      </c>
      <c r="AY158" s="18" t="s">
        <v>151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87</v>
      </c>
      <c r="BK158" s="233">
        <f>ROUND(I158*H158,2)</f>
        <v>0</v>
      </c>
      <c r="BL158" s="18" t="s">
        <v>157</v>
      </c>
      <c r="BM158" s="232" t="s">
        <v>1726</v>
      </c>
    </row>
    <row r="159" s="13" customFormat="1">
      <c r="A159" s="13"/>
      <c r="B159" s="234"/>
      <c r="C159" s="235"/>
      <c r="D159" s="236" t="s">
        <v>159</v>
      </c>
      <c r="E159" s="237" t="s">
        <v>1</v>
      </c>
      <c r="F159" s="238" t="s">
        <v>1727</v>
      </c>
      <c r="G159" s="235"/>
      <c r="H159" s="239">
        <v>30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159</v>
      </c>
      <c r="AU159" s="245" t="s">
        <v>89</v>
      </c>
      <c r="AV159" s="13" t="s">
        <v>89</v>
      </c>
      <c r="AW159" s="13" t="s">
        <v>35</v>
      </c>
      <c r="AX159" s="13" t="s">
        <v>87</v>
      </c>
      <c r="AY159" s="245" t="s">
        <v>151</v>
      </c>
    </row>
    <row r="160" s="2" customFormat="1" ht="24.15" customHeight="1">
      <c r="A160" s="39"/>
      <c r="B160" s="40"/>
      <c r="C160" s="220" t="s">
        <v>165</v>
      </c>
      <c r="D160" s="220" t="s">
        <v>153</v>
      </c>
      <c r="E160" s="221" t="s">
        <v>1728</v>
      </c>
      <c r="F160" s="222" t="s">
        <v>1729</v>
      </c>
      <c r="G160" s="223" t="s">
        <v>156</v>
      </c>
      <c r="H160" s="224">
        <v>30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44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0.17999999999999999</v>
      </c>
      <c r="T160" s="231">
        <f>S160*H160</f>
        <v>5.3999999999999995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157</v>
      </c>
      <c r="AT160" s="232" t="s">
        <v>153</v>
      </c>
      <c r="AU160" s="232" t="s">
        <v>89</v>
      </c>
      <c r="AY160" s="18" t="s">
        <v>151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87</v>
      </c>
      <c r="BK160" s="233">
        <f>ROUND(I160*H160,2)</f>
        <v>0</v>
      </c>
      <c r="BL160" s="18" t="s">
        <v>157</v>
      </c>
      <c r="BM160" s="232" t="s">
        <v>1730</v>
      </c>
    </row>
    <row r="161" s="13" customFormat="1">
      <c r="A161" s="13"/>
      <c r="B161" s="234"/>
      <c r="C161" s="235"/>
      <c r="D161" s="236" t="s">
        <v>159</v>
      </c>
      <c r="E161" s="237" t="s">
        <v>1</v>
      </c>
      <c r="F161" s="238" t="s">
        <v>1727</v>
      </c>
      <c r="G161" s="235"/>
      <c r="H161" s="239">
        <v>30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159</v>
      </c>
      <c r="AU161" s="245" t="s">
        <v>89</v>
      </c>
      <c r="AV161" s="13" t="s">
        <v>89</v>
      </c>
      <c r="AW161" s="13" t="s">
        <v>35</v>
      </c>
      <c r="AX161" s="13" t="s">
        <v>87</v>
      </c>
      <c r="AY161" s="245" t="s">
        <v>151</v>
      </c>
    </row>
    <row r="162" s="2" customFormat="1" ht="33" customHeight="1">
      <c r="A162" s="39"/>
      <c r="B162" s="40"/>
      <c r="C162" s="220" t="s">
        <v>157</v>
      </c>
      <c r="D162" s="220" t="s">
        <v>153</v>
      </c>
      <c r="E162" s="221" t="s">
        <v>1731</v>
      </c>
      <c r="F162" s="222" t="s">
        <v>1732</v>
      </c>
      <c r="G162" s="223" t="s">
        <v>156</v>
      </c>
      <c r="H162" s="224">
        <v>30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44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0.28999999999999998</v>
      </c>
      <c r="T162" s="231">
        <f>S162*H162</f>
        <v>8.6999999999999993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157</v>
      </c>
      <c r="AT162" s="232" t="s">
        <v>153</v>
      </c>
      <c r="AU162" s="232" t="s">
        <v>89</v>
      </c>
      <c r="AY162" s="18" t="s">
        <v>151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87</v>
      </c>
      <c r="BK162" s="233">
        <f>ROUND(I162*H162,2)</f>
        <v>0</v>
      </c>
      <c r="BL162" s="18" t="s">
        <v>157</v>
      </c>
      <c r="BM162" s="232" t="s">
        <v>1733</v>
      </c>
    </row>
    <row r="163" s="13" customFormat="1">
      <c r="A163" s="13"/>
      <c r="B163" s="234"/>
      <c r="C163" s="235"/>
      <c r="D163" s="236" t="s">
        <v>159</v>
      </c>
      <c r="E163" s="237" t="s">
        <v>1</v>
      </c>
      <c r="F163" s="238" t="s">
        <v>1727</v>
      </c>
      <c r="G163" s="235"/>
      <c r="H163" s="239">
        <v>30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159</v>
      </c>
      <c r="AU163" s="245" t="s">
        <v>89</v>
      </c>
      <c r="AV163" s="13" t="s">
        <v>89</v>
      </c>
      <c r="AW163" s="13" t="s">
        <v>35</v>
      </c>
      <c r="AX163" s="13" t="s">
        <v>87</v>
      </c>
      <c r="AY163" s="245" t="s">
        <v>151</v>
      </c>
    </row>
    <row r="164" s="2" customFormat="1" ht="33" customHeight="1">
      <c r="A164" s="39"/>
      <c r="B164" s="40"/>
      <c r="C164" s="220" t="s">
        <v>173</v>
      </c>
      <c r="D164" s="220" t="s">
        <v>153</v>
      </c>
      <c r="E164" s="221" t="s">
        <v>1734</v>
      </c>
      <c r="F164" s="222" t="s">
        <v>1735</v>
      </c>
      <c r="G164" s="223" t="s">
        <v>185</v>
      </c>
      <c r="H164" s="224">
        <v>45.149999999999999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44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157</v>
      </c>
      <c r="AT164" s="232" t="s">
        <v>153</v>
      </c>
      <c r="AU164" s="232" t="s">
        <v>89</v>
      </c>
      <c r="AY164" s="18" t="s">
        <v>151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87</v>
      </c>
      <c r="BK164" s="233">
        <f>ROUND(I164*H164,2)</f>
        <v>0</v>
      </c>
      <c r="BL164" s="18" t="s">
        <v>157</v>
      </c>
      <c r="BM164" s="232" t="s">
        <v>1736</v>
      </c>
    </row>
    <row r="165" s="13" customFormat="1">
      <c r="A165" s="13"/>
      <c r="B165" s="234"/>
      <c r="C165" s="235"/>
      <c r="D165" s="236" t="s">
        <v>159</v>
      </c>
      <c r="E165" s="237" t="s">
        <v>1</v>
      </c>
      <c r="F165" s="238" t="s">
        <v>1737</v>
      </c>
      <c r="G165" s="235"/>
      <c r="H165" s="239">
        <v>45.149999999999999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159</v>
      </c>
      <c r="AU165" s="245" t="s">
        <v>89</v>
      </c>
      <c r="AV165" s="13" t="s">
        <v>89</v>
      </c>
      <c r="AW165" s="13" t="s">
        <v>35</v>
      </c>
      <c r="AX165" s="13" t="s">
        <v>87</v>
      </c>
      <c r="AY165" s="245" t="s">
        <v>151</v>
      </c>
    </row>
    <row r="166" s="2" customFormat="1" ht="33" customHeight="1">
      <c r="A166" s="39"/>
      <c r="B166" s="40"/>
      <c r="C166" s="220" t="s">
        <v>178</v>
      </c>
      <c r="D166" s="220" t="s">
        <v>153</v>
      </c>
      <c r="E166" s="221" t="s">
        <v>1738</v>
      </c>
      <c r="F166" s="222" t="s">
        <v>1739</v>
      </c>
      <c r="G166" s="223" t="s">
        <v>185</v>
      </c>
      <c r="H166" s="224">
        <v>25.155999999999999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44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157</v>
      </c>
      <c r="AT166" s="232" t="s">
        <v>153</v>
      </c>
      <c r="AU166" s="232" t="s">
        <v>89</v>
      </c>
      <c r="AY166" s="18" t="s">
        <v>151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87</v>
      </c>
      <c r="BK166" s="233">
        <f>ROUND(I166*H166,2)</f>
        <v>0</v>
      </c>
      <c r="BL166" s="18" t="s">
        <v>157</v>
      </c>
      <c r="BM166" s="232" t="s">
        <v>1740</v>
      </c>
    </row>
    <row r="167" s="13" customFormat="1">
      <c r="A167" s="13"/>
      <c r="B167" s="234"/>
      <c r="C167" s="235"/>
      <c r="D167" s="236" t="s">
        <v>159</v>
      </c>
      <c r="E167" s="237" t="s">
        <v>1</v>
      </c>
      <c r="F167" s="238" t="s">
        <v>1741</v>
      </c>
      <c r="G167" s="235"/>
      <c r="H167" s="239">
        <v>25.155999999999999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159</v>
      </c>
      <c r="AU167" s="245" t="s">
        <v>89</v>
      </c>
      <c r="AV167" s="13" t="s">
        <v>89</v>
      </c>
      <c r="AW167" s="13" t="s">
        <v>35</v>
      </c>
      <c r="AX167" s="13" t="s">
        <v>87</v>
      </c>
      <c r="AY167" s="245" t="s">
        <v>151</v>
      </c>
    </row>
    <row r="168" s="2" customFormat="1" ht="24.15" customHeight="1">
      <c r="A168" s="39"/>
      <c r="B168" s="40"/>
      <c r="C168" s="220" t="s">
        <v>182</v>
      </c>
      <c r="D168" s="220" t="s">
        <v>153</v>
      </c>
      <c r="E168" s="221" t="s">
        <v>230</v>
      </c>
      <c r="F168" s="222" t="s">
        <v>231</v>
      </c>
      <c r="G168" s="223" t="s">
        <v>156</v>
      </c>
      <c r="H168" s="224">
        <v>129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44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157</v>
      </c>
      <c r="AT168" s="232" t="s">
        <v>153</v>
      </c>
      <c r="AU168" s="232" t="s">
        <v>89</v>
      </c>
      <c r="AY168" s="18" t="s">
        <v>151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87</v>
      </c>
      <c r="BK168" s="233">
        <f>ROUND(I168*H168,2)</f>
        <v>0</v>
      </c>
      <c r="BL168" s="18" t="s">
        <v>157</v>
      </c>
      <c r="BM168" s="232" t="s">
        <v>1742</v>
      </c>
    </row>
    <row r="169" s="13" customFormat="1">
      <c r="A169" s="13"/>
      <c r="B169" s="234"/>
      <c r="C169" s="235"/>
      <c r="D169" s="236" t="s">
        <v>159</v>
      </c>
      <c r="E169" s="237" t="s">
        <v>1</v>
      </c>
      <c r="F169" s="238" t="s">
        <v>1743</v>
      </c>
      <c r="G169" s="235"/>
      <c r="H169" s="239">
        <v>129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159</v>
      </c>
      <c r="AU169" s="245" t="s">
        <v>89</v>
      </c>
      <c r="AV169" s="13" t="s">
        <v>89</v>
      </c>
      <c r="AW169" s="13" t="s">
        <v>35</v>
      </c>
      <c r="AX169" s="13" t="s">
        <v>87</v>
      </c>
      <c r="AY169" s="245" t="s">
        <v>151</v>
      </c>
    </row>
    <row r="170" s="2" customFormat="1" ht="33" customHeight="1">
      <c r="A170" s="39"/>
      <c r="B170" s="40"/>
      <c r="C170" s="220" t="s">
        <v>191</v>
      </c>
      <c r="D170" s="220" t="s">
        <v>153</v>
      </c>
      <c r="E170" s="221" t="s">
        <v>1744</v>
      </c>
      <c r="F170" s="222" t="s">
        <v>1745</v>
      </c>
      <c r="G170" s="223" t="s">
        <v>185</v>
      </c>
      <c r="H170" s="224">
        <v>42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44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157</v>
      </c>
      <c r="AT170" s="232" t="s">
        <v>153</v>
      </c>
      <c r="AU170" s="232" t="s">
        <v>89</v>
      </c>
      <c r="AY170" s="18" t="s">
        <v>151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87</v>
      </c>
      <c r="BK170" s="233">
        <f>ROUND(I170*H170,2)</f>
        <v>0</v>
      </c>
      <c r="BL170" s="18" t="s">
        <v>157</v>
      </c>
      <c r="BM170" s="232" t="s">
        <v>1746</v>
      </c>
    </row>
    <row r="171" s="13" customFormat="1">
      <c r="A171" s="13"/>
      <c r="B171" s="234"/>
      <c r="C171" s="235"/>
      <c r="D171" s="236" t="s">
        <v>159</v>
      </c>
      <c r="E171" s="237" t="s">
        <v>1</v>
      </c>
      <c r="F171" s="238" t="s">
        <v>1747</v>
      </c>
      <c r="G171" s="235"/>
      <c r="H171" s="239">
        <v>42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159</v>
      </c>
      <c r="AU171" s="245" t="s">
        <v>89</v>
      </c>
      <c r="AV171" s="13" t="s">
        <v>89</v>
      </c>
      <c r="AW171" s="13" t="s">
        <v>35</v>
      </c>
      <c r="AX171" s="13" t="s">
        <v>87</v>
      </c>
      <c r="AY171" s="245" t="s">
        <v>151</v>
      </c>
    </row>
    <row r="172" s="2" customFormat="1" ht="24.15" customHeight="1">
      <c r="A172" s="39"/>
      <c r="B172" s="40"/>
      <c r="C172" s="220" t="s">
        <v>196</v>
      </c>
      <c r="D172" s="220" t="s">
        <v>153</v>
      </c>
      <c r="E172" s="221" t="s">
        <v>1748</v>
      </c>
      <c r="F172" s="222" t="s">
        <v>1749</v>
      </c>
      <c r="G172" s="223" t="s">
        <v>185</v>
      </c>
      <c r="H172" s="224">
        <v>4.2000000000000002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44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157</v>
      </c>
      <c r="AT172" s="232" t="s">
        <v>153</v>
      </c>
      <c r="AU172" s="232" t="s">
        <v>89</v>
      </c>
      <c r="AY172" s="18" t="s">
        <v>151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87</v>
      </c>
      <c r="BK172" s="233">
        <f>ROUND(I172*H172,2)</f>
        <v>0</v>
      </c>
      <c r="BL172" s="18" t="s">
        <v>157</v>
      </c>
      <c r="BM172" s="232" t="s">
        <v>1750</v>
      </c>
    </row>
    <row r="173" s="13" customFormat="1">
      <c r="A173" s="13"/>
      <c r="B173" s="234"/>
      <c r="C173" s="235"/>
      <c r="D173" s="236" t="s">
        <v>159</v>
      </c>
      <c r="E173" s="237" t="s">
        <v>1</v>
      </c>
      <c r="F173" s="238" t="s">
        <v>1751</v>
      </c>
      <c r="G173" s="235"/>
      <c r="H173" s="239">
        <v>4.2000000000000002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159</v>
      </c>
      <c r="AU173" s="245" t="s">
        <v>89</v>
      </c>
      <c r="AV173" s="13" t="s">
        <v>89</v>
      </c>
      <c r="AW173" s="13" t="s">
        <v>35</v>
      </c>
      <c r="AX173" s="13" t="s">
        <v>87</v>
      </c>
      <c r="AY173" s="245" t="s">
        <v>151</v>
      </c>
    </row>
    <row r="174" s="2" customFormat="1" ht="24.15" customHeight="1">
      <c r="A174" s="39"/>
      <c r="B174" s="40"/>
      <c r="C174" s="220" t="s">
        <v>203</v>
      </c>
      <c r="D174" s="220" t="s">
        <v>153</v>
      </c>
      <c r="E174" s="221" t="s">
        <v>1752</v>
      </c>
      <c r="F174" s="222" t="s">
        <v>1753</v>
      </c>
      <c r="G174" s="223" t="s">
        <v>185</v>
      </c>
      <c r="H174" s="224">
        <v>16.800000000000001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44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157</v>
      </c>
      <c r="AT174" s="232" t="s">
        <v>153</v>
      </c>
      <c r="AU174" s="232" t="s">
        <v>89</v>
      </c>
      <c r="AY174" s="18" t="s">
        <v>151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87</v>
      </c>
      <c r="BK174" s="233">
        <f>ROUND(I174*H174,2)</f>
        <v>0</v>
      </c>
      <c r="BL174" s="18" t="s">
        <v>157</v>
      </c>
      <c r="BM174" s="232" t="s">
        <v>1754</v>
      </c>
    </row>
    <row r="175" s="13" customFormat="1">
      <c r="A175" s="13"/>
      <c r="B175" s="234"/>
      <c r="C175" s="235"/>
      <c r="D175" s="236" t="s">
        <v>159</v>
      </c>
      <c r="E175" s="237" t="s">
        <v>1</v>
      </c>
      <c r="F175" s="238" t="s">
        <v>1755</v>
      </c>
      <c r="G175" s="235"/>
      <c r="H175" s="239">
        <v>16.800000000000001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159</v>
      </c>
      <c r="AU175" s="245" t="s">
        <v>89</v>
      </c>
      <c r="AV175" s="13" t="s">
        <v>89</v>
      </c>
      <c r="AW175" s="13" t="s">
        <v>35</v>
      </c>
      <c r="AX175" s="13" t="s">
        <v>87</v>
      </c>
      <c r="AY175" s="245" t="s">
        <v>151</v>
      </c>
    </row>
    <row r="176" s="2" customFormat="1" ht="16.5" customHeight="1">
      <c r="A176" s="39"/>
      <c r="B176" s="40"/>
      <c r="C176" s="257" t="s">
        <v>208</v>
      </c>
      <c r="D176" s="257" t="s">
        <v>353</v>
      </c>
      <c r="E176" s="258" t="s">
        <v>1756</v>
      </c>
      <c r="F176" s="259" t="s">
        <v>1757</v>
      </c>
      <c r="G176" s="260" t="s">
        <v>248</v>
      </c>
      <c r="H176" s="261">
        <v>33.600000000000001</v>
      </c>
      <c r="I176" s="262"/>
      <c r="J176" s="263">
        <f>ROUND(I176*H176,2)</f>
        <v>0</v>
      </c>
      <c r="K176" s="264"/>
      <c r="L176" s="265"/>
      <c r="M176" s="266" t="s">
        <v>1</v>
      </c>
      <c r="N176" s="267" t="s">
        <v>44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191</v>
      </c>
      <c r="AT176" s="232" t="s">
        <v>353</v>
      </c>
      <c r="AU176" s="232" t="s">
        <v>89</v>
      </c>
      <c r="AY176" s="18" t="s">
        <v>151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87</v>
      </c>
      <c r="BK176" s="233">
        <f>ROUND(I176*H176,2)</f>
        <v>0</v>
      </c>
      <c r="BL176" s="18" t="s">
        <v>157</v>
      </c>
      <c r="BM176" s="232" t="s">
        <v>1758</v>
      </c>
    </row>
    <row r="177" s="13" customFormat="1">
      <c r="A177" s="13"/>
      <c r="B177" s="234"/>
      <c r="C177" s="235"/>
      <c r="D177" s="236" t="s">
        <v>159</v>
      </c>
      <c r="E177" s="235"/>
      <c r="F177" s="238" t="s">
        <v>1759</v>
      </c>
      <c r="G177" s="235"/>
      <c r="H177" s="239">
        <v>33.600000000000001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159</v>
      </c>
      <c r="AU177" s="245" t="s">
        <v>89</v>
      </c>
      <c r="AV177" s="13" t="s">
        <v>89</v>
      </c>
      <c r="AW177" s="13" t="s">
        <v>4</v>
      </c>
      <c r="AX177" s="13" t="s">
        <v>87</v>
      </c>
      <c r="AY177" s="245" t="s">
        <v>151</v>
      </c>
    </row>
    <row r="178" s="2" customFormat="1" ht="24.15" customHeight="1">
      <c r="A178" s="39"/>
      <c r="B178" s="40"/>
      <c r="C178" s="220" t="s">
        <v>8</v>
      </c>
      <c r="D178" s="220" t="s">
        <v>153</v>
      </c>
      <c r="E178" s="221" t="s">
        <v>1760</v>
      </c>
      <c r="F178" s="222" t="s">
        <v>1761</v>
      </c>
      <c r="G178" s="223" t="s">
        <v>185</v>
      </c>
      <c r="H178" s="224">
        <v>21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44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157</v>
      </c>
      <c r="AT178" s="232" t="s">
        <v>153</v>
      </c>
      <c r="AU178" s="232" t="s">
        <v>89</v>
      </c>
      <c r="AY178" s="18" t="s">
        <v>151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87</v>
      </c>
      <c r="BK178" s="233">
        <f>ROUND(I178*H178,2)</f>
        <v>0</v>
      </c>
      <c r="BL178" s="18" t="s">
        <v>157</v>
      </c>
      <c r="BM178" s="232" t="s">
        <v>1762</v>
      </c>
    </row>
    <row r="179" s="13" customFormat="1">
      <c r="A179" s="13"/>
      <c r="B179" s="234"/>
      <c r="C179" s="235"/>
      <c r="D179" s="236" t="s">
        <v>159</v>
      </c>
      <c r="E179" s="237" t="s">
        <v>1</v>
      </c>
      <c r="F179" s="238" t="s">
        <v>1763</v>
      </c>
      <c r="G179" s="235"/>
      <c r="H179" s="239">
        <v>21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159</v>
      </c>
      <c r="AU179" s="245" t="s">
        <v>89</v>
      </c>
      <c r="AV179" s="13" t="s">
        <v>89</v>
      </c>
      <c r="AW179" s="13" t="s">
        <v>35</v>
      </c>
      <c r="AX179" s="13" t="s">
        <v>87</v>
      </c>
      <c r="AY179" s="245" t="s">
        <v>151</v>
      </c>
    </row>
    <row r="180" s="2" customFormat="1" ht="24.15" customHeight="1">
      <c r="A180" s="39"/>
      <c r="B180" s="40"/>
      <c r="C180" s="220" t="s">
        <v>217</v>
      </c>
      <c r="D180" s="220" t="s">
        <v>153</v>
      </c>
      <c r="E180" s="221" t="s">
        <v>236</v>
      </c>
      <c r="F180" s="222" t="s">
        <v>237</v>
      </c>
      <c r="G180" s="223" t="s">
        <v>156</v>
      </c>
      <c r="H180" s="224">
        <v>30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44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157</v>
      </c>
      <c r="AT180" s="232" t="s">
        <v>153</v>
      </c>
      <c r="AU180" s="232" t="s">
        <v>89</v>
      </c>
      <c r="AY180" s="18" t="s">
        <v>151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87</v>
      </c>
      <c r="BK180" s="233">
        <f>ROUND(I180*H180,2)</f>
        <v>0</v>
      </c>
      <c r="BL180" s="18" t="s">
        <v>157</v>
      </c>
      <c r="BM180" s="232" t="s">
        <v>1764</v>
      </c>
    </row>
    <row r="181" s="12" customFormat="1" ht="22.8" customHeight="1">
      <c r="A181" s="12"/>
      <c r="B181" s="204"/>
      <c r="C181" s="205"/>
      <c r="D181" s="206" t="s">
        <v>78</v>
      </c>
      <c r="E181" s="218" t="s">
        <v>89</v>
      </c>
      <c r="F181" s="218" t="s">
        <v>250</v>
      </c>
      <c r="G181" s="205"/>
      <c r="H181" s="205"/>
      <c r="I181" s="208"/>
      <c r="J181" s="219">
        <f>BK181</f>
        <v>0</v>
      </c>
      <c r="K181" s="205"/>
      <c r="L181" s="210"/>
      <c r="M181" s="211"/>
      <c r="N181" s="212"/>
      <c r="O181" s="212"/>
      <c r="P181" s="213">
        <f>SUM(P182:P193)</f>
        <v>0</v>
      </c>
      <c r="Q181" s="212"/>
      <c r="R181" s="213">
        <f>SUM(R182:R193)</f>
        <v>63.719809969999993</v>
      </c>
      <c r="S181" s="212"/>
      <c r="T181" s="214">
        <f>SUM(T182:T193)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5" t="s">
        <v>87</v>
      </c>
      <c r="AT181" s="216" t="s">
        <v>78</v>
      </c>
      <c r="AU181" s="216" t="s">
        <v>87</v>
      </c>
      <c r="AY181" s="215" t="s">
        <v>151</v>
      </c>
      <c r="BK181" s="217">
        <f>SUM(BK182:BK193)</f>
        <v>0</v>
      </c>
    </row>
    <row r="182" s="2" customFormat="1" ht="24.15" customHeight="1">
      <c r="A182" s="39"/>
      <c r="B182" s="40"/>
      <c r="C182" s="220" t="s">
        <v>222</v>
      </c>
      <c r="D182" s="220" t="s">
        <v>153</v>
      </c>
      <c r="E182" s="221" t="s">
        <v>1765</v>
      </c>
      <c r="F182" s="222" t="s">
        <v>1766</v>
      </c>
      <c r="G182" s="223" t="s">
        <v>185</v>
      </c>
      <c r="H182" s="224">
        <v>6.5629999999999997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44</v>
      </c>
      <c r="O182" s="92"/>
      <c r="P182" s="230">
        <f>O182*H182</f>
        <v>0</v>
      </c>
      <c r="Q182" s="230">
        <v>2.1600000000000001</v>
      </c>
      <c r="R182" s="230">
        <f>Q182*H182</f>
        <v>14.176080000000001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157</v>
      </c>
      <c r="AT182" s="232" t="s">
        <v>153</v>
      </c>
      <c r="AU182" s="232" t="s">
        <v>89</v>
      </c>
      <c r="AY182" s="18" t="s">
        <v>151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87</v>
      </c>
      <c r="BK182" s="233">
        <f>ROUND(I182*H182,2)</f>
        <v>0</v>
      </c>
      <c r="BL182" s="18" t="s">
        <v>157</v>
      </c>
      <c r="BM182" s="232" t="s">
        <v>1767</v>
      </c>
    </row>
    <row r="183" s="13" customFormat="1">
      <c r="A183" s="13"/>
      <c r="B183" s="234"/>
      <c r="C183" s="235"/>
      <c r="D183" s="236" t="s">
        <v>159</v>
      </c>
      <c r="E183" s="237" t="s">
        <v>1</v>
      </c>
      <c r="F183" s="238" t="s">
        <v>1768</v>
      </c>
      <c r="G183" s="235"/>
      <c r="H183" s="239">
        <v>6.5629999999999997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159</v>
      </c>
      <c r="AU183" s="245" t="s">
        <v>89</v>
      </c>
      <c r="AV183" s="13" t="s">
        <v>89</v>
      </c>
      <c r="AW183" s="13" t="s">
        <v>35</v>
      </c>
      <c r="AX183" s="13" t="s">
        <v>87</v>
      </c>
      <c r="AY183" s="245" t="s">
        <v>151</v>
      </c>
    </row>
    <row r="184" s="2" customFormat="1" ht="37.8" customHeight="1">
      <c r="A184" s="39"/>
      <c r="B184" s="40"/>
      <c r="C184" s="220" t="s">
        <v>229</v>
      </c>
      <c r="D184" s="220" t="s">
        <v>153</v>
      </c>
      <c r="E184" s="221" t="s">
        <v>1769</v>
      </c>
      <c r="F184" s="222" t="s">
        <v>1770</v>
      </c>
      <c r="G184" s="223" t="s">
        <v>349</v>
      </c>
      <c r="H184" s="224">
        <v>2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44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157</v>
      </c>
      <c r="AT184" s="232" t="s">
        <v>153</v>
      </c>
      <c r="AU184" s="232" t="s">
        <v>89</v>
      </c>
      <c r="AY184" s="18" t="s">
        <v>151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87</v>
      </c>
      <c r="BK184" s="233">
        <f>ROUND(I184*H184,2)</f>
        <v>0</v>
      </c>
      <c r="BL184" s="18" t="s">
        <v>157</v>
      </c>
      <c r="BM184" s="232" t="s">
        <v>1771</v>
      </c>
    </row>
    <row r="185" s="2" customFormat="1" ht="16.5" customHeight="1">
      <c r="A185" s="39"/>
      <c r="B185" s="40"/>
      <c r="C185" s="257" t="s">
        <v>235</v>
      </c>
      <c r="D185" s="257" t="s">
        <v>353</v>
      </c>
      <c r="E185" s="258" t="s">
        <v>1772</v>
      </c>
      <c r="F185" s="259" t="s">
        <v>1773</v>
      </c>
      <c r="G185" s="260" t="s">
        <v>287</v>
      </c>
      <c r="H185" s="261">
        <v>1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44</v>
      </c>
      <c r="O185" s="92"/>
      <c r="P185" s="230">
        <f>O185*H185</f>
        <v>0</v>
      </c>
      <c r="Q185" s="230">
        <v>0.00172</v>
      </c>
      <c r="R185" s="230">
        <f>Q185*H185</f>
        <v>0.00172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191</v>
      </c>
      <c r="AT185" s="232" t="s">
        <v>353</v>
      </c>
      <c r="AU185" s="232" t="s">
        <v>89</v>
      </c>
      <c r="AY185" s="18" t="s">
        <v>151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87</v>
      </c>
      <c r="BK185" s="233">
        <f>ROUND(I185*H185,2)</f>
        <v>0</v>
      </c>
      <c r="BL185" s="18" t="s">
        <v>157</v>
      </c>
      <c r="BM185" s="232" t="s">
        <v>1774</v>
      </c>
    </row>
    <row r="186" s="2" customFormat="1" ht="44.25" customHeight="1">
      <c r="A186" s="39"/>
      <c r="B186" s="40"/>
      <c r="C186" s="220" t="s">
        <v>240</v>
      </c>
      <c r="D186" s="220" t="s">
        <v>153</v>
      </c>
      <c r="E186" s="221" t="s">
        <v>1775</v>
      </c>
      <c r="F186" s="222" t="s">
        <v>1776</v>
      </c>
      <c r="G186" s="223" t="s">
        <v>349</v>
      </c>
      <c r="H186" s="224">
        <v>1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44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157</v>
      </c>
      <c r="AT186" s="232" t="s">
        <v>153</v>
      </c>
      <c r="AU186" s="232" t="s">
        <v>89</v>
      </c>
      <c r="AY186" s="18" t="s">
        <v>151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87</v>
      </c>
      <c r="BK186" s="233">
        <f>ROUND(I186*H186,2)</f>
        <v>0</v>
      </c>
      <c r="BL186" s="18" t="s">
        <v>157</v>
      </c>
      <c r="BM186" s="232" t="s">
        <v>1777</v>
      </c>
    </row>
    <row r="187" s="2" customFormat="1" ht="16.5" customHeight="1">
      <c r="A187" s="39"/>
      <c r="B187" s="40"/>
      <c r="C187" s="257" t="s">
        <v>245</v>
      </c>
      <c r="D187" s="257" t="s">
        <v>353</v>
      </c>
      <c r="E187" s="258" t="s">
        <v>1778</v>
      </c>
      <c r="F187" s="259" t="s">
        <v>1779</v>
      </c>
      <c r="G187" s="260" t="s">
        <v>287</v>
      </c>
      <c r="H187" s="261">
        <v>0.5</v>
      </c>
      <c r="I187" s="262"/>
      <c r="J187" s="263">
        <f>ROUND(I187*H187,2)</f>
        <v>0</v>
      </c>
      <c r="K187" s="264"/>
      <c r="L187" s="265"/>
      <c r="M187" s="266" t="s">
        <v>1</v>
      </c>
      <c r="N187" s="267" t="s">
        <v>44</v>
      </c>
      <c r="O187" s="92"/>
      <c r="P187" s="230">
        <f>O187*H187</f>
        <v>0</v>
      </c>
      <c r="Q187" s="230">
        <v>0.0051999999999999998</v>
      </c>
      <c r="R187" s="230">
        <f>Q187*H187</f>
        <v>0.0025999999999999999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191</v>
      </c>
      <c r="AT187" s="232" t="s">
        <v>353</v>
      </c>
      <c r="AU187" s="232" t="s">
        <v>89</v>
      </c>
      <c r="AY187" s="18" t="s">
        <v>151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87</v>
      </c>
      <c r="BK187" s="233">
        <f>ROUND(I187*H187,2)</f>
        <v>0</v>
      </c>
      <c r="BL187" s="18" t="s">
        <v>157</v>
      </c>
      <c r="BM187" s="232" t="s">
        <v>1780</v>
      </c>
    </row>
    <row r="188" s="2" customFormat="1" ht="16.5" customHeight="1">
      <c r="A188" s="39"/>
      <c r="B188" s="40"/>
      <c r="C188" s="220" t="s">
        <v>251</v>
      </c>
      <c r="D188" s="220" t="s">
        <v>153</v>
      </c>
      <c r="E188" s="221" t="s">
        <v>1781</v>
      </c>
      <c r="F188" s="222" t="s">
        <v>1782</v>
      </c>
      <c r="G188" s="223" t="s">
        <v>185</v>
      </c>
      <c r="H188" s="224">
        <v>6.5629999999999997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44</v>
      </c>
      <c r="O188" s="92"/>
      <c r="P188" s="230">
        <f>O188*H188</f>
        <v>0</v>
      </c>
      <c r="Q188" s="230">
        <v>2.5018699999999998</v>
      </c>
      <c r="R188" s="230">
        <f>Q188*H188</f>
        <v>16.419772809999998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157</v>
      </c>
      <c r="AT188" s="232" t="s">
        <v>153</v>
      </c>
      <c r="AU188" s="232" t="s">
        <v>89</v>
      </c>
      <c r="AY188" s="18" t="s">
        <v>151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87</v>
      </c>
      <c r="BK188" s="233">
        <f>ROUND(I188*H188,2)</f>
        <v>0</v>
      </c>
      <c r="BL188" s="18" t="s">
        <v>157</v>
      </c>
      <c r="BM188" s="232" t="s">
        <v>1783</v>
      </c>
    </row>
    <row r="189" s="13" customFormat="1">
      <c r="A189" s="13"/>
      <c r="B189" s="234"/>
      <c r="C189" s="235"/>
      <c r="D189" s="236" t="s">
        <v>159</v>
      </c>
      <c r="E189" s="237" t="s">
        <v>1</v>
      </c>
      <c r="F189" s="238" t="s">
        <v>1768</v>
      </c>
      <c r="G189" s="235"/>
      <c r="H189" s="239">
        <v>6.5629999999999997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159</v>
      </c>
      <c r="AU189" s="245" t="s">
        <v>89</v>
      </c>
      <c r="AV189" s="13" t="s">
        <v>89</v>
      </c>
      <c r="AW189" s="13" t="s">
        <v>35</v>
      </c>
      <c r="AX189" s="13" t="s">
        <v>87</v>
      </c>
      <c r="AY189" s="245" t="s">
        <v>151</v>
      </c>
    </row>
    <row r="190" s="2" customFormat="1" ht="33" customHeight="1">
      <c r="A190" s="39"/>
      <c r="B190" s="40"/>
      <c r="C190" s="220" t="s">
        <v>259</v>
      </c>
      <c r="D190" s="220" t="s">
        <v>153</v>
      </c>
      <c r="E190" s="221" t="s">
        <v>1784</v>
      </c>
      <c r="F190" s="222" t="s">
        <v>1785</v>
      </c>
      <c r="G190" s="223" t="s">
        <v>156</v>
      </c>
      <c r="H190" s="224">
        <v>32.887999999999998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44</v>
      </c>
      <c r="O190" s="92"/>
      <c r="P190" s="230">
        <f>O190*H190</f>
        <v>0</v>
      </c>
      <c r="Q190" s="230">
        <v>0.99007999999999996</v>
      </c>
      <c r="R190" s="230">
        <f>Q190*H190</f>
        <v>32.561751039999997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157</v>
      </c>
      <c r="AT190" s="232" t="s">
        <v>153</v>
      </c>
      <c r="AU190" s="232" t="s">
        <v>89</v>
      </c>
      <c r="AY190" s="18" t="s">
        <v>151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87</v>
      </c>
      <c r="BK190" s="233">
        <f>ROUND(I190*H190,2)</f>
        <v>0</v>
      </c>
      <c r="BL190" s="18" t="s">
        <v>157</v>
      </c>
      <c r="BM190" s="232" t="s">
        <v>1786</v>
      </c>
    </row>
    <row r="191" s="13" customFormat="1">
      <c r="A191" s="13"/>
      <c r="B191" s="234"/>
      <c r="C191" s="235"/>
      <c r="D191" s="236" t="s">
        <v>159</v>
      </c>
      <c r="E191" s="237" t="s">
        <v>1</v>
      </c>
      <c r="F191" s="238" t="s">
        <v>1787</v>
      </c>
      <c r="G191" s="235"/>
      <c r="H191" s="239">
        <v>32.887999999999998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159</v>
      </c>
      <c r="AU191" s="245" t="s">
        <v>89</v>
      </c>
      <c r="AV191" s="13" t="s">
        <v>89</v>
      </c>
      <c r="AW191" s="13" t="s">
        <v>35</v>
      </c>
      <c r="AX191" s="13" t="s">
        <v>87</v>
      </c>
      <c r="AY191" s="245" t="s">
        <v>151</v>
      </c>
    </row>
    <row r="192" s="2" customFormat="1" ht="24.15" customHeight="1">
      <c r="A192" s="39"/>
      <c r="B192" s="40"/>
      <c r="C192" s="220" t="s">
        <v>7</v>
      </c>
      <c r="D192" s="220" t="s">
        <v>153</v>
      </c>
      <c r="E192" s="221" t="s">
        <v>1788</v>
      </c>
      <c r="F192" s="222" t="s">
        <v>1789</v>
      </c>
      <c r="G192" s="223" t="s">
        <v>248</v>
      </c>
      <c r="H192" s="224">
        <v>0.52600000000000002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44</v>
      </c>
      <c r="O192" s="92"/>
      <c r="P192" s="230">
        <f>O192*H192</f>
        <v>0</v>
      </c>
      <c r="Q192" s="230">
        <v>1.0606199999999999</v>
      </c>
      <c r="R192" s="230">
        <f>Q192*H192</f>
        <v>0.55788611999999993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157</v>
      </c>
      <c r="AT192" s="232" t="s">
        <v>153</v>
      </c>
      <c r="AU192" s="232" t="s">
        <v>89</v>
      </c>
      <c r="AY192" s="18" t="s">
        <v>151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87</v>
      </c>
      <c r="BK192" s="233">
        <f>ROUND(I192*H192,2)</f>
        <v>0</v>
      </c>
      <c r="BL192" s="18" t="s">
        <v>157</v>
      </c>
      <c r="BM192" s="232" t="s">
        <v>1790</v>
      </c>
    </row>
    <row r="193" s="13" customFormat="1">
      <c r="A193" s="13"/>
      <c r="B193" s="234"/>
      <c r="C193" s="235"/>
      <c r="D193" s="236" t="s">
        <v>159</v>
      </c>
      <c r="E193" s="237" t="s">
        <v>1</v>
      </c>
      <c r="F193" s="238" t="s">
        <v>1791</v>
      </c>
      <c r="G193" s="235"/>
      <c r="H193" s="239">
        <v>0.52600000000000002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159</v>
      </c>
      <c r="AU193" s="245" t="s">
        <v>89</v>
      </c>
      <c r="AV193" s="13" t="s">
        <v>89</v>
      </c>
      <c r="AW193" s="13" t="s">
        <v>35</v>
      </c>
      <c r="AX193" s="13" t="s">
        <v>87</v>
      </c>
      <c r="AY193" s="245" t="s">
        <v>151</v>
      </c>
    </row>
    <row r="194" s="12" customFormat="1" ht="22.8" customHeight="1">
      <c r="A194" s="12"/>
      <c r="B194" s="204"/>
      <c r="C194" s="205"/>
      <c r="D194" s="206" t="s">
        <v>78</v>
      </c>
      <c r="E194" s="218" t="s">
        <v>165</v>
      </c>
      <c r="F194" s="218" t="s">
        <v>267</v>
      </c>
      <c r="G194" s="205"/>
      <c r="H194" s="205"/>
      <c r="I194" s="208"/>
      <c r="J194" s="219">
        <f>BK194</f>
        <v>0</v>
      </c>
      <c r="K194" s="205"/>
      <c r="L194" s="210"/>
      <c r="M194" s="211"/>
      <c r="N194" s="212"/>
      <c r="O194" s="212"/>
      <c r="P194" s="213">
        <f>SUM(P195:P209)</f>
        <v>0</v>
      </c>
      <c r="Q194" s="212"/>
      <c r="R194" s="213">
        <f>SUM(R195:R209)</f>
        <v>28.041598440000001</v>
      </c>
      <c r="S194" s="212"/>
      <c r="T194" s="214">
        <f>SUM(T195:T209)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5" t="s">
        <v>87</v>
      </c>
      <c r="AT194" s="216" t="s">
        <v>78</v>
      </c>
      <c r="AU194" s="216" t="s">
        <v>87</v>
      </c>
      <c r="AY194" s="215" t="s">
        <v>151</v>
      </c>
      <c r="BK194" s="217">
        <f>SUM(BK195:BK209)</f>
        <v>0</v>
      </c>
    </row>
    <row r="195" s="2" customFormat="1" ht="24.15" customHeight="1">
      <c r="A195" s="39"/>
      <c r="B195" s="40"/>
      <c r="C195" s="220" t="s">
        <v>268</v>
      </c>
      <c r="D195" s="220" t="s">
        <v>153</v>
      </c>
      <c r="E195" s="221" t="s">
        <v>1792</v>
      </c>
      <c r="F195" s="222" t="s">
        <v>1793</v>
      </c>
      <c r="G195" s="223" t="s">
        <v>287</v>
      </c>
      <c r="H195" s="224">
        <v>30.050000000000001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44</v>
      </c>
      <c r="O195" s="92"/>
      <c r="P195" s="230">
        <f>O195*H195</f>
        <v>0</v>
      </c>
      <c r="Q195" s="230">
        <v>0.01856</v>
      </c>
      <c r="R195" s="230">
        <f>Q195*H195</f>
        <v>0.557728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157</v>
      </c>
      <c r="AT195" s="232" t="s">
        <v>153</v>
      </c>
      <c r="AU195" s="232" t="s">
        <v>89</v>
      </c>
      <c r="AY195" s="18" t="s">
        <v>151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87</v>
      </c>
      <c r="BK195" s="233">
        <f>ROUND(I195*H195,2)</f>
        <v>0</v>
      </c>
      <c r="BL195" s="18" t="s">
        <v>157</v>
      </c>
      <c r="BM195" s="232" t="s">
        <v>1794</v>
      </c>
    </row>
    <row r="196" s="13" customFormat="1">
      <c r="A196" s="13"/>
      <c r="B196" s="234"/>
      <c r="C196" s="235"/>
      <c r="D196" s="236" t="s">
        <v>159</v>
      </c>
      <c r="E196" s="237" t="s">
        <v>1</v>
      </c>
      <c r="F196" s="238" t="s">
        <v>1795</v>
      </c>
      <c r="G196" s="235"/>
      <c r="H196" s="239">
        <v>30.050000000000001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159</v>
      </c>
      <c r="AU196" s="245" t="s">
        <v>89</v>
      </c>
      <c r="AV196" s="13" t="s">
        <v>89</v>
      </c>
      <c r="AW196" s="13" t="s">
        <v>35</v>
      </c>
      <c r="AX196" s="13" t="s">
        <v>87</v>
      </c>
      <c r="AY196" s="245" t="s">
        <v>151</v>
      </c>
    </row>
    <row r="197" s="2" customFormat="1" ht="24.15" customHeight="1">
      <c r="A197" s="39"/>
      <c r="B197" s="40"/>
      <c r="C197" s="220" t="s">
        <v>274</v>
      </c>
      <c r="D197" s="220" t="s">
        <v>153</v>
      </c>
      <c r="E197" s="221" t="s">
        <v>1796</v>
      </c>
      <c r="F197" s="222" t="s">
        <v>1797</v>
      </c>
      <c r="G197" s="223" t="s">
        <v>156</v>
      </c>
      <c r="H197" s="224">
        <v>90.850999999999999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44</v>
      </c>
      <c r="O197" s="92"/>
      <c r="P197" s="230">
        <f>O197*H197</f>
        <v>0</v>
      </c>
      <c r="Q197" s="230">
        <v>0.26905000000000001</v>
      </c>
      <c r="R197" s="230">
        <f>Q197*H197</f>
        <v>24.443461550000002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157</v>
      </c>
      <c r="AT197" s="232" t="s">
        <v>153</v>
      </c>
      <c r="AU197" s="232" t="s">
        <v>89</v>
      </c>
      <c r="AY197" s="18" t="s">
        <v>151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87</v>
      </c>
      <c r="BK197" s="233">
        <f>ROUND(I197*H197,2)</f>
        <v>0</v>
      </c>
      <c r="BL197" s="18" t="s">
        <v>157</v>
      </c>
      <c r="BM197" s="232" t="s">
        <v>1798</v>
      </c>
    </row>
    <row r="198" s="13" customFormat="1">
      <c r="A198" s="13"/>
      <c r="B198" s="234"/>
      <c r="C198" s="235"/>
      <c r="D198" s="236" t="s">
        <v>159</v>
      </c>
      <c r="E198" s="237" t="s">
        <v>1</v>
      </c>
      <c r="F198" s="238" t="s">
        <v>1799</v>
      </c>
      <c r="G198" s="235"/>
      <c r="H198" s="239">
        <v>82.188000000000002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159</v>
      </c>
      <c r="AU198" s="245" t="s">
        <v>89</v>
      </c>
      <c r="AV198" s="13" t="s">
        <v>89</v>
      </c>
      <c r="AW198" s="13" t="s">
        <v>35</v>
      </c>
      <c r="AX198" s="13" t="s">
        <v>79</v>
      </c>
      <c r="AY198" s="245" t="s">
        <v>151</v>
      </c>
    </row>
    <row r="199" s="13" customFormat="1">
      <c r="A199" s="13"/>
      <c r="B199" s="234"/>
      <c r="C199" s="235"/>
      <c r="D199" s="236" t="s">
        <v>159</v>
      </c>
      <c r="E199" s="237" t="s">
        <v>1</v>
      </c>
      <c r="F199" s="238" t="s">
        <v>1800</v>
      </c>
      <c r="G199" s="235"/>
      <c r="H199" s="239">
        <v>8.6630000000000003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159</v>
      </c>
      <c r="AU199" s="245" t="s">
        <v>89</v>
      </c>
      <c r="AV199" s="13" t="s">
        <v>89</v>
      </c>
      <c r="AW199" s="13" t="s">
        <v>35</v>
      </c>
      <c r="AX199" s="13" t="s">
        <v>79</v>
      </c>
      <c r="AY199" s="245" t="s">
        <v>151</v>
      </c>
    </row>
    <row r="200" s="14" customFormat="1">
      <c r="A200" s="14"/>
      <c r="B200" s="246"/>
      <c r="C200" s="247"/>
      <c r="D200" s="236" t="s">
        <v>159</v>
      </c>
      <c r="E200" s="248" t="s">
        <v>1</v>
      </c>
      <c r="F200" s="249" t="s">
        <v>190</v>
      </c>
      <c r="G200" s="247"/>
      <c r="H200" s="250">
        <v>90.850999999999999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159</v>
      </c>
      <c r="AU200" s="256" t="s">
        <v>89</v>
      </c>
      <c r="AV200" s="14" t="s">
        <v>157</v>
      </c>
      <c r="AW200" s="14" t="s">
        <v>35</v>
      </c>
      <c r="AX200" s="14" t="s">
        <v>87</v>
      </c>
      <c r="AY200" s="256" t="s">
        <v>151</v>
      </c>
    </row>
    <row r="201" s="2" customFormat="1" ht="21.75" customHeight="1">
      <c r="A201" s="39"/>
      <c r="B201" s="40"/>
      <c r="C201" s="220" t="s">
        <v>279</v>
      </c>
      <c r="D201" s="220" t="s">
        <v>153</v>
      </c>
      <c r="E201" s="221" t="s">
        <v>1801</v>
      </c>
      <c r="F201" s="222" t="s">
        <v>1802</v>
      </c>
      <c r="G201" s="223" t="s">
        <v>349</v>
      </c>
      <c r="H201" s="224">
        <v>8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44</v>
      </c>
      <c r="O201" s="92"/>
      <c r="P201" s="230">
        <f>O201*H201</f>
        <v>0</v>
      </c>
      <c r="Q201" s="230">
        <v>0.036549999999999999</v>
      </c>
      <c r="R201" s="230">
        <f>Q201*H201</f>
        <v>0.29239999999999999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157</v>
      </c>
      <c r="AT201" s="232" t="s">
        <v>153</v>
      </c>
      <c r="AU201" s="232" t="s">
        <v>89</v>
      </c>
      <c r="AY201" s="18" t="s">
        <v>151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87</v>
      </c>
      <c r="BK201" s="233">
        <f>ROUND(I201*H201,2)</f>
        <v>0</v>
      </c>
      <c r="BL201" s="18" t="s">
        <v>157</v>
      </c>
      <c r="BM201" s="232" t="s">
        <v>1803</v>
      </c>
    </row>
    <row r="202" s="13" customFormat="1">
      <c r="A202" s="13"/>
      <c r="B202" s="234"/>
      <c r="C202" s="235"/>
      <c r="D202" s="236" t="s">
        <v>159</v>
      </c>
      <c r="E202" s="237" t="s">
        <v>1</v>
      </c>
      <c r="F202" s="238" t="s">
        <v>1804</v>
      </c>
      <c r="G202" s="235"/>
      <c r="H202" s="239">
        <v>8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159</v>
      </c>
      <c r="AU202" s="245" t="s">
        <v>89</v>
      </c>
      <c r="AV202" s="13" t="s">
        <v>89</v>
      </c>
      <c r="AW202" s="13" t="s">
        <v>35</v>
      </c>
      <c r="AX202" s="13" t="s">
        <v>87</v>
      </c>
      <c r="AY202" s="245" t="s">
        <v>151</v>
      </c>
    </row>
    <row r="203" s="2" customFormat="1" ht="21.75" customHeight="1">
      <c r="A203" s="39"/>
      <c r="B203" s="40"/>
      <c r="C203" s="220" t="s">
        <v>284</v>
      </c>
      <c r="D203" s="220" t="s">
        <v>153</v>
      </c>
      <c r="E203" s="221" t="s">
        <v>1805</v>
      </c>
      <c r="F203" s="222" t="s">
        <v>1806</v>
      </c>
      <c r="G203" s="223" t="s">
        <v>349</v>
      </c>
      <c r="H203" s="224">
        <v>4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44</v>
      </c>
      <c r="O203" s="92"/>
      <c r="P203" s="230">
        <f>O203*H203</f>
        <v>0</v>
      </c>
      <c r="Q203" s="230">
        <v>0.054550000000000001</v>
      </c>
      <c r="R203" s="230">
        <f>Q203*H203</f>
        <v>0.21820000000000001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157</v>
      </c>
      <c r="AT203" s="232" t="s">
        <v>153</v>
      </c>
      <c r="AU203" s="232" t="s">
        <v>89</v>
      </c>
      <c r="AY203" s="18" t="s">
        <v>151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87</v>
      </c>
      <c r="BK203" s="233">
        <f>ROUND(I203*H203,2)</f>
        <v>0</v>
      </c>
      <c r="BL203" s="18" t="s">
        <v>157</v>
      </c>
      <c r="BM203" s="232" t="s">
        <v>1807</v>
      </c>
    </row>
    <row r="204" s="2" customFormat="1" ht="33" customHeight="1">
      <c r="A204" s="39"/>
      <c r="B204" s="40"/>
      <c r="C204" s="220" t="s">
        <v>291</v>
      </c>
      <c r="D204" s="220" t="s">
        <v>153</v>
      </c>
      <c r="E204" s="221" t="s">
        <v>1808</v>
      </c>
      <c r="F204" s="222" t="s">
        <v>1809</v>
      </c>
      <c r="G204" s="223" t="s">
        <v>248</v>
      </c>
      <c r="H204" s="224">
        <v>1.589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44</v>
      </c>
      <c r="O204" s="92"/>
      <c r="P204" s="230">
        <f>O204*H204</f>
        <v>0</v>
      </c>
      <c r="Q204" s="230">
        <v>0.01221</v>
      </c>
      <c r="R204" s="230">
        <f>Q204*H204</f>
        <v>0.019401689999999999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157</v>
      </c>
      <c r="AT204" s="232" t="s">
        <v>153</v>
      </c>
      <c r="AU204" s="232" t="s">
        <v>89</v>
      </c>
      <c r="AY204" s="18" t="s">
        <v>151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87</v>
      </c>
      <c r="BK204" s="233">
        <f>ROUND(I204*H204,2)</f>
        <v>0</v>
      </c>
      <c r="BL204" s="18" t="s">
        <v>157</v>
      </c>
      <c r="BM204" s="232" t="s">
        <v>1810</v>
      </c>
    </row>
    <row r="205" s="13" customFormat="1">
      <c r="A205" s="13"/>
      <c r="B205" s="234"/>
      <c r="C205" s="235"/>
      <c r="D205" s="236" t="s">
        <v>159</v>
      </c>
      <c r="E205" s="237" t="s">
        <v>1</v>
      </c>
      <c r="F205" s="238" t="s">
        <v>1811</v>
      </c>
      <c r="G205" s="235"/>
      <c r="H205" s="239">
        <v>1.589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159</v>
      </c>
      <c r="AU205" s="245" t="s">
        <v>89</v>
      </c>
      <c r="AV205" s="13" t="s">
        <v>89</v>
      </c>
      <c r="AW205" s="13" t="s">
        <v>35</v>
      </c>
      <c r="AX205" s="13" t="s">
        <v>87</v>
      </c>
      <c r="AY205" s="245" t="s">
        <v>151</v>
      </c>
    </row>
    <row r="206" s="2" customFormat="1" ht="21.75" customHeight="1">
      <c r="A206" s="39"/>
      <c r="B206" s="40"/>
      <c r="C206" s="257" t="s">
        <v>296</v>
      </c>
      <c r="D206" s="257" t="s">
        <v>353</v>
      </c>
      <c r="E206" s="258" t="s">
        <v>1812</v>
      </c>
      <c r="F206" s="259" t="s">
        <v>1813</v>
      </c>
      <c r="G206" s="260" t="s">
        <v>248</v>
      </c>
      <c r="H206" s="261">
        <v>1.716</v>
      </c>
      <c r="I206" s="262"/>
      <c r="J206" s="263">
        <f>ROUND(I206*H206,2)</f>
        <v>0</v>
      </c>
      <c r="K206" s="264"/>
      <c r="L206" s="265"/>
      <c r="M206" s="266" t="s">
        <v>1</v>
      </c>
      <c r="N206" s="267" t="s">
        <v>44</v>
      </c>
      <c r="O206" s="92"/>
      <c r="P206" s="230">
        <f>O206*H206</f>
        <v>0</v>
      </c>
      <c r="Q206" s="230">
        <v>1</v>
      </c>
      <c r="R206" s="230">
        <f>Q206*H206</f>
        <v>1.716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191</v>
      </c>
      <c r="AT206" s="232" t="s">
        <v>353</v>
      </c>
      <c r="AU206" s="232" t="s">
        <v>89</v>
      </c>
      <c r="AY206" s="18" t="s">
        <v>151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87</v>
      </c>
      <c r="BK206" s="233">
        <f>ROUND(I206*H206,2)</f>
        <v>0</v>
      </c>
      <c r="BL206" s="18" t="s">
        <v>157</v>
      </c>
      <c r="BM206" s="232" t="s">
        <v>1814</v>
      </c>
    </row>
    <row r="207" s="13" customFormat="1">
      <c r="A207" s="13"/>
      <c r="B207" s="234"/>
      <c r="C207" s="235"/>
      <c r="D207" s="236" t="s">
        <v>159</v>
      </c>
      <c r="E207" s="235"/>
      <c r="F207" s="238" t="s">
        <v>1815</v>
      </c>
      <c r="G207" s="235"/>
      <c r="H207" s="239">
        <v>1.716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159</v>
      </c>
      <c r="AU207" s="245" t="s">
        <v>89</v>
      </c>
      <c r="AV207" s="13" t="s">
        <v>89</v>
      </c>
      <c r="AW207" s="13" t="s">
        <v>4</v>
      </c>
      <c r="AX207" s="13" t="s">
        <v>87</v>
      </c>
      <c r="AY207" s="245" t="s">
        <v>151</v>
      </c>
    </row>
    <row r="208" s="2" customFormat="1" ht="24.15" customHeight="1">
      <c r="A208" s="39"/>
      <c r="B208" s="40"/>
      <c r="C208" s="220" t="s">
        <v>302</v>
      </c>
      <c r="D208" s="220" t="s">
        <v>153</v>
      </c>
      <c r="E208" s="221" t="s">
        <v>1816</v>
      </c>
      <c r="F208" s="222" t="s">
        <v>1817</v>
      </c>
      <c r="G208" s="223" t="s">
        <v>156</v>
      </c>
      <c r="H208" s="224">
        <v>4.5839999999999996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44</v>
      </c>
      <c r="O208" s="92"/>
      <c r="P208" s="230">
        <f>O208*H208</f>
        <v>0</v>
      </c>
      <c r="Q208" s="230">
        <v>0.17330000000000001</v>
      </c>
      <c r="R208" s="230">
        <f>Q208*H208</f>
        <v>0.79440719999999998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157</v>
      </c>
      <c r="AT208" s="232" t="s">
        <v>153</v>
      </c>
      <c r="AU208" s="232" t="s">
        <v>89</v>
      </c>
      <c r="AY208" s="18" t="s">
        <v>151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87</v>
      </c>
      <c r="BK208" s="233">
        <f>ROUND(I208*H208,2)</f>
        <v>0</v>
      </c>
      <c r="BL208" s="18" t="s">
        <v>157</v>
      </c>
      <c r="BM208" s="232" t="s">
        <v>1818</v>
      </c>
    </row>
    <row r="209" s="13" customFormat="1">
      <c r="A209" s="13"/>
      <c r="B209" s="234"/>
      <c r="C209" s="235"/>
      <c r="D209" s="236" t="s">
        <v>159</v>
      </c>
      <c r="E209" s="237" t="s">
        <v>1</v>
      </c>
      <c r="F209" s="238" t="s">
        <v>1819</v>
      </c>
      <c r="G209" s="235"/>
      <c r="H209" s="239">
        <v>4.5839999999999996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159</v>
      </c>
      <c r="AU209" s="245" t="s">
        <v>89</v>
      </c>
      <c r="AV209" s="13" t="s">
        <v>89</v>
      </c>
      <c r="AW209" s="13" t="s">
        <v>35</v>
      </c>
      <c r="AX209" s="13" t="s">
        <v>87</v>
      </c>
      <c r="AY209" s="245" t="s">
        <v>151</v>
      </c>
    </row>
    <row r="210" s="12" customFormat="1" ht="22.8" customHeight="1">
      <c r="A210" s="12"/>
      <c r="B210" s="204"/>
      <c r="C210" s="205"/>
      <c r="D210" s="206" t="s">
        <v>78</v>
      </c>
      <c r="E210" s="218" t="s">
        <v>157</v>
      </c>
      <c r="F210" s="218" t="s">
        <v>357</v>
      </c>
      <c r="G210" s="205"/>
      <c r="H210" s="205"/>
      <c r="I210" s="208"/>
      <c r="J210" s="219">
        <f>BK210</f>
        <v>0</v>
      </c>
      <c r="K210" s="205"/>
      <c r="L210" s="210"/>
      <c r="M210" s="211"/>
      <c r="N210" s="212"/>
      <c r="O210" s="212"/>
      <c r="P210" s="213">
        <f>SUM(P211:P237)</f>
        <v>0</v>
      </c>
      <c r="Q210" s="212"/>
      <c r="R210" s="213">
        <f>SUM(R211:R237)</f>
        <v>38.024476959999994</v>
      </c>
      <c r="S210" s="212"/>
      <c r="T210" s="214">
        <f>SUM(T211:T237)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5" t="s">
        <v>87</v>
      </c>
      <c r="AT210" s="216" t="s">
        <v>78</v>
      </c>
      <c r="AU210" s="216" t="s">
        <v>87</v>
      </c>
      <c r="AY210" s="215" t="s">
        <v>151</v>
      </c>
      <c r="BK210" s="217">
        <f>SUM(BK211:BK237)</f>
        <v>0</v>
      </c>
    </row>
    <row r="211" s="2" customFormat="1" ht="16.5" customHeight="1">
      <c r="A211" s="39"/>
      <c r="B211" s="40"/>
      <c r="C211" s="220" t="s">
        <v>308</v>
      </c>
      <c r="D211" s="220" t="s">
        <v>153</v>
      </c>
      <c r="E211" s="221" t="s">
        <v>1820</v>
      </c>
      <c r="F211" s="222" t="s">
        <v>1821</v>
      </c>
      <c r="G211" s="223" t="s">
        <v>156</v>
      </c>
      <c r="H211" s="224">
        <v>34.920000000000002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44</v>
      </c>
      <c r="O211" s="92"/>
      <c r="P211" s="230">
        <f>O211*H211</f>
        <v>0</v>
      </c>
      <c r="Q211" s="230">
        <v>0.011169999999999999</v>
      </c>
      <c r="R211" s="230">
        <f>Q211*H211</f>
        <v>0.39005639999999997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157</v>
      </c>
      <c r="AT211" s="232" t="s">
        <v>153</v>
      </c>
      <c r="AU211" s="232" t="s">
        <v>89</v>
      </c>
      <c r="AY211" s="18" t="s">
        <v>151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87</v>
      </c>
      <c r="BK211" s="233">
        <f>ROUND(I211*H211,2)</f>
        <v>0</v>
      </c>
      <c r="BL211" s="18" t="s">
        <v>157</v>
      </c>
      <c r="BM211" s="232" t="s">
        <v>1822</v>
      </c>
    </row>
    <row r="212" s="13" customFormat="1">
      <c r="A212" s="13"/>
      <c r="B212" s="234"/>
      <c r="C212" s="235"/>
      <c r="D212" s="236" t="s">
        <v>159</v>
      </c>
      <c r="E212" s="237" t="s">
        <v>1</v>
      </c>
      <c r="F212" s="238" t="s">
        <v>1823</v>
      </c>
      <c r="G212" s="235"/>
      <c r="H212" s="239">
        <v>18.359999999999999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159</v>
      </c>
      <c r="AU212" s="245" t="s">
        <v>89</v>
      </c>
      <c r="AV212" s="13" t="s">
        <v>89</v>
      </c>
      <c r="AW212" s="13" t="s">
        <v>35</v>
      </c>
      <c r="AX212" s="13" t="s">
        <v>79</v>
      </c>
      <c r="AY212" s="245" t="s">
        <v>151</v>
      </c>
    </row>
    <row r="213" s="13" customFormat="1">
      <c r="A213" s="13"/>
      <c r="B213" s="234"/>
      <c r="C213" s="235"/>
      <c r="D213" s="236" t="s">
        <v>159</v>
      </c>
      <c r="E213" s="237" t="s">
        <v>1</v>
      </c>
      <c r="F213" s="238" t="s">
        <v>1824</v>
      </c>
      <c r="G213" s="235"/>
      <c r="H213" s="239">
        <v>6.0750000000000002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159</v>
      </c>
      <c r="AU213" s="245" t="s">
        <v>89</v>
      </c>
      <c r="AV213" s="13" t="s">
        <v>89</v>
      </c>
      <c r="AW213" s="13" t="s">
        <v>35</v>
      </c>
      <c r="AX213" s="13" t="s">
        <v>79</v>
      </c>
      <c r="AY213" s="245" t="s">
        <v>151</v>
      </c>
    </row>
    <row r="214" s="13" customFormat="1">
      <c r="A214" s="13"/>
      <c r="B214" s="234"/>
      <c r="C214" s="235"/>
      <c r="D214" s="236" t="s">
        <v>159</v>
      </c>
      <c r="E214" s="237" t="s">
        <v>1</v>
      </c>
      <c r="F214" s="238" t="s">
        <v>1825</v>
      </c>
      <c r="G214" s="235"/>
      <c r="H214" s="239">
        <v>10.484999999999999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159</v>
      </c>
      <c r="AU214" s="245" t="s">
        <v>89</v>
      </c>
      <c r="AV214" s="13" t="s">
        <v>89</v>
      </c>
      <c r="AW214" s="13" t="s">
        <v>35</v>
      </c>
      <c r="AX214" s="13" t="s">
        <v>79</v>
      </c>
      <c r="AY214" s="245" t="s">
        <v>151</v>
      </c>
    </row>
    <row r="215" s="14" customFormat="1">
      <c r="A215" s="14"/>
      <c r="B215" s="246"/>
      <c r="C215" s="247"/>
      <c r="D215" s="236" t="s">
        <v>159</v>
      </c>
      <c r="E215" s="248" t="s">
        <v>1</v>
      </c>
      <c r="F215" s="249" t="s">
        <v>190</v>
      </c>
      <c r="G215" s="247"/>
      <c r="H215" s="250">
        <v>34.920000000000002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159</v>
      </c>
      <c r="AU215" s="256" t="s">
        <v>89</v>
      </c>
      <c r="AV215" s="14" t="s">
        <v>157</v>
      </c>
      <c r="AW215" s="14" t="s">
        <v>35</v>
      </c>
      <c r="AX215" s="14" t="s">
        <v>87</v>
      </c>
      <c r="AY215" s="256" t="s">
        <v>151</v>
      </c>
    </row>
    <row r="216" s="2" customFormat="1" ht="24.15" customHeight="1">
      <c r="A216" s="39"/>
      <c r="B216" s="40"/>
      <c r="C216" s="220" t="s">
        <v>313</v>
      </c>
      <c r="D216" s="220" t="s">
        <v>153</v>
      </c>
      <c r="E216" s="221" t="s">
        <v>1826</v>
      </c>
      <c r="F216" s="222" t="s">
        <v>1827</v>
      </c>
      <c r="G216" s="223" t="s">
        <v>248</v>
      </c>
      <c r="H216" s="224">
        <v>0.23499999999999999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44</v>
      </c>
      <c r="O216" s="92"/>
      <c r="P216" s="230">
        <f>O216*H216</f>
        <v>0</v>
      </c>
      <c r="Q216" s="230">
        <v>1.05291</v>
      </c>
      <c r="R216" s="230">
        <f>Q216*H216</f>
        <v>0.24743384999999998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157</v>
      </c>
      <c r="AT216" s="232" t="s">
        <v>153</v>
      </c>
      <c r="AU216" s="232" t="s">
        <v>89</v>
      </c>
      <c r="AY216" s="18" t="s">
        <v>151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87</v>
      </c>
      <c r="BK216" s="233">
        <f>ROUND(I216*H216,2)</f>
        <v>0</v>
      </c>
      <c r="BL216" s="18" t="s">
        <v>157</v>
      </c>
      <c r="BM216" s="232" t="s">
        <v>1828</v>
      </c>
    </row>
    <row r="217" s="13" customFormat="1">
      <c r="A217" s="13"/>
      <c r="B217" s="234"/>
      <c r="C217" s="235"/>
      <c r="D217" s="236" t="s">
        <v>159</v>
      </c>
      <c r="E217" s="237" t="s">
        <v>1</v>
      </c>
      <c r="F217" s="238" t="s">
        <v>1829</v>
      </c>
      <c r="G217" s="235"/>
      <c r="H217" s="239">
        <v>0.23499999999999999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159</v>
      </c>
      <c r="AU217" s="245" t="s">
        <v>89</v>
      </c>
      <c r="AV217" s="13" t="s">
        <v>89</v>
      </c>
      <c r="AW217" s="13" t="s">
        <v>35</v>
      </c>
      <c r="AX217" s="13" t="s">
        <v>87</v>
      </c>
      <c r="AY217" s="245" t="s">
        <v>151</v>
      </c>
    </row>
    <row r="218" s="2" customFormat="1" ht="16.5" customHeight="1">
      <c r="A218" s="39"/>
      <c r="B218" s="40"/>
      <c r="C218" s="220" t="s">
        <v>318</v>
      </c>
      <c r="D218" s="220" t="s">
        <v>153</v>
      </c>
      <c r="E218" s="221" t="s">
        <v>1830</v>
      </c>
      <c r="F218" s="222" t="s">
        <v>1831</v>
      </c>
      <c r="G218" s="223" t="s">
        <v>185</v>
      </c>
      <c r="H218" s="224">
        <v>3.3580000000000001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44</v>
      </c>
      <c r="O218" s="92"/>
      <c r="P218" s="230">
        <f>O218*H218</f>
        <v>0</v>
      </c>
      <c r="Q218" s="230">
        <v>2.5019800000000001</v>
      </c>
      <c r="R218" s="230">
        <f>Q218*H218</f>
        <v>8.40164884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157</v>
      </c>
      <c r="AT218" s="232" t="s">
        <v>153</v>
      </c>
      <c r="AU218" s="232" t="s">
        <v>89</v>
      </c>
      <c r="AY218" s="18" t="s">
        <v>151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87</v>
      </c>
      <c r="BK218" s="233">
        <f>ROUND(I218*H218,2)</f>
        <v>0</v>
      </c>
      <c r="BL218" s="18" t="s">
        <v>157</v>
      </c>
      <c r="BM218" s="232" t="s">
        <v>1832</v>
      </c>
    </row>
    <row r="219" s="13" customFormat="1">
      <c r="A219" s="13"/>
      <c r="B219" s="234"/>
      <c r="C219" s="235"/>
      <c r="D219" s="236" t="s">
        <v>159</v>
      </c>
      <c r="E219" s="237" t="s">
        <v>1</v>
      </c>
      <c r="F219" s="238" t="s">
        <v>1833</v>
      </c>
      <c r="G219" s="235"/>
      <c r="H219" s="239">
        <v>2.3180000000000001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159</v>
      </c>
      <c r="AU219" s="245" t="s">
        <v>89</v>
      </c>
      <c r="AV219" s="13" t="s">
        <v>89</v>
      </c>
      <c r="AW219" s="13" t="s">
        <v>35</v>
      </c>
      <c r="AX219" s="13" t="s">
        <v>79</v>
      </c>
      <c r="AY219" s="245" t="s">
        <v>151</v>
      </c>
    </row>
    <row r="220" s="13" customFormat="1">
      <c r="A220" s="13"/>
      <c r="B220" s="234"/>
      <c r="C220" s="235"/>
      <c r="D220" s="236" t="s">
        <v>159</v>
      </c>
      <c r="E220" s="237" t="s">
        <v>1</v>
      </c>
      <c r="F220" s="238" t="s">
        <v>1834</v>
      </c>
      <c r="G220" s="235"/>
      <c r="H220" s="239">
        <v>1.04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159</v>
      </c>
      <c r="AU220" s="245" t="s">
        <v>89</v>
      </c>
      <c r="AV220" s="13" t="s">
        <v>89</v>
      </c>
      <c r="AW220" s="13" t="s">
        <v>35</v>
      </c>
      <c r="AX220" s="13" t="s">
        <v>79</v>
      </c>
      <c r="AY220" s="245" t="s">
        <v>151</v>
      </c>
    </row>
    <row r="221" s="14" customFormat="1">
      <c r="A221" s="14"/>
      <c r="B221" s="246"/>
      <c r="C221" s="247"/>
      <c r="D221" s="236" t="s">
        <v>159</v>
      </c>
      <c r="E221" s="248" t="s">
        <v>1</v>
      </c>
      <c r="F221" s="249" t="s">
        <v>190</v>
      </c>
      <c r="G221" s="247"/>
      <c r="H221" s="250">
        <v>3.3580000000000001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159</v>
      </c>
      <c r="AU221" s="256" t="s">
        <v>89</v>
      </c>
      <c r="AV221" s="14" t="s">
        <v>157</v>
      </c>
      <c r="AW221" s="14" t="s">
        <v>35</v>
      </c>
      <c r="AX221" s="14" t="s">
        <v>87</v>
      </c>
      <c r="AY221" s="256" t="s">
        <v>151</v>
      </c>
    </row>
    <row r="222" s="2" customFormat="1" ht="16.5" customHeight="1">
      <c r="A222" s="39"/>
      <c r="B222" s="40"/>
      <c r="C222" s="220" t="s">
        <v>326</v>
      </c>
      <c r="D222" s="220" t="s">
        <v>153</v>
      </c>
      <c r="E222" s="221" t="s">
        <v>1835</v>
      </c>
      <c r="F222" s="222" t="s">
        <v>1836</v>
      </c>
      <c r="G222" s="223" t="s">
        <v>156</v>
      </c>
      <c r="H222" s="224">
        <v>34.920000000000002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44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157</v>
      </c>
      <c r="AT222" s="232" t="s">
        <v>153</v>
      </c>
      <c r="AU222" s="232" t="s">
        <v>89</v>
      </c>
      <c r="AY222" s="18" t="s">
        <v>151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87</v>
      </c>
      <c r="BK222" s="233">
        <f>ROUND(I222*H222,2)</f>
        <v>0</v>
      </c>
      <c r="BL222" s="18" t="s">
        <v>157</v>
      </c>
      <c r="BM222" s="232" t="s">
        <v>1837</v>
      </c>
    </row>
    <row r="223" s="13" customFormat="1">
      <c r="A223" s="13"/>
      <c r="B223" s="234"/>
      <c r="C223" s="235"/>
      <c r="D223" s="236" t="s">
        <v>159</v>
      </c>
      <c r="E223" s="237" t="s">
        <v>1</v>
      </c>
      <c r="F223" s="238" t="s">
        <v>1823</v>
      </c>
      <c r="G223" s="235"/>
      <c r="H223" s="239">
        <v>18.359999999999999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159</v>
      </c>
      <c r="AU223" s="245" t="s">
        <v>89</v>
      </c>
      <c r="AV223" s="13" t="s">
        <v>89</v>
      </c>
      <c r="AW223" s="13" t="s">
        <v>35</v>
      </c>
      <c r="AX223" s="13" t="s">
        <v>79</v>
      </c>
      <c r="AY223" s="245" t="s">
        <v>151</v>
      </c>
    </row>
    <row r="224" s="13" customFormat="1">
      <c r="A224" s="13"/>
      <c r="B224" s="234"/>
      <c r="C224" s="235"/>
      <c r="D224" s="236" t="s">
        <v>159</v>
      </c>
      <c r="E224" s="237" t="s">
        <v>1</v>
      </c>
      <c r="F224" s="238" t="s">
        <v>1824</v>
      </c>
      <c r="G224" s="235"/>
      <c r="H224" s="239">
        <v>6.0750000000000002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159</v>
      </c>
      <c r="AU224" s="245" t="s">
        <v>89</v>
      </c>
      <c r="AV224" s="13" t="s">
        <v>89</v>
      </c>
      <c r="AW224" s="13" t="s">
        <v>35</v>
      </c>
      <c r="AX224" s="13" t="s">
        <v>79</v>
      </c>
      <c r="AY224" s="245" t="s">
        <v>151</v>
      </c>
    </row>
    <row r="225" s="13" customFormat="1">
      <c r="A225" s="13"/>
      <c r="B225" s="234"/>
      <c r="C225" s="235"/>
      <c r="D225" s="236" t="s">
        <v>159</v>
      </c>
      <c r="E225" s="237" t="s">
        <v>1</v>
      </c>
      <c r="F225" s="238" t="s">
        <v>1825</v>
      </c>
      <c r="G225" s="235"/>
      <c r="H225" s="239">
        <v>10.484999999999999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159</v>
      </c>
      <c r="AU225" s="245" t="s">
        <v>89</v>
      </c>
      <c r="AV225" s="13" t="s">
        <v>89</v>
      </c>
      <c r="AW225" s="13" t="s">
        <v>35</v>
      </c>
      <c r="AX225" s="13" t="s">
        <v>79</v>
      </c>
      <c r="AY225" s="245" t="s">
        <v>151</v>
      </c>
    </row>
    <row r="226" s="14" customFormat="1">
      <c r="A226" s="14"/>
      <c r="B226" s="246"/>
      <c r="C226" s="247"/>
      <c r="D226" s="236" t="s">
        <v>159</v>
      </c>
      <c r="E226" s="248" t="s">
        <v>1</v>
      </c>
      <c r="F226" s="249" t="s">
        <v>190</v>
      </c>
      <c r="G226" s="247"/>
      <c r="H226" s="250">
        <v>34.920000000000002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159</v>
      </c>
      <c r="AU226" s="256" t="s">
        <v>89</v>
      </c>
      <c r="AV226" s="14" t="s">
        <v>157</v>
      </c>
      <c r="AW226" s="14" t="s">
        <v>35</v>
      </c>
      <c r="AX226" s="14" t="s">
        <v>87</v>
      </c>
      <c r="AY226" s="256" t="s">
        <v>151</v>
      </c>
    </row>
    <row r="227" s="2" customFormat="1" ht="49.05" customHeight="1">
      <c r="A227" s="39"/>
      <c r="B227" s="40"/>
      <c r="C227" s="220" t="s">
        <v>334</v>
      </c>
      <c r="D227" s="220" t="s">
        <v>153</v>
      </c>
      <c r="E227" s="221" t="s">
        <v>1838</v>
      </c>
      <c r="F227" s="222" t="s">
        <v>1839</v>
      </c>
      <c r="G227" s="223" t="s">
        <v>349</v>
      </c>
      <c r="H227" s="224">
        <v>4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44</v>
      </c>
      <c r="O227" s="92"/>
      <c r="P227" s="230">
        <f>O227*H227</f>
        <v>0</v>
      </c>
      <c r="Q227" s="230">
        <v>0.12901000000000001</v>
      </c>
      <c r="R227" s="230">
        <f>Q227*H227</f>
        <v>0.51604000000000005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157</v>
      </c>
      <c r="AT227" s="232" t="s">
        <v>153</v>
      </c>
      <c r="AU227" s="232" t="s">
        <v>89</v>
      </c>
      <c r="AY227" s="18" t="s">
        <v>151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87</v>
      </c>
      <c r="BK227" s="233">
        <f>ROUND(I227*H227,2)</f>
        <v>0</v>
      </c>
      <c r="BL227" s="18" t="s">
        <v>157</v>
      </c>
      <c r="BM227" s="232" t="s">
        <v>1840</v>
      </c>
    </row>
    <row r="228" s="2" customFormat="1" ht="49.05" customHeight="1">
      <c r="A228" s="39"/>
      <c r="B228" s="40"/>
      <c r="C228" s="220" t="s">
        <v>342</v>
      </c>
      <c r="D228" s="220" t="s">
        <v>153</v>
      </c>
      <c r="E228" s="221" t="s">
        <v>1841</v>
      </c>
      <c r="F228" s="222" t="s">
        <v>1842</v>
      </c>
      <c r="G228" s="223" t="s">
        <v>349</v>
      </c>
      <c r="H228" s="224">
        <v>4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44</v>
      </c>
      <c r="O228" s="92"/>
      <c r="P228" s="230">
        <f>O228*H228</f>
        <v>0</v>
      </c>
      <c r="Q228" s="230">
        <v>0.18636</v>
      </c>
      <c r="R228" s="230">
        <f>Q228*H228</f>
        <v>0.74543999999999999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157</v>
      </c>
      <c r="AT228" s="232" t="s">
        <v>153</v>
      </c>
      <c r="AU228" s="232" t="s">
        <v>89</v>
      </c>
      <c r="AY228" s="18" t="s">
        <v>151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87</v>
      </c>
      <c r="BK228" s="233">
        <f>ROUND(I228*H228,2)</f>
        <v>0</v>
      </c>
      <c r="BL228" s="18" t="s">
        <v>157</v>
      </c>
      <c r="BM228" s="232" t="s">
        <v>1843</v>
      </c>
    </row>
    <row r="229" s="2" customFormat="1" ht="24.15" customHeight="1">
      <c r="A229" s="39"/>
      <c r="B229" s="40"/>
      <c r="C229" s="257" t="s">
        <v>346</v>
      </c>
      <c r="D229" s="257" t="s">
        <v>353</v>
      </c>
      <c r="E229" s="258" t="s">
        <v>1844</v>
      </c>
      <c r="F229" s="259" t="s">
        <v>1845</v>
      </c>
      <c r="G229" s="260" t="s">
        <v>287</v>
      </c>
      <c r="H229" s="261">
        <v>43</v>
      </c>
      <c r="I229" s="262"/>
      <c r="J229" s="263">
        <f>ROUND(I229*H229,2)</f>
        <v>0</v>
      </c>
      <c r="K229" s="264"/>
      <c r="L229" s="265"/>
      <c r="M229" s="266" t="s">
        <v>1</v>
      </c>
      <c r="N229" s="267" t="s">
        <v>44</v>
      </c>
      <c r="O229" s="92"/>
      <c r="P229" s="230">
        <f>O229*H229</f>
        <v>0</v>
      </c>
      <c r="Q229" s="230">
        <v>0.41299999999999998</v>
      </c>
      <c r="R229" s="230">
        <f>Q229*H229</f>
        <v>17.759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191</v>
      </c>
      <c r="AT229" s="232" t="s">
        <v>353</v>
      </c>
      <c r="AU229" s="232" t="s">
        <v>89</v>
      </c>
      <c r="AY229" s="18" t="s">
        <v>151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87</v>
      </c>
      <c r="BK229" s="233">
        <f>ROUND(I229*H229,2)</f>
        <v>0</v>
      </c>
      <c r="BL229" s="18" t="s">
        <v>157</v>
      </c>
      <c r="BM229" s="232" t="s">
        <v>1846</v>
      </c>
    </row>
    <row r="230" s="13" customFormat="1">
      <c r="A230" s="13"/>
      <c r="B230" s="234"/>
      <c r="C230" s="235"/>
      <c r="D230" s="236" t="s">
        <v>159</v>
      </c>
      <c r="E230" s="237" t="s">
        <v>1</v>
      </c>
      <c r="F230" s="238" t="s">
        <v>1847</v>
      </c>
      <c r="G230" s="235"/>
      <c r="H230" s="239">
        <v>43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159</v>
      </c>
      <c r="AU230" s="245" t="s">
        <v>89</v>
      </c>
      <c r="AV230" s="13" t="s">
        <v>89</v>
      </c>
      <c r="AW230" s="13" t="s">
        <v>35</v>
      </c>
      <c r="AX230" s="13" t="s">
        <v>87</v>
      </c>
      <c r="AY230" s="245" t="s">
        <v>151</v>
      </c>
    </row>
    <row r="231" s="2" customFormat="1" ht="21.75" customHeight="1">
      <c r="A231" s="39"/>
      <c r="B231" s="40"/>
      <c r="C231" s="220" t="s">
        <v>352</v>
      </c>
      <c r="D231" s="220" t="s">
        <v>153</v>
      </c>
      <c r="E231" s="221" t="s">
        <v>1848</v>
      </c>
      <c r="F231" s="222" t="s">
        <v>1849</v>
      </c>
      <c r="G231" s="223" t="s">
        <v>156</v>
      </c>
      <c r="H231" s="224">
        <v>18.995000000000001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44</v>
      </c>
      <c r="O231" s="92"/>
      <c r="P231" s="230">
        <f>O231*H231</f>
        <v>0</v>
      </c>
      <c r="Q231" s="230">
        <v>0.014500000000000001</v>
      </c>
      <c r="R231" s="230">
        <f>Q231*H231</f>
        <v>0.27542750000000005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157</v>
      </c>
      <c r="AT231" s="232" t="s">
        <v>153</v>
      </c>
      <c r="AU231" s="232" t="s">
        <v>89</v>
      </c>
      <c r="AY231" s="18" t="s">
        <v>151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87</v>
      </c>
      <c r="BK231" s="233">
        <f>ROUND(I231*H231,2)</f>
        <v>0</v>
      </c>
      <c r="BL231" s="18" t="s">
        <v>157</v>
      </c>
      <c r="BM231" s="232" t="s">
        <v>1850</v>
      </c>
    </row>
    <row r="232" s="13" customFormat="1">
      <c r="A232" s="13"/>
      <c r="B232" s="234"/>
      <c r="C232" s="235"/>
      <c r="D232" s="236" t="s">
        <v>159</v>
      </c>
      <c r="E232" s="237" t="s">
        <v>1</v>
      </c>
      <c r="F232" s="238" t="s">
        <v>1851</v>
      </c>
      <c r="G232" s="235"/>
      <c r="H232" s="239">
        <v>18.995000000000001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159</v>
      </c>
      <c r="AU232" s="245" t="s">
        <v>89</v>
      </c>
      <c r="AV232" s="13" t="s">
        <v>89</v>
      </c>
      <c r="AW232" s="13" t="s">
        <v>35</v>
      </c>
      <c r="AX232" s="13" t="s">
        <v>87</v>
      </c>
      <c r="AY232" s="245" t="s">
        <v>151</v>
      </c>
    </row>
    <row r="233" s="2" customFormat="1" ht="16.5" customHeight="1">
      <c r="A233" s="39"/>
      <c r="B233" s="40"/>
      <c r="C233" s="220" t="s">
        <v>358</v>
      </c>
      <c r="D233" s="220" t="s">
        <v>153</v>
      </c>
      <c r="E233" s="221" t="s">
        <v>1852</v>
      </c>
      <c r="F233" s="222" t="s">
        <v>328</v>
      </c>
      <c r="G233" s="223" t="s">
        <v>248</v>
      </c>
      <c r="H233" s="224">
        <v>0.71499999999999997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44</v>
      </c>
      <c r="O233" s="92"/>
      <c r="P233" s="230">
        <f>O233*H233</f>
        <v>0</v>
      </c>
      <c r="Q233" s="230">
        <v>1.04575</v>
      </c>
      <c r="R233" s="230">
        <f>Q233*H233</f>
        <v>0.74771124999999994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157</v>
      </c>
      <c r="AT233" s="232" t="s">
        <v>153</v>
      </c>
      <c r="AU233" s="232" t="s">
        <v>89</v>
      </c>
      <c r="AY233" s="18" t="s">
        <v>151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87</v>
      </c>
      <c r="BK233" s="233">
        <f>ROUND(I233*H233,2)</f>
        <v>0</v>
      </c>
      <c r="BL233" s="18" t="s">
        <v>157</v>
      </c>
      <c r="BM233" s="232" t="s">
        <v>1853</v>
      </c>
    </row>
    <row r="234" s="13" customFormat="1">
      <c r="A234" s="13"/>
      <c r="B234" s="234"/>
      <c r="C234" s="235"/>
      <c r="D234" s="236" t="s">
        <v>159</v>
      </c>
      <c r="E234" s="237" t="s">
        <v>1</v>
      </c>
      <c r="F234" s="238" t="s">
        <v>1854</v>
      </c>
      <c r="G234" s="235"/>
      <c r="H234" s="239">
        <v>0.71499999999999997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159</v>
      </c>
      <c r="AU234" s="245" t="s">
        <v>89</v>
      </c>
      <c r="AV234" s="13" t="s">
        <v>89</v>
      </c>
      <c r="AW234" s="13" t="s">
        <v>35</v>
      </c>
      <c r="AX234" s="13" t="s">
        <v>87</v>
      </c>
      <c r="AY234" s="245" t="s">
        <v>151</v>
      </c>
    </row>
    <row r="235" s="2" customFormat="1" ht="16.5" customHeight="1">
      <c r="A235" s="39"/>
      <c r="B235" s="40"/>
      <c r="C235" s="220" t="s">
        <v>365</v>
      </c>
      <c r="D235" s="220" t="s">
        <v>153</v>
      </c>
      <c r="E235" s="221" t="s">
        <v>1855</v>
      </c>
      <c r="F235" s="222" t="s">
        <v>1856</v>
      </c>
      <c r="G235" s="223" t="s">
        <v>185</v>
      </c>
      <c r="H235" s="224">
        <v>3.5739999999999998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44</v>
      </c>
      <c r="O235" s="92"/>
      <c r="P235" s="230">
        <f>O235*H235</f>
        <v>0</v>
      </c>
      <c r="Q235" s="230">
        <v>2.5018799999999999</v>
      </c>
      <c r="R235" s="230">
        <f>Q235*H235</f>
        <v>8.9417191199999984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157</v>
      </c>
      <c r="AT235" s="232" t="s">
        <v>153</v>
      </c>
      <c r="AU235" s="232" t="s">
        <v>89</v>
      </c>
      <c r="AY235" s="18" t="s">
        <v>151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87</v>
      </c>
      <c r="BK235" s="233">
        <f>ROUND(I235*H235,2)</f>
        <v>0</v>
      </c>
      <c r="BL235" s="18" t="s">
        <v>157</v>
      </c>
      <c r="BM235" s="232" t="s">
        <v>1857</v>
      </c>
    </row>
    <row r="236" s="13" customFormat="1">
      <c r="A236" s="13"/>
      <c r="B236" s="234"/>
      <c r="C236" s="235"/>
      <c r="D236" s="236" t="s">
        <v>159</v>
      </c>
      <c r="E236" s="237" t="s">
        <v>1</v>
      </c>
      <c r="F236" s="238" t="s">
        <v>1858</v>
      </c>
      <c r="G236" s="235"/>
      <c r="H236" s="239">
        <v>3.5739999999999998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159</v>
      </c>
      <c r="AU236" s="245" t="s">
        <v>89</v>
      </c>
      <c r="AV236" s="13" t="s">
        <v>89</v>
      </c>
      <c r="AW236" s="13" t="s">
        <v>35</v>
      </c>
      <c r="AX236" s="13" t="s">
        <v>87</v>
      </c>
      <c r="AY236" s="245" t="s">
        <v>151</v>
      </c>
    </row>
    <row r="237" s="2" customFormat="1" ht="21.75" customHeight="1">
      <c r="A237" s="39"/>
      <c r="B237" s="40"/>
      <c r="C237" s="220" t="s">
        <v>372</v>
      </c>
      <c r="D237" s="220" t="s">
        <v>153</v>
      </c>
      <c r="E237" s="221" t="s">
        <v>1859</v>
      </c>
      <c r="F237" s="222" t="s">
        <v>1860</v>
      </c>
      <c r="G237" s="223" t="s">
        <v>156</v>
      </c>
      <c r="H237" s="224">
        <v>18.995000000000001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44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157</v>
      </c>
      <c r="AT237" s="232" t="s">
        <v>153</v>
      </c>
      <c r="AU237" s="232" t="s">
        <v>89</v>
      </c>
      <c r="AY237" s="18" t="s">
        <v>151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87</v>
      </c>
      <c r="BK237" s="233">
        <f>ROUND(I237*H237,2)</f>
        <v>0</v>
      </c>
      <c r="BL237" s="18" t="s">
        <v>157</v>
      </c>
      <c r="BM237" s="232" t="s">
        <v>1861</v>
      </c>
    </row>
    <row r="238" s="12" customFormat="1" ht="22.8" customHeight="1">
      <c r="A238" s="12"/>
      <c r="B238" s="204"/>
      <c r="C238" s="205"/>
      <c r="D238" s="206" t="s">
        <v>78</v>
      </c>
      <c r="E238" s="218" t="s">
        <v>173</v>
      </c>
      <c r="F238" s="218" t="s">
        <v>386</v>
      </c>
      <c r="G238" s="205"/>
      <c r="H238" s="205"/>
      <c r="I238" s="208"/>
      <c r="J238" s="219">
        <f>BK238</f>
        <v>0</v>
      </c>
      <c r="K238" s="205"/>
      <c r="L238" s="210"/>
      <c r="M238" s="211"/>
      <c r="N238" s="212"/>
      <c r="O238" s="212"/>
      <c r="P238" s="213">
        <f>SUM(P239:P262)</f>
        <v>0</v>
      </c>
      <c r="Q238" s="212"/>
      <c r="R238" s="213">
        <f>SUM(R239:R262)</f>
        <v>50.832219000000002</v>
      </c>
      <c r="S238" s="212"/>
      <c r="T238" s="214">
        <f>SUM(T239:T262)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5" t="s">
        <v>87</v>
      </c>
      <c r="AT238" s="216" t="s">
        <v>78</v>
      </c>
      <c r="AU238" s="216" t="s">
        <v>87</v>
      </c>
      <c r="AY238" s="215" t="s">
        <v>151</v>
      </c>
      <c r="BK238" s="217">
        <f>SUM(BK239:BK262)</f>
        <v>0</v>
      </c>
    </row>
    <row r="239" s="2" customFormat="1" ht="21.75" customHeight="1">
      <c r="A239" s="39"/>
      <c r="B239" s="40"/>
      <c r="C239" s="220" t="s">
        <v>381</v>
      </c>
      <c r="D239" s="220" t="s">
        <v>153</v>
      </c>
      <c r="E239" s="221" t="s">
        <v>471</v>
      </c>
      <c r="F239" s="222" t="s">
        <v>472</v>
      </c>
      <c r="G239" s="223" t="s">
        <v>156</v>
      </c>
      <c r="H239" s="224">
        <v>14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44</v>
      </c>
      <c r="O239" s="92"/>
      <c r="P239" s="230">
        <f>O239*H239</f>
        <v>0</v>
      </c>
      <c r="Q239" s="230">
        <v>0.27560000000000001</v>
      </c>
      <c r="R239" s="230">
        <f>Q239*H239</f>
        <v>3.8584000000000001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157</v>
      </c>
      <c r="AT239" s="232" t="s">
        <v>153</v>
      </c>
      <c r="AU239" s="232" t="s">
        <v>89</v>
      </c>
      <c r="AY239" s="18" t="s">
        <v>151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87</v>
      </c>
      <c r="BK239" s="233">
        <f>ROUND(I239*H239,2)</f>
        <v>0</v>
      </c>
      <c r="BL239" s="18" t="s">
        <v>157</v>
      </c>
      <c r="BM239" s="232" t="s">
        <v>1862</v>
      </c>
    </row>
    <row r="240" s="13" customFormat="1">
      <c r="A240" s="13"/>
      <c r="B240" s="234"/>
      <c r="C240" s="235"/>
      <c r="D240" s="236" t="s">
        <v>159</v>
      </c>
      <c r="E240" s="237" t="s">
        <v>1</v>
      </c>
      <c r="F240" s="238" t="s">
        <v>1863</v>
      </c>
      <c r="G240" s="235"/>
      <c r="H240" s="239">
        <v>14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159</v>
      </c>
      <c r="AU240" s="245" t="s">
        <v>89</v>
      </c>
      <c r="AV240" s="13" t="s">
        <v>89</v>
      </c>
      <c r="AW240" s="13" t="s">
        <v>35</v>
      </c>
      <c r="AX240" s="13" t="s">
        <v>87</v>
      </c>
      <c r="AY240" s="245" t="s">
        <v>151</v>
      </c>
    </row>
    <row r="241" s="2" customFormat="1" ht="24.15" customHeight="1">
      <c r="A241" s="39"/>
      <c r="B241" s="40"/>
      <c r="C241" s="220" t="s">
        <v>387</v>
      </c>
      <c r="D241" s="220" t="s">
        <v>153</v>
      </c>
      <c r="E241" s="221" t="s">
        <v>475</v>
      </c>
      <c r="F241" s="222" t="s">
        <v>476</v>
      </c>
      <c r="G241" s="223" t="s">
        <v>156</v>
      </c>
      <c r="H241" s="224">
        <v>14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44</v>
      </c>
      <c r="O241" s="92"/>
      <c r="P241" s="230">
        <f>O241*H241</f>
        <v>0</v>
      </c>
      <c r="Q241" s="230">
        <v>0.24096000000000001</v>
      </c>
      <c r="R241" s="230">
        <f>Q241*H241</f>
        <v>3.37344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157</v>
      </c>
      <c r="AT241" s="232" t="s">
        <v>153</v>
      </c>
      <c r="AU241" s="232" t="s">
        <v>89</v>
      </c>
      <c r="AY241" s="18" t="s">
        <v>151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87</v>
      </c>
      <c r="BK241" s="233">
        <f>ROUND(I241*H241,2)</f>
        <v>0</v>
      </c>
      <c r="BL241" s="18" t="s">
        <v>157</v>
      </c>
      <c r="BM241" s="232" t="s">
        <v>1864</v>
      </c>
    </row>
    <row r="242" s="13" customFormat="1">
      <c r="A242" s="13"/>
      <c r="B242" s="234"/>
      <c r="C242" s="235"/>
      <c r="D242" s="236" t="s">
        <v>159</v>
      </c>
      <c r="E242" s="237" t="s">
        <v>1</v>
      </c>
      <c r="F242" s="238" t="s">
        <v>1863</v>
      </c>
      <c r="G242" s="235"/>
      <c r="H242" s="239">
        <v>14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159</v>
      </c>
      <c r="AU242" s="245" t="s">
        <v>89</v>
      </c>
      <c r="AV242" s="13" t="s">
        <v>89</v>
      </c>
      <c r="AW242" s="13" t="s">
        <v>35</v>
      </c>
      <c r="AX242" s="13" t="s">
        <v>87</v>
      </c>
      <c r="AY242" s="245" t="s">
        <v>151</v>
      </c>
    </row>
    <row r="243" s="2" customFormat="1" ht="37.8" customHeight="1">
      <c r="A243" s="39"/>
      <c r="B243" s="40"/>
      <c r="C243" s="220" t="s">
        <v>392</v>
      </c>
      <c r="D243" s="220" t="s">
        <v>153</v>
      </c>
      <c r="E243" s="221" t="s">
        <v>1865</v>
      </c>
      <c r="F243" s="222" t="s">
        <v>1866</v>
      </c>
      <c r="G243" s="223" t="s">
        <v>156</v>
      </c>
      <c r="H243" s="224">
        <v>24.649999999999999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44</v>
      </c>
      <c r="O243" s="92"/>
      <c r="P243" s="230">
        <f>O243*H243</f>
        <v>0</v>
      </c>
      <c r="Q243" s="230">
        <v>0.16192000000000001</v>
      </c>
      <c r="R243" s="230">
        <f>Q243*H243</f>
        <v>3.9913279999999998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157</v>
      </c>
      <c r="AT243" s="232" t="s">
        <v>153</v>
      </c>
      <c r="AU243" s="232" t="s">
        <v>89</v>
      </c>
      <c r="AY243" s="18" t="s">
        <v>151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87</v>
      </c>
      <c r="BK243" s="233">
        <f>ROUND(I243*H243,2)</f>
        <v>0</v>
      </c>
      <c r="BL243" s="18" t="s">
        <v>157</v>
      </c>
      <c r="BM243" s="232" t="s">
        <v>1867</v>
      </c>
    </row>
    <row r="244" s="13" customFormat="1">
      <c r="A244" s="13"/>
      <c r="B244" s="234"/>
      <c r="C244" s="235"/>
      <c r="D244" s="236" t="s">
        <v>159</v>
      </c>
      <c r="E244" s="237" t="s">
        <v>1</v>
      </c>
      <c r="F244" s="238" t="s">
        <v>1868</v>
      </c>
      <c r="G244" s="235"/>
      <c r="H244" s="239">
        <v>24.649999999999999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159</v>
      </c>
      <c r="AU244" s="245" t="s">
        <v>89</v>
      </c>
      <c r="AV244" s="13" t="s">
        <v>89</v>
      </c>
      <c r="AW244" s="13" t="s">
        <v>35</v>
      </c>
      <c r="AX244" s="13" t="s">
        <v>87</v>
      </c>
      <c r="AY244" s="245" t="s">
        <v>151</v>
      </c>
    </row>
    <row r="245" s="2" customFormat="1" ht="33" customHeight="1">
      <c r="A245" s="39"/>
      <c r="B245" s="40"/>
      <c r="C245" s="220" t="s">
        <v>396</v>
      </c>
      <c r="D245" s="220" t="s">
        <v>153</v>
      </c>
      <c r="E245" s="221" t="s">
        <v>1869</v>
      </c>
      <c r="F245" s="222" t="s">
        <v>1870</v>
      </c>
      <c r="G245" s="223" t="s">
        <v>156</v>
      </c>
      <c r="H245" s="224">
        <v>24.649999999999999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44</v>
      </c>
      <c r="O245" s="92"/>
      <c r="P245" s="230">
        <f>O245*H245</f>
        <v>0</v>
      </c>
      <c r="Q245" s="230">
        <v>0.16192000000000001</v>
      </c>
      <c r="R245" s="230">
        <f>Q245*H245</f>
        <v>3.9913279999999998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157</v>
      </c>
      <c r="AT245" s="232" t="s">
        <v>153</v>
      </c>
      <c r="AU245" s="232" t="s">
        <v>89</v>
      </c>
      <c r="AY245" s="18" t="s">
        <v>151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87</v>
      </c>
      <c r="BK245" s="233">
        <f>ROUND(I245*H245,2)</f>
        <v>0</v>
      </c>
      <c r="BL245" s="18" t="s">
        <v>157</v>
      </c>
      <c r="BM245" s="232" t="s">
        <v>1871</v>
      </c>
    </row>
    <row r="246" s="13" customFormat="1">
      <c r="A246" s="13"/>
      <c r="B246" s="234"/>
      <c r="C246" s="235"/>
      <c r="D246" s="236" t="s">
        <v>159</v>
      </c>
      <c r="E246" s="237" t="s">
        <v>1</v>
      </c>
      <c r="F246" s="238" t="s">
        <v>1868</v>
      </c>
      <c r="G246" s="235"/>
      <c r="H246" s="239">
        <v>24.649999999999999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159</v>
      </c>
      <c r="AU246" s="245" t="s">
        <v>89</v>
      </c>
      <c r="AV246" s="13" t="s">
        <v>89</v>
      </c>
      <c r="AW246" s="13" t="s">
        <v>35</v>
      </c>
      <c r="AX246" s="13" t="s">
        <v>87</v>
      </c>
      <c r="AY246" s="245" t="s">
        <v>151</v>
      </c>
    </row>
    <row r="247" s="2" customFormat="1" ht="24.15" customHeight="1">
      <c r="A247" s="39"/>
      <c r="B247" s="40"/>
      <c r="C247" s="220" t="s">
        <v>401</v>
      </c>
      <c r="D247" s="220" t="s">
        <v>153</v>
      </c>
      <c r="E247" s="221" t="s">
        <v>1872</v>
      </c>
      <c r="F247" s="222" t="s">
        <v>1873</v>
      </c>
      <c r="G247" s="223" t="s">
        <v>156</v>
      </c>
      <c r="H247" s="224">
        <v>123.25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44</v>
      </c>
      <c r="O247" s="92"/>
      <c r="P247" s="230">
        <f>O247*H247</f>
        <v>0</v>
      </c>
      <c r="Q247" s="230">
        <v>0.020240000000000001</v>
      </c>
      <c r="R247" s="230">
        <f>Q247*H247</f>
        <v>2.49458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157</v>
      </c>
      <c r="AT247" s="232" t="s">
        <v>153</v>
      </c>
      <c r="AU247" s="232" t="s">
        <v>89</v>
      </c>
      <c r="AY247" s="18" t="s">
        <v>151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87</v>
      </c>
      <c r="BK247" s="233">
        <f>ROUND(I247*H247,2)</f>
        <v>0</v>
      </c>
      <c r="BL247" s="18" t="s">
        <v>157</v>
      </c>
      <c r="BM247" s="232" t="s">
        <v>1874</v>
      </c>
    </row>
    <row r="248" s="13" customFormat="1">
      <c r="A248" s="13"/>
      <c r="B248" s="234"/>
      <c r="C248" s="235"/>
      <c r="D248" s="236" t="s">
        <v>159</v>
      </c>
      <c r="E248" s="237" t="s">
        <v>1</v>
      </c>
      <c r="F248" s="238" t="s">
        <v>1875</v>
      </c>
      <c r="G248" s="235"/>
      <c r="H248" s="239">
        <v>123.25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159</v>
      </c>
      <c r="AU248" s="245" t="s">
        <v>89</v>
      </c>
      <c r="AV248" s="13" t="s">
        <v>89</v>
      </c>
      <c r="AW248" s="13" t="s">
        <v>35</v>
      </c>
      <c r="AX248" s="13" t="s">
        <v>87</v>
      </c>
      <c r="AY248" s="245" t="s">
        <v>151</v>
      </c>
    </row>
    <row r="249" s="2" customFormat="1" ht="24.15" customHeight="1">
      <c r="A249" s="39"/>
      <c r="B249" s="40"/>
      <c r="C249" s="220" t="s">
        <v>406</v>
      </c>
      <c r="D249" s="220" t="s">
        <v>153</v>
      </c>
      <c r="E249" s="221" t="s">
        <v>1876</v>
      </c>
      <c r="F249" s="222" t="s">
        <v>1877</v>
      </c>
      <c r="G249" s="223" t="s">
        <v>156</v>
      </c>
      <c r="H249" s="224">
        <v>246.5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44</v>
      </c>
      <c r="O249" s="92"/>
      <c r="P249" s="230">
        <f>O249*H249</f>
        <v>0</v>
      </c>
      <c r="Q249" s="230">
        <v>0.020240000000000001</v>
      </c>
      <c r="R249" s="230">
        <f>Q249*H249</f>
        <v>4.98916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157</v>
      </c>
      <c r="AT249" s="232" t="s">
        <v>153</v>
      </c>
      <c r="AU249" s="232" t="s">
        <v>89</v>
      </c>
      <c r="AY249" s="18" t="s">
        <v>151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87</v>
      </c>
      <c r="BK249" s="233">
        <f>ROUND(I249*H249,2)</f>
        <v>0</v>
      </c>
      <c r="BL249" s="18" t="s">
        <v>157</v>
      </c>
      <c r="BM249" s="232" t="s">
        <v>1878</v>
      </c>
    </row>
    <row r="250" s="13" customFormat="1">
      <c r="A250" s="13"/>
      <c r="B250" s="234"/>
      <c r="C250" s="235"/>
      <c r="D250" s="236" t="s">
        <v>159</v>
      </c>
      <c r="E250" s="237" t="s">
        <v>1</v>
      </c>
      <c r="F250" s="238" t="s">
        <v>1879</v>
      </c>
      <c r="G250" s="235"/>
      <c r="H250" s="239">
        <v>246.5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159</v>
      </c>
      <c r="AU250" s="245" t="s">
        <v>89</v>
      </c>
      <c r="AV250" s="13" t="s">
        <v>89</v>
      </c>
      <c r="AW250" s="13" t="s">
        <v>35</v>
      </c>
      <c r="AX250" s="13" t="s">
        <v>87</v>
      </c>
      <c r="AY250" s="245" t="s">
        <v>151</v>
      </c>
    </row>
    <row r="251" s="2" customFormat="1" ht="24.15" customHeight="1">
      <c r="A251" s="39"/>
      <c r="B251" s="40"/>
      <c r="C251" s="220" t="s">
        <v>411</v>
      </c>
      <c r="D251" s="220" t="s">
        <v>153</v>
      </c>
      <c r="E251" s="221" t="s">
        <v>451</v>
      </c>
      <c r="F251" s="222" t="s">
        <v>452</v>
      </c>
      <c r="G251" s="223" t="s">
        <v>156</v>
      </c>
      <c r="H251" s="224">
        <v>24.649999999999999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44</v>
      </c>
      <c r="O251" s="92"/>
      <c r="P251" s="230">
        <f>O251*H251</f>
        <v>0</v>
      </c>
      <c r="Q251" s="230">
        <v>0.090620000000000006</v>
      </c>
      <c r="R251" s="230">
        <f>Q251*H251</f>
        <v>2.2337829999999999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157</v>
      </c>
      <c r="AT251" s="232" t="s">
        <v>153</v>
      </c>
      <c r="AU251" s="232" t="s">
        <v>89</v>
      </c>
      <c r="AY251" s="18" t="s">
        <v>151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87</v>
      </c>
      <c r="BK251" s="233">
        <f>ROUND(I251*H251,2)</f>
        <v>0</v>
      </c>
      <c r="BL251" s="18" t="s">
        <v>157</v>
      </c>
      <c r="BM251" s="232" t="s">
        <v>1880</v>
      </c>
    </row>
    <row r="252" s="13" customFormat="1">
      <c r="A252" s="13"/>
      <c r="B252" s="234"/>
      <c r="C252" s="235"/>
      <c r="D252" s="236" t="s">
        <v>159</v>
      </c>
      <c r="E252" s="237" t="s">
        <v>1</v>
      </c>
      <c r="F252" s="238" t="s">
        <v>1868</v>
      </c>
      <c r="G252" s="235"/>
      <c r="H252" s="239">
        <v>24.649999999999999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159</v>
      </c>
      <c r="AU252" s="245" t="s">
        <v>89</v>
      </c>
      <c r="AV252" s="13" t="s">
        <v>89</v>
      </c>
      <c r="AW252" s="13" t="s">
        <v>35</v>
      </c>
      <c r="AX252" s="13" t="s">
        <v>87</v>
      </c>
      <c r="AY252" s="245" t="s">
        <v>151</v>
      </c>
    </row>
    <row r="253" s="2" customFormat="1" ht="24.15" customHeight="1">
      <c r="A253" s="39"/>
      <c r="B253" s="40"/>
      <c r="C253" s="257" t="s">
        <v>415</v>
      </c>
      <c r="D253" s="257" t="s">
        <v>353</v>
      </c>
      <c r="E253" s="258" t="s">
        <v>462</v>
      </c>
      <c r="F253" s="259" t="s">
        <v>463</v>
      </c>
      <c r="G253" s="260" t="s">
        <v>156</v>
      </c>
      <c r="H253" s="261">
        <v>25.390000000000001</v>
      </c>
      <c r="I253" s="262"/>
      <c r="J253" s="263">
        <f>ROUND(I253*H253,2)</f>
        <v>0</v>
      </c>
      <c r="K253" s="264"/>
      <c r="L253" s="265"/>
      <c r="M253" s="266" t="s">
        <v>1</v>
      </c>
      <c r="N253" s="267" t="s">
        <v>44</v>
      </c>
      <c r="O253" s="92"/>
      <c r="P253" s="230">
        <f>O253*H253</f>
        <v>0</v>
      </c>
      <c r="Q253" s="230">
        <v>0.17999999999999999</v>
      </c>
      <c r="R253" s="230">
        <f>Q253*H253</f>
        <v>4.5701999999999998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191</v>
      </c>
      <c r="AT253" s="232" t="s">
        <v>353</v>
      </c>
      <c r="AU253" s="232" t="s">
        <v>89</v>
      </c>
      <c r="AY253" s="18" t="s">
        <v>151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87</v>
      </c>
      <c r="BK253" s="233">
        <f>ROUND(I253*H253,2)</f>
        <v>0</v>
      </c>
      <c r="BL253" s="18" t="s">
        <v>157</v>
      </c>
      <c r="BM253" s="232" t="s">
        <v>1881</v>
      </c>
    </row>
    <row r="254" s="13" customFormat="1">
      <c r="A254" s="13"/>
      <c r="B254" s="234"/>
      <c r="C254" s="235"/>
      <c r="D254" s="236" t="s">
        <v>159</v>
      </c>
      <c r="E254" s="237" t="s">
        <v>1</v>
      </c>
      <c r="F254" s="238" t="s">
        <v>1868</v>
      </c>
      <c r="G254" s="235"/>
      <c r="H254" s="239">
        <v>24.649999999999999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159</v>
      </c>
      <c r="AU254" s="245" t="s">
        <v>89</v>
      </c>
      <c r="AV254" s="13" t="s">
        <v>89</v>
      </c>
      <c r="AW254" s="13" t="s">
        <v>35</v>
      </c>
      <c r="AX254" s="13" t="s">
        <v>87</v>
      </c>
      <c r="AY254" s="245" t="s">
        <v>151</v>
      </c>
    </row>
    <row r="255" s="13" customFormat="1">
      <c r="A255" s="13"/>
      <c r="B255" s="234"/>
      <c r="C255" s="235"/>
      <c r="D255" s="236" t="s">
        <v>159</v>
      </c>
      <c r="E255" s="235"/>
      <c r="F255" s="238" t="s">
        <v>1882</v>
      </c>
      <c r="G255" s="235"/>
      <c r="H255" s="239">
        <v>25.390000000000001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159</v>
      </c>
      <c r="AU255" s="245" t="s">
        <v>89</v>
      </c>
      <c r="AV255" s="13" t="s">
        <v>89</v>
      </c>
      <c r="AW255" s="13" t="s">
        <v>4</v>
      </c>
      <c r="AX255" s="13" t="s">
        <v>87</v>
      </c>
      <c r="AY255" s="245" t="s">
        <v>151</v>
      </c>
    </row>
    <row r="256" s="2" customFormat="1" ht="24.15" customHeight="1">
      <c r="A256" s="39"/>
      <c r="B256" s="40"/>
      <c r="C256" s="220" t="s">
        <v>419</v>
      </c>
      <c r="D256" s="220" t="s">
        <v>153</v>
      </c>
      <c r="E256" s="221" t="s">
        <v>1883</v>
      </c>
      <c r="F256" s="222" t="s">
        <v>1884</v>
      </c>
      <c r="G256" s="223" t="s">
        <v>156</v>
      </c>
      <c r="H256" s="224">
        <v>30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44</v>
      </c>
      <c r="O256" s="92"/>
      <c r="P256" s="230">
        <f>O256*H256</f>
        <v>0</v>
      </c>
      <c r="Q256" s="230">
        <v>0.23000000000000001</v>
      </c>
      <c r="R256" s="230">
        <f>Q256*H256</f>
        <v>6.9000000000000004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157</v>
      </c>
      <c r="AT256" s="232" t="s">
        <v>153</v>
      </c>
      <c r="AU256" s="232" t="s">
        <v>89</v>
      </c>
      <c r="AY256" s="18" t="s">
        <v>151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87</v>
      </c>
      <c r="BK256" s="233">
        <f>ROUND(I256*H256,2)</f>
        <v>0</v>
      </c>
      <c r="BL256" s="18" t="s">
        <v>157</v>
      </c>
      <c r="BM256" s="232" t="s">
        <v>1885</v>
      </c>
    </row>
    <row r="257" s="13" customFormat="1">
      <c r="A257" s="13"/>
      <c r="B257" s="234"/>
      <c r="C257" s="235"/>
      <c r="D257" s="236" t="s">
        <v>159</v>
      </c>
      <c r="E257" s="237" t="s">
        <v>1</v>
      </c>
      <c r="F257" s="238" t="s">
        <v>1727</v>
      </c>
      <c r="G257" s="235"/>
      <c r="H257" s="239">
        <v>30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159</v>
      </c>
      <c r="AU257" s="245" t="s">
        <v>89</v>
      </c>
      <c r="AV257" s="13" t="s">
        <v>89</v>
      </c>
      <c r="AW257" s="13" t="s">
        <v>35</v>
      </c>
      <c r="AX257" s="13" t="s">
        <v>87</v>
      </c>
      <c r="AY257" s="245" t="s">
        <v>151</v>
      </c>
    </row>
    <row r="258" s="2" customFormat="1" ht="37.8" customHeight="1">
      <c r="A258" s="39"/>
      <c r="B258" s="40"/>
      <c r="C258" s="220" t="s">
        <v>423</v>
      </c>
      <c r="D258" s="220" t="s">
        <v>153</v>
      </c>
      <c r="E258" s="221" t="s">
        <v>1886</v>
      </c>
      <c r="F258" s="222" t="s">
        <v>1887</v>
      </c>
      <c r="G258" s="223" t="s">
        <v>156</v>
      </c>
      <c r="H258" s="224">
        <v>30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44</v>
      </c>
      <c r="O258" s="92"/>
      <c r="P258" s="230">
        <f>O258*H258</f>
        <v>0</v>
      </c>
      <c r="Q258" s="230">
        <v>0.38</v>
      </c>
      <c r="R258" s="230">
        <f>Q258*H258</f>
        <v>11.4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157</v>
      </c>
      <c r="AT258" s="232" t="s">
        <v>153</v>
      </c>
      <c r="AU258" s="232" t="s">
        <v>89</v>
      </c>
      <c r="AY258" s="18" t="s">
        <v>151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87</v>
      </c>
      <c r="BK258" s="233">
        <f>ROUND(I258*H258,2)</f>
        <v>0</v>
      </c>
      <c r="BL258" s="18" t="s">
        <v>157</v>
      </c>
      <c r="BM258" s="232" t="s">
        <v>1888</v>
      </c>
    </row>
    <row r="259" s="13" customFormat="1">
      <c r="A259" s="13"/>
      <c r="B259" s="234"/>
      <c r="C259" s="235"/>
      <c r="D259" s="236" t="s">
        <v>159</v>
      </c>
      <c r="E259" s="237" t="s">
        <v>1</v>
      </c>
      <c r="F259" s="238" t="s">
        <v>1727</v>
      </c>
      <c r="G259" s="235"/>
      <c r="H259" s="239">
        <v>30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159</v>
      </c>
      <c r="AU259" s="245" t="s">
        <v>89</v>
      </c>
      <c r="AV259" s="13" t="s">
        <v>89</v>
      </c>
      <c r="AW259" s="13" t="s">
        <v>35</v>
      </c>
      <c r="AX259" s="13" t="s">
        <v>87</v>
      </c>
      <c r="AY259" s="245" t="s">
        <v>151</v>
      </c>
    </row>
    <row r="260" s="2" customFormat="1" ht="33" customHeight="1">
      <c r="A260" s="39"/>
      <c r="B260" s="40"/>
      <c r="C260" s="220" t="s">
        <v>427</v>
      </c>
      <c r="D260" s="220" t="s">
        <v>153</v>
      </c>
      <c r="E260" s="221" t="s">
        <v>1889</v>
      </c>
      <c r="F260" s="222" t="s">
        <v>1890</v>
      </c>
      <c r="G260" s="223" t="s">
        <v>156</v>
      </c>
      <c r="H260" s="224">
        <v>30</v>
      </c>
      <c r="I260" s="225"/>
      <c r="J260" s="226">
        <f>ROUND(I260*H260,2)</f>
        <v>0</v>
      </c>
      <c r="K260" s="227"/>
      <c r="L260" s="45"/>
      <c r="M260" s="228" t="s">
        <v>1</v>
      </c>
      <c r="N260" s="229" t="s">
        <v>44</v>
      </c>
      <c r="O260" s="92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157</v>
      </c>
      <c r="AT260" s="232" t="s">
        <v>153</v>
      </c>
      <c r="AU260" s="232" t="s">
        <v>89</v>
      </c>
      <c r="AY260" s="18" t="s">
        <v>151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87</v>
      </c>
      <c r="BK260" s="233">
        <f>ROUND(I260*H260,2)</f>
        <v>0</v>
      </c>
      <c r="BL260" s="18" t="s">
        <v>157</v>
      </c>
      <c r="BM260" s="232" t="s">
        <v>1891</v>
      </c>
    </row>
    <row r="261" s="2" customFormat="1" ht="33" customHeight="1">
      <c r="A261" s="39"/>
      <c r="B261" s="40"/>
      <c r="C261" s="220" t="s">
        <v>432</v>
      </c>
      <c r="D261" s="220" t="s">
        <v>153</v>
      </c>
      <c r="E261" s="221" t="s">
        <v>1892</v>
      </c>
      <c r="F261" s="222" t="s">
        <v>1893</v>
      </c>
      <c r="G261" s="223" t="s">
        <v>156</v>
      </c>
      <c r="H261" s="224">
        <v>30</v>
      </c>
      <c r="I261" s="225"/>
      <c r="J261" s="226">
        <f>ROUND(I261*H261,2)</f>
        <v>0</v>
      </c>
      <c r="K261" s="227"/>
      <c r="L261" s="45"/>
      <c r="M261" s="228" t="s">
        <v>1</v>
      </c>
      <c r="N261" s="229" t="s">
        <v>44</v>
      </c>
      <c r="O261" s="92"/>
      <c r="P261" s="230">
        <f>O261*H261</f>
        <v>0</v>
      </c>
      <c r="Q261" s="230">
        <v>0.10100000000000001</v>
      </c>
      <c r="R261" s="230">
        <f>Q261*H261</f>
        <v>3.0300000000000002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157</v>
      </c>
      <c r="AT261" s="232" t="s">
        <v>153</v>
      </c>
      <c r="AU261" s="232" t="s">
        <v>89</v>
      </c>
      <c r="AY261" s="18" t="s">
        <v>151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87</v>
      </c>
      <c r="BK261" s="233">
        <f>ROUND(I261*H261,2)</f>
        <v>0</v>
      </c>
      <c r="BL261" s="18" t="s">
        <v>157</v>
      </c>
      <c r="BM261" s="232" t="s">
        <v>1894</v>
      </c>
    </row>
    <row r="262" s="13" customFormat="1">
      <c r="A262" s="13"/>
      <c r="B262" s="234"/>
      <c r="C262" s="235"/>
      <c r="D262" s="236" t="s">
        <v>159</v>
      </c>
      <c r="E262" s="237" t="s">
        <v>1</v>
      </c>
      <c r="F262" s="238" t="s">
        <v>1727</v>
      </c>
      <c r="G262" s="235"/>
      <c r="H262" s="239">
        <v>30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159</v>
      </c>
      <c r="AU262" s="245" t="s">
        <v>89</v>
      </c>
      <c r="AV262" s="13" t="s">
        <v>89</v>
      </c>
      <c r="AW262" s="13" t="s">
        <v>35</v>
      </c>
      <c r="AX262" s="13" t="s">
        <v>87</v>
      </c>
      <c r="AY262" s="245" t="s">
        <v>151</v>
      </c>
    </row>
    <row r="263" s="12" customFormat="1" ht="22.8" customHeight="1">
      <c r="A263" s="12"/>
      <c r="B263" s="204"/>
      <c r="C263" s="205"/>
      <c r="D263" s="206" t="s">
        <v>78</v>
      </c>
      <c r="E263" s="218" t="s">
        <v>480</v>
      </c>
      <c r="F263" s="218" t="s">
        <v>1895</v>
      </c>
      <c r="G263" s="205"/>
      <c r="H263" s="205"/>
      <c r="I263" s="208"/>
      <c r="J263" s="219">
        <f>BK263</f>
        <v>0</v>
      </c>
      <c r="K263" s="205"/>
      <c r="L263" s="210"/>
      <c r="M263" s="211"/>
      <c r="N263" s="212"/>
      <c r="O263" s="212"/>
      <c r="P263" s="213">
        <f>SUM(P264:P278)</f>
        <v>0</v>
      </c>
      <c r="Q263" s="212"/>
      <c r="R263" s="213">
        <f>SUM(R264:R278)</f>
        <v>2.4076645000000001</v>
      </c>
      <c r="S263" s="212"/>
      <c r="T263" s="214">
        <f>SUM(T264:T278)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5" t="s">
        <v>87</v>
      </c>
      <c r="AT263" s="216" t="s">
        <v>78</v>
      </c>
      <c r="AU263" s="216" t="s">
        <v>87</v>
      </c>
      <c r="AY263" s="215" t="s">
        <v>151</v>
      </c>
      <c r="BK263" s="217">
        <f>SUM(BK264:BK278)</f>
        <v>0</v>
      </c>
    </row>
    <row r="264" s="2" customFormat="1" ht="24.15" customHeight="1">
      <c r="A264" s="39"/>
      <c r="B264" s="40"/>
      <c r="C264" s="220" t="s">
        <v>436</v>
      </c>
      <c r="D264" s="220" t="s">
        <v>153</v>
      </c>
      <c r="E264" s="221" t="s">
        <v>1896</v>
      </c>
      <c r="F264" s="222" t="s">
        <v>1897</v>
      </c>
      <c r="G264" s="223" t="s">
        <v>156</v>
      </c>
      <c r="H264" s="224">
        <v>65.564999999999998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44</v>
      </c>
      <c r="O264" s="92"/>
      <c r="P264" s="230">
        <f>O264*H264</f>
        <v>0</v>
      </c>
      <c r="Q264" s="230">
        <v>0.0030000000000000001</v>
      </c>
      <c r="R264" s="230">
        <f>Q264*H264</f>
        <v>0.19669500000000001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157</v>
      </c>
      <c r="AT264" s="232" t="s">
        <v>153</v>
      </c>
      <c r="AU264" s="232" t="s">
        <v>89</v>
      </c>
      <c r="AY264" s="18" t="s">
        <v>151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87</v>
      </c>
      <c r="BK264" s="233">
        <f>ROUND(I264*H264,2)</f>
        <v>0</v>
      </c>
      <c r="BL264" s="18" t="s">
        <v>157</v>
      </c>
      <c r="BM264" s="232" t="s">
        <v>1898</v>
      </c>
    </row>
    <row r="265" s="13" customFormat="1">
      <c r="A265" s="13"/>
      <c r="B265" s="234"/>
      <c r="C265" s="235"/>
      <c r="D265" s="236" t="s">
        <v>159</v>
      </c>
      <c r="E265" s="237" t="s">
        <v>1</v>
      </c>
      <c r="F265" s="238" t="s">
        <v>1899</v>
      </c>
      <c r="G265" s="235"/>
      <c r="H265" s="239">
        <v>65.564999999999998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159</v>
      </c>
      <c r="AU265" s="245" t="s">
        <v>89</v>
      </c>
      <c r="AV265" s="13" t="s">
        <v>89</v>
      </c>
      <c r="AW265" s="13" t="s">
        <v>35</v>
      </c>
      <c r="AX265" s="13" t="s">
        <v>87</v>
      </c>
      <c r="AY265" s="245" t="s">
        <v>151</v>
      </c>
    </row>
    <row r="266" s="2" customFormat="1" ht="16.5" customHeight="1">
      <c r="A266" s="39"/>
      <c r="B266" s="40"/>
      <c r="C266" s="220" t="s">
        <v>440</v>
      </c>
      <c r="D266" s="220" t="s">
        <v>153</v>
      </c>
      <c r="E266" s="221" t="s">
        <v>1900</v>
      </c>
      <c r="F266" s="222" t="s">
        <v>1901</v>
      </c>
      <c r="G266" s="223" t="s">
        <v>156</v>
      </c>
      <c r="H266" s="224">
        <v>93.5</v>
      </c>
      <c r="I266" s="225"/>
      <c r="J266" s="226">
        <f>ROUND(I266*H266,2)</f>
        <v>0</v>
      </c>
      <c r="K266" s="227"/>
      <c r="L266" s="45"/>
      <c r="M266" s="228" t="s">
        <v>1</v>
      </c>
      <c r="N266" s="229" t="s">
        <v>44</v>
      </c>
      <c r="O266" s="92"/>
      <c r="P266" s="230">
        <f>O266*H266</f>
        <v>0</v>
      </c>
      <c r="Q266" s="230">
        <v>0.0064999999999999997</v>
      </c>
      <c r="R266" s="230">
        <f>Q266*H266</f>
        <v>0.60775000000000001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157</v>
      </c>
      <c r="AT266" s="232" t="s">
        <v>153</v>
      </c>
      <c r="AU266" s="232" t="s">
        <v>89</v>
      </c>
      <c r="AY266" s="18" t="s">
        <v>151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87</v>
      </c>
      <c r="BK266" s="233">
        <f>ROUND(I266*H266,2)</f>
        <v>0</v>
      </c>
      <c r="BL266" s="18" t="s">
        <v>157</v>
      </c>
      <c r="BM266" s="232" t="s">
        <v>1902</v>
      </c>
    </row>
    <row r="267" s="13" customFormat="1">
      <c r="A267" s="13"/>
      <c r="B267" s="234"/>
      <c r="C267" s="235"/>
      <c r="D267" s="236" t="s">
        <v>159</v>
      </c>
      <c r="E267" s="237" t="s">
        <v>1</v>
      </c>
      <c r="F267" s="238" t="s">
        <v>1903</v>
      </c>
      <c r="G267" s="235"/>
      <c r="H267" s="239">
        <v>93.5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159</v>
      </c>
      <c r="AU267" s="245" t="s">
        <v>89</v>
      </c>
      <c r="AV267" s="13" t="s">
        <v>89</v>
      </c>
      <c r="AW267" s="13" t="s">
        <v>35</v>
      </c>
      <c r="AX267" s="13" t="s">
        <v>87</v>
      </c>
      <c r="AY267" s="245" t="s">
        <v>151</v>
      </c>
    </row>
    <row r="268" s="2" customFormat="1" ht="24.15" customHeight="1">
      <c r="A268" s="39"/>
      <c r="B268" s="40"/>
      <c r="C268" s="220" t="s">
        <v>445</v>
      </c>
      <c r="D268" s="220" t="s">
        <v>153</v>
      </c>
      <c r="E268" s="221" t="s">
        <v>1904</v>
      </c>
      <c r="F268" s="222" t="s">
        <v>1905</v>
      </c>
      <c r="G268" s="223" t="s">
        <v>156</v>
      </c>
      <c r="H268" s="224">
        <v>5.25</v>
      </c>
      <c r="I268" s="225"/>
      <c r="J268" s="226">
        <f>ROUND(I268*H268,2)</f>
        <v>0</v>
      </c>
      <c r="K268" s="227"/>
      <c r="L268" s="45"/>
      <c r="M268" s="228" t="s">
        <v>1</v>
      </c>
      <c r="N268" s="229" t="s">
        <v>44</v>
      </c>
      <c r="O268" s="92"/>
      <c r="P268" s="230">
        <f>O268*H268</f>
        <v>0</v>
      </c>
      <c r="Q268" s="230">
        <v>0.013599999999999999</v>
      </c>
      <c r="R268" s="230">
        <f>Q268*H268</f>
        <v>0.071399999999999991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157</v>
      </c>
      <c r="AT268" s="232" t="s">
        <v>153</v>
      </c>
      <c r="AU268" s="232" t="s">
        <v>89</v>
      </c>
      <c r="AY268" s="18" t="s">
        <v>151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87</v>
      </c>
      <c r="BK268" s="233">
        <f>ROUND(I268*H268,2)</f>
        <v>0</v>
      </c>
      <c r="BL268" s="18" t="s">
        <v>157</v>
      </c>
      <c r="BM268" s="232" t="s">
        <v>1906</v>
      </c>
    </row>
    <row r="269" s="13" customFormat="1">
      <c r="A269" s="13"/>
      <c r="B269" s="234"/>
      <c r="C269" s="235"/>
      <c r="D269" s="236" t="s">
        <v>159</v>
      </c>
      <c r="E269" s="237" t="s">
        <v>1</v>
      </c>
      <c r="F269" s="238" t="s">
        <v>1907</v>
      </c>
      <c r="G269" s="235"/>
      <c r="H269" s="239">
        <v>5.25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159</v>
      </c>
      <c r="AU269" s="245" t="s">
        <v>89</v>
      </c>
      <c r="AV269" s="13" t="s">
        <v>89</v>
      </c>
      <c r="AW269" s="13" t="s">
        <v>35</v>
      </c>
      <c r="AX269" s="13" t="s">
        <v>87</v>
      </c>
      <c r="AY269" s="245" t="s">
        <v>151</v>
      </c>
    </row>
    <row r="270" s="2" customFormat="1" ht="24.15" customHeight="1">
      <c r="A270" s="39"/>
      <c r="B270" s="40"/>
      <c r="C270" s="220" t="s">
        <v>450</v>
      </c>
      <c r="D270" s="220" t="s">
        <v>153</v>
      </c>
      <c r="E270" s="221" t="s">
        <v>1908</v>
      </c>
      <c r="F270" s="222" t="s">
        <v>1909</v>
      </c>
      <c r="G270" s="223" t="s">
        <v>156</v>
      </c>
      <c r="H270" s="224">
        <v>88.25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44</v>
      </c>
      <c r="O270" s="92"/>
      <c r="P270" s="230">
        <f>O270*H270</f>
        <v>0</v>
      </c>
      <c r="Q270" s="230">
        <v>0.016279999999999999</v>
      </c>
      <c r="R270" s="230">
        <f>Q270*H270</f>
        <v>1.4367099999999999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157</v>
      </c>
      <c r="AT270" s="232" t="s">
        <v>153</v>
      </c>
      <c r="AU270" s="232" t="s">
        <v>89</v>
      </c>
      <c r="AY270" s="18" t="s">
        <v>151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87</v>
      </c>
      <c r="BK270" s="233">
        <f>ROUND(I270*H270,2)</f>
        <v>0</v>
      </c>
      <c r="BL270" s="18" t="s">
        <v>157</v>
      </c>
      <c r="BM270" s="232" t="s">
        <v>1910</v>
      </c>
    </row>
    <row r="271" s="13" customFormat="1">
      <c r="A271" s="13"/>
      <c r="B271" s="234"/>
      <c r="C271" s="235"/>
      <c r="D271" s="236" t="s">
        <v>159</v>
      </c>
      <c r="E271" s="237" t="s">
        <v>1</v>
      </c>
      <c r="F271" s="238" t="s">
        <v>1911</v>
      </c>
      <c r="G271" s="235"/>
      <c r="H271" s="239">
        <v>88.25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159</v>
      </c>
      <c r="AU271" s="245" t="s">
        <v>89</v>
      </c>
      <c r="AV271" s="13" t="s">
        <v>89</v>
      </c>
      <c r="AW271" s="13" t="s">
        <v>35</v>
      </c>
      <c r="AX271" s="13" t="s">
        <v>87</v>
      </c>
      <c r="AY271" s="245" t="s">
        <v>151</v>
      </c>
    </row>
    <row r="272" s="2" customFormat="1" ht="24.15" customHeight="1">
      <c r="A272" s="39"/>
      <c r="B272" s="40"/>
      <c r="C272" s="220" t="s">
        <v>456</v>
      </c>
      <c r="D272" s="220" t="s">
        <v>153</v>
      </c>
      <c r="E272" s="221" t="s">
        <v>1912</v>
      </c>
      <c r="F272" s="222" t="s">
        <v>1913</v>
      </c>
      <c r="G272" s="223" t="s">
        <v>156</v>
      </c>
      <c r="H272" s="224">
        <v>2.6400000000000001</v>
      </c>
      <c r="I272" s="225"/>
      <c r="J272" s="226">
        <f>ROUND(I272*H272,2)</f>
        <v>0</v>
      </c>
      <c r="K272" s="227"/>
      <c r="L272" s="45"/>
      <c r="M272" s="228" t="s">
        <v>1</v>
      </c>
      <c r="N272" s="229" t="s">
        <v>44</v>
      </c>
      <c r="O272" s="92"/>
      <c r="P272" s="230">
        <f>O272*H272</f>
        <v>0</v>
      </c>
      <c r="Q272" s="230">
        <v>0.034680000000000002</v>
      </c>
      <c r="R272" s="230">
        <f>Q272*H272</f>
        <v>0.091555200000000017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157</v>
      </c>
      <c r="AT272" s="232" t="s">
        <v>153</v>
      </c>
      <c r="AU272" s="232" t="s">
        <v>89</v>
      </c>
      <c r="AY272" s="18" t="s">
        <v>151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87</v>
      </c>
      <c r="BK272" s="233">
        <f>ROUND(I272*H272,2)</f>
        <v>0</v>
      </c>
      <c r="BL272" s="18" t="s">
        <v>157</v>
      </c>
      <c r="BM272" s="232" t="s">
        <v>1914</v>
      </c>
    </row>
    <row r="273" s="13" customFormat="1">
      <c r="A273" s="13"/>
      <c r="B273" s="234"/>
      <c r="C273" s="235"/>
      <c r="D273" s="236" t="s">
        <v>159</v>
      </c>
      <c r="E273" s="237" t="s">
        <v>1</v>
      </c>
      <c r="F273" s="238" t="s">
        <v>1915</v>
      </c>
      <c r="G273" s="235"/>
      <c r="H273" s="239">
        <v>2.6400000000000001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159</v>
      </c>
      <c r="AU273" s="245" t="s">
        <v>89</v>
      </c>
      <c r="AV273" s="13" t="s">
        <v>89</v>
      </c>
      <c r="AW273" s="13" t="s">
        <v>35</v>
      </c>
      <c r="AX273" s="13" t="s">
        <v>87</v>
      </c>
      <c r="AY273" s="245" t="s">
        <v>151</v>
      </c>
    </row>
    <row r="274" s="2" customFormat="1" ht="24.15" customHeight="1">
      <c r="A274" s="39"/>
      <c r="B274" s="40"/>
      <c r="C274" s="220" t="s">
        <v>461</v>
      </c>
      <c r="D274" s="220" t="s">
        <v>153</v>
      </c>
      <c r="E274" s="221" t="s">
        <v>1916</v>
      </c>
      <c r="F274" s="222" t="s">
        <v>1917</v>
      </c>
      <c r="G274" s="223" t="s">
        <v>287</v>
      </c>
      <c r="H274" s="224">
        <v>33.850000000000001</v>
      </c>
      <c r="I274" s="225"/>
      <c r="J274" s="226">
        <f>ROUND(I274*H274,2)</f>
        <v>0</v>
      </c>
      <c r="K274" s="227"/>
      <c r="L274" s="45"/>
      <c r="M274" s="228" t="s">
        <v>1</v>
      </c>
      <c r="N274" s="229" t="s">
        <v>44</v>
      </c>
      <c r="O274" s="92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157</v>
      </c>
      <c r="AT274" s="232" t="s">
        <v>153</v>
      </c>
      <c r="AU274" s="232" t="s">
        <v>89</v>
      </c>
      <c r="AY274" s="18" t="s">
        <v>151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87</v>
      </c>
      <c r="BK274" s="233">
        <f>ROUND(I274*H274,2)</f>
        <v>0</v>
      </c>
      <c r="BL274" s="18" t="s">
        <v>157</v>
      </c>
      <c r="BM274" s="232" t="s">
        <v>1918</v>
      </c>
    </row>
    <row r="275" s="13" customFormat="1">
      <c r="A275" s="13"/>
      <c r="B275" s="234"/>
      <c r="C275" s="235"/>
      <c r="D275" s="236" t="s">
        <v>159</v>
      </c>
      <c r="E275" s="237" t="s">
        <v>1</v>
      </c>
      <c r="F275" s="238" t="s">
        <v>1919</v>
      </c>
      <c r="G275" s="235"/>
      <c r="H275" s="239">
        <v>33.850000000000001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159</v>
      </c>
      <c r="AU275" s="245" t="s">
        <v>89</v>
      </c>
      <c r="AV275" s="13" t="s">
        <v>89</v>
      </c>
      <c r="AW275" s="13" t="s">
        <v>35</v>
      </c>
      <c r="AX275" s="13" t="s">
        <v>87</v>
      </c>
      <c r="AY275" s="245" t="s">
        <v>151</v>
      </c>
    </row>
    <row r="276" s="2" customFormat="1" ht="24.15" customHeight="1">
      <c r="A276" s="39"/>
      <c r="B276" s="40"/>
      <c r="C276" s="257" t="s">
        <v>466</v>
      </c>
      <c r="D276" s="257" t="s">
        <v>353</v>
      </c>
      <c r="E276" s="258" t="s">
        <v>1920</v>
      </c>
      <c r="F276" s="259" t="s">
        <v>1921</v>
      </c>
      <c r="G276" s="260" t="s">
        <v>287</v>
      </c>
      <c r="H276" s="261">
        <v>35.542999999999999</v>
      </c>
      <c r="I276" s="262"/>
      <c r="J276" s="263">
        <f>ROUND(I276*H276,2)</f>
        <v>0</v>
      </c>
      <c r="K276" s="264"/>
      <c r="L276" s="265"/>
      <c r="M276" s="266" t="s">
        <v>1</v>
      </c>
      <c r="N276" s="267" t="s">
        <v>44</v>
      </c>
      <c r="O276" s="92"/>
      <c r="P276" s="230">
        <f>O276*H276</f>
        <v>0</v>
      </c>
      <c r="Q276" s="230">
        <v>0.00010000000000000001</v>
      </c>
      <c r="R276" s="230">
        <f>Q276*H276</f>
        <v>0.0035543000000000003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191</v>
      </c>
      <c r="AT276" s="232" t="s">
        <v>353</v>
      </c>
      <c r="AU276" s="232" t="s">
        <v>89</v>
      </c>
      <c r="AY276" s="18" t="s">
        <v>151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87</v>
      </c>
      <c r="BK276" s="233">
        <f>ROUND(I276*H276,2)</f>
        <v>0</v>
      </c>
      <c r="BL276" s="18" t="s">
        <v>157</v>
      </c>
      <c r="BM276" s="232" t="s">
        <v>1922</v>
      </c>
    </row>
    <row r="277" s="13" customFormat="1">
      <c r="A277" s="13"/>
      <c r="B277" s="234"/>
      <c r="C277" s="235"/>
      <c r="D277" s="236" t="s">
        <v>159</v>
      </c>
      <c r="E277" s="237" t="s">
        <v>1</v>
      </c>
      <c r="F277" s="238" t="s">
        <v>1919</v>
      </c>
      <c r="G277" s="235"/>
      <c r="H277" s="239">
        <v>33.850000000000001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159</v>
      </c>
      <c r="AU277" s="245" t="s">
        <v>89</v>
      </c>
      <c r="AV277" s="13" t="s">
        <v>89</v>
      </c>
      <c r="AW277" s="13" t="s">
        <v>35</v>
      </c>
      <c r="AX277" s="13" t="s">
        <v>87</v>
      </c>
      <c r="AY277" s="245" t="s">
        <v>151</v>
      </c>
    </row>
    <row r="278" s="13" customFormat="1">
      <c r="A278" s="13"/>
      <c r="B278" s="234"/>
      <c r="C278" s="235"/>
      <c r="D278" s="236" t="s">
        <v>159</v>
      </c>
      <c r="E278" s="235"/>
      <c r="F278" s="238" t="s">
        <v>1923</v>
      </c>
      <c r="G278" s="235"/>
      <c r="H278" s="239">
        <v>35.542999999999999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159</v>
      </c>
      <c r="AU278" s="245" t="s">
        <v>89</v>
      </c>
      <c r="AV278" s="13" t="s">
        <v>89</v>
      </c>
      <c r="AW278" s="13" t="s">
        <v>4</v>
      </c>
      <c r="AX278" s="13" t="s">
        <v>87</v>
      </c>
      <c r="AY278" s="245" t="s">
        <v>151</v>
      </c>
    </row>
    <row r="279" s="12" customFormat="1" ht="22.8" customHeight="1">
      <c r="A279" s="12"/>
      <c r="B279" s="204"/>
      <c r="C279" s="205"/>
      <c r="D279" s="206" t="s">
        <v>78</v>
      </c>
      <c r="E279" s="218" t="s">
        <v>478</v>
      </c>
      <c r="F279" s="218" t="s">
        <v>479</v>
      </c>
      <c r="G279" s="205"/>
      <c r="H279" s="205"/>
      <c r="I279" s="208"/>
      <c r="J279" s="219">
        <f>BK279</f>
        <v>0</v>
      </c>
      <c r="K279" s="205"/>
      <c r="L279" s="210"/>
      <c r="M279" s="211"/>
      <c r="N279" s="212"/>
      <c r="O279" s="212"/>
      <c r="P279" s="213">
        <f>SUM(P280:P296)</f>
        <v>0</v>
      </c>
      <c r="Q279" s="212"/>
      <c r="R279" s="213">
        <f>SUM(R280:R296)</f>
        <v>2.7914756700000001</v>
      </c>
      <c r="S279" s="212"/>
      <c r="T279" s="214">
        <f>SUM(T280:T296)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5" t="s">
        <v>87</v>
      </c>
      <c r="AT279" s="216" t="s">
        <v>78</v>
      </c>
      <c r="AU279" s="216" t="s">
        <v>87</v>
      </c>
      <c r="AY279" s="215" t="s">
        <v>151</v>
      </c>
      <c r="BK279" s="217">
        <f>SUM(BK280:BK296)</f>
        <v>0</v>
      </c>
    </row>
    <row r="280" s="2" customFormat="1" ht="24.15" customHeight="1">
      <c r="A280" s="39"/>
      <c r="B280" s="40"/>
      <c r="C280" s="220" t="s">
        <v>470</v>
      </c>
      <c r="D280" s="220" t="s">
        <v>153</v>
      </c>
      <c r="E280" s="221" t="s">
        <v>1924</v>
      </c>
      <c r="F280" s="222" t="s">
        <v>1925</v>
      </c>
      <c r="G280" s="223" t="s">
        <v>156</v>
      </c>
      <c r="H280" s="224">
        <v>6.141</v>
      </c>
      <c r="I280" s="225"/>
      <c r="J280" s="226">
        <f>ROUND(I280*H280,2)</f>
        <v>0</v>
      </c>
      <c r="K280" s="227"/>
      <c r="L280" s="45"/>
      <c r="M280" s="228" t="s">
        <v>1</v>
      </c>
      <c r="N280" s="229" t="s">
        <v>44</v>
      </c>
      <c r="O280" s="92"/>
      <c r="P280" s="230">
        <f>O280*H280</f>
        <v>0</v>
      </c>
      <c r="Q280" s="230">
        <v>0.032050000000000002</v>
      </c>
      <c r="R280" s="230">
        <f>Q280*H280</f>
        <v>0.19681905000000002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157</v>
      </c>
      <c r="AT280" s="232" t="s">
        <v>153</v>
      </c>
      <c r="AU280" s="232" t="s">
        <v>89</v>
      </c>
      <c r="AY280" s="18" t="s">
        <v>151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87</v>
      </c>
      <c r="BK280" s="233">
        <f>ROUND(I280*H280,2)</f>
        <v>0</v>
      </c>
      <c r="BL280" s="18" t="s">
        <v>157</v>
      </c>
      <c r="BM280" s="232" t="s">
        <v>1926</v>
      </c>
    </row>
    <row r="281" s="13" customFormat="1">
      <c r="A281" s="13"/>
      <c r="B281" s="234"/>
      <c r="C281" s="235"/>
      <c r="D281" s="236" t="s">
        <v>159</v>
      </c>
      <c r="E281" s="237" t="s">
        <v>1</v>
      </c>
      <c r="F281" s="238" t="s">
        <v>1927</v>
      </c>
      <c r="G281" s="235"/>
      <c r="H281" s="239">
        <v>6.141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159</v>
      </c>
      <c r="AU281" s="245" t="s">
        <v>89</v>
      </c>
      <c r="AV281" s="13" t="s">
        <v>89</v>
      </c>
      <c r="AW281" s="13" t="s">
        <v>35</v>
      </c>
      <c r="AX281" s="13" t="s">
        <v>87</v>
      </c>
      <c r="AY281" s="245" t="s">
        <v>151</v>
      </c>
    </row>
    <row r="282" s="2" customFormat="1" ht="24.15" customHeight="1">
      <c r="A282" s="39"/>
      <c r="B282" s="40"/>
      <c r="C282" s="220" t="s">
        <v>474</v>
      </c>
      <c r="D282" s="220" t="s">
        <v>153</v>
      </c>
      <c r="E282" s="221" t="s">
        <v>1928</v>
      </c>
      <c r="F282" s="222" t="s">
        <v>1929</v>
      </c>
      <c r="G282" s="223" t="s">
        <v>156</v>
      </c>
      <c r="H282" s="224">
        <v>84.013000000000005</v>
      </c>
      <c r="I282" s="225"/>
      <c r="J282" s="226">
        <f>ROUND(I282*H282,2)</f>
        <v>0</v>
      </c>
      <c r="K282" s="227"/>
      <c r="L282" s="45"/>
      <c r="M282" s="228" t="s">
        <v>1</v>
      </c>
      <c r="N282" s="229" t="s">
        <v>44</v>
      </c>
      <c r="O282" s="92"/>
      <c r="P282" s="230">
        <f>O282*H282</f>
        <v>0</v>
      </c>
      <c r="Q282" s="230">
        <v>0.0064999999999999997</v>
      </c>
      <c r="R282" s="230">
        <f>Q282*H282</f>
        <v>0.54608449999999997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157</v>
      </c>
      <c r="AT282" s="232" t="s">
        <v>153</v>
      </c>
      <c r="AU282" s="232" t="s">
        <v>89</v>
      </c>
      <c r="AY282" s="18" t="s">
        <v>151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87</v>
      </c>
      <c r="BK282" s="233">
        <f>ROUND(I282*H282,2)</f>
        <v>0</v>
      </c>
      <c r="BL282" s="18" t="s">
        <v>157</v>
      </c>
      <c r="BM282" s="232" t="s">
        <v>1930</v>
      </c>
    </row>
    <row r="283" s="13" customFormat="1">
      <c r="A283" s="13"/>
      <c r="B283" s="234"/>
      <c r="C283" s="235"/>
      <c r="D283" s="236" t="s">
        <v>159</v>
      </c>
      <c r="E283" s="237" t="s">
        <v>1</v>
      </c>
      <c r="F283" s="238" t="s">
        <v>1931</v>
      </c>
      <c r="G283" s="235"/>
      <c r="H283" s="239">
        <v>84.013000000000005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159</v>
      </c>
      <c r="AU283" s="245" t="s">
        <v>89</v>
      </c>
      <c r="AV283" s="13" t="s">
        <v>89</v>
      </c>
      <c r="AW283" s="13" t="s">
        <v>35</v>
      </c>
      <c r="AX283" s="13" t="s">
        <v>87</v>
      </c>
      <c r="AY283" s="245" t="s">
        <v>151</v>
      </c>
    </row>
    <row r="284" s="2" customFormat="1" ht="24.15" customHeight="1">
      <c r="A284" s="39"/>
      <c r="B284" s="40"/>
      <c r="C284" s="220" t="s">
        <v>480</v>
      </c>
      <c r="D284" s="220" t="s">
        <v>153</v>
      </c>
      <c r="E284" s="221" t="s">
        <v>1916</v>
      </c>
      <c r="F284" s="222" t="s">
        <v>1917</v>
      </c>
      <c r="G284" s="223" t="s">
        <v>287</v>
      </c>
      <c r="H284" s="224">
        <v>33.850000000000001</v>
      </c>
      <c r="I284" s="225"/>
      <c r="J284" s="226">
        <f>ROUND(I284*H284,2)</f>
        <v>0</v>
      </c>
      <c r="K284" s="227"/>
      <c r="L284" s="45"/>
      <c r="M284" s="228" t="s">
        <v>1</v>
      </c>
      <c r="N284" s="229" t="s">
        <v>44</v>
      </c>
      <c r="O284" s="92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157</v>
      </c>
      <c r="AT284" s="232" t="s">
        <v>153</v>
      </c>
      <c r="AU284" s="232" t="s">
        <v>89</v>
      </c>
      <c r="AY284" s="18" t="s">
        <v>151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87</v>
      </c>
      <c r="BK284" s="233">
        <f>ROUND(I284*H284,2)</f>
        <v>0</v>
      </c>
      <c r="BL284" s="18" t="s">
        <v>157</v>
      </c>
      <c r="BM284" s="232" t="s">
        <v>1932</v>
      </c>
    </row>
    <row r="285" s="13" customFormat="1">
      <c r="A285" s="13"/>
      <c r="B285" s="234"/>
      <c r="C285" s="235"/>
      <c r="D285" s="236" t="s">
        <v>159</v>
      </c>
      <c r="E285" s="237" t="s">
        <v>1</v>
      </c>
      <c r="F285" s="238" t="s">
        <v>1919</v>
      </c>
      <c r="G285" s="235"/>
      <c r="H285" s="239">
        <v>33.850000000000001</v>
      </c>
      <c r="I285" s="240"/>
      <c r="J285" s="235"/>
      <c r="K285" s="235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159</v>
      </c>
      <c r="AU285" s="245" t="s">
        <v>89</v>
      </c>
      <c r="AV285" s="13" t="s">
        <v>89</v>
      </c>
      <c r="AW285" s="13" t="s">
        <v>35</v>
      </c>
      <c r="AX285" s="13" t="s">
        <v>87</v>
      </c>
      <c r="AY285" s="245" t="s">
        <v>151</v>
      </c>
    </row>
    <row r="286" s="2" customFormat="1" ht="16.5" customHeight="1">
      <c r="A286" s="39"/>
      <c r="B286" s="40"/>
      <c r="C286" s="257" t="s">
        <v>478</v>
      </c>
      <c r="D286" s="257" t="s">
        <v>353</v>
      </c>
      <c r="E286" s="258" t="s">
        <v>1933</v>
      </c>
      <c r="F286" s="259" t="s">
        <v>1934</v>
      </c>
      <c r="G286" s="260" t="s">
        <v>287</v>
      </c>
      <c r="H286" s="261">
        <v>35.542999999999999</v>
      </c>
      <c r="I286" s="262"/>
      <c r="J286" s="263">
        <f>ROUND(I286*H286,2)</f>
        <v>0</v>
      </c>
      <c r="K286" s="264"/>
      <c r="L286" s="265"/>
      <c r="M286" s="266" t="s">
        <v>1</v>
      </c>
      <c r="N286" s="267" t="s">
        <v>44</v>
      </c>
      <c r="O286" s="92"/>
      <c r="P286" s="230">
        <f>O286*H286</f>
        <v>0</v>
      </c>
      <c r="Q286" s="230">
        <v>0.00010000000000000001</v>
      </c>
      <c r="R286" s="230">
        <f>Q286*H286</f>
        <v>0.0035543000000000003</v>
      </c>
      <c r="S286" s="230">
        <v>0</v>
      </c>
      <c r="T286" s="23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2" t="s">
        <v>191</v>
      </c>
      <c r="AT286" s="232" t="s">
        <v>353</v>
      </c>
      <c r="AU286" s="232" t="s">
        <v>89</v>
      </c>
      <c r="AY286" s="18" t="s">
        <v>151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87</v>
      </c>
      <c r="BK286" s="233">
        <f>ROUND(I286*H286,2)</f>
        <v>0</v>
      </c>
      <c r="BL286" s="18" t="s">
        <v>157</v>
      </c>
      <c r="BM286" s="232" t="s">
        <v>1935</v>
      </c>
    </row>
    <row r="287" s="13" customFormat="1">
      <c r="A287" s="13"/>
      <c r="B287" s="234"/>
      <c r="C287" s="235"/>
      <c r="D287" s="236" t="s">
        <v>159</v>
      </c>
      <c r="E287" s="237" t="s">
        <v>1</v>
      </c>
      <c r="F287" s="238" t="s">
        <v>1919</v>
      </c>
      <c r="G287" s="235"/>
      <c r="H287" s="239">
        <v>33.850000000000001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159</v>
      </c>
      <c r="AU287" s="245" t="s">
        <v>89</v>
      </c>
      <c r="AV287" s="13" t="s">
        <v>89</v>
      </c>
      <c r="AW287" s="13" t="s">
        <v>35</v>
      </c>
      <c r="AX287" s="13" t="s">
        <v>87</v>
      </c>
      <c r="AY287" s="245" t="s">
        <v>151</v>
      </c>
    </row>
    <row r="288" s="13" customFormat="1">
      <c r="A288" s="13"/>
      <c r="B288" s="234"/>
      <c r="C288" s="235"/>
      <c r="D288" s="236" t="s">
        <v>159</v>
      </c>
      <c r="E288" s="235"/>
      <c r="F288" s="238" t="s">
        <v>1923</v>
      </c>
      <c r="G288" s="235"/>
      <c r="H288" s="239">
        <v>35.542999999999999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159</v>
      </c>
      <c r="AU288" s="245" t="s">
        <v>89</v>
      </c>
      <c r="AV288" s="13" t="s">
        <v>89</v>
      </c>
      <c r="AW288" s="13" t="s">
        <v>4</v>
      </c>
      <c r="AX288" s="13" t="s">
        <v>87</v>
      </c>
      <c r="AY288" s="245" t="s">
        <v>151</v>
      </c>
    </row>
    <row r="289" s="2" customFormat="1" ht="24.15" customHeight="1">
      <c r="A289" s="39"/>
      <c r="B289" s="40"/>
      <c r="C289" s="220" t="s">
        <v>494</v>
      </c>
      <c r="D289" s="220" t="s">
        <v>153</v>
      </c>
      <c r="E289" s="221" t="s">
        <v>655</v>
      </c>
      <c r="F289" s="222" t="s">
        <v>656</v>
      </c>
      <c r="G289" s="223" t="s">
        <v>156</v>
      </c>
      <c r="H289" s="224">
        <v>90.153999999999996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44</v>
      </c>
      <c r="O289" s="92"/>
      <c r="P289" s="230">
        <f>O289*H289</f>
        <v>0</v>
      </c>
      <c r="Q289" s="230">
        <v>0.00020000000000000001</v>
      </c>
      <c r="R289" s="230">
        <f>Q289*H289</f>
        <v>0.0180308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157</v>
      </c>
      <c r="AT289" s="232" t="s">
        <v>153</v>
      </c>
      <c r="AU289" s="232" t="s">
        <v>89</v>
      </c>
      <c r="AY289" s="18" t="s">
        <v>151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87</v>
      </c>
      <c r="BK289" s="233">
        <f>ROUND(I289*H289,2)</f>
        <v>0</v>
      </c>
      <c r="BL289" s="18" t="s">
        <v>157</v>
      </c>
      <c r="BM289" s="232" t="s">
        <v>1936</v>
      </c>
    </row>
    <row r="290" s="13" customFormat="1">
      <c r="A290" s="13"/>
      <c r="B290" s="234"/>
      <c r="C290" s="235"/>
      <c r="D290" s="236" t="s">
        <v>159</v>
      </c>
      <c r="E290" s="237" t="s">
        <v>1</v>
      </c>
      <c r="F290" s="238" t="s">
        <v>1937</v>
      </c>
      <c r="G290" s="235"/>
      <c r="H290" s="239">
        <v>90.153999999999996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159</v>
      </c>
      <c r="AU290" s="245" t="s">
        <v>89</v>
      </c>
      <c r="AV290" s="13" t="s">
        <v>89</v>
      </c>
      <c r="AW290" s="13" t="s">
        <v>35</v>
      </c>
      <c r="AX290" s="13" t="s">
        <v>87</v>
      </c>
      <c r="AY290" s="245" t="s">
        <v>151</v>
      </c>
    </row>
    <row r="291" s="2" customFormat="1" ht="24.15" customHeight="1">
      <c r="A291" s="39"/>
      <c r="B291" s="40"/>
      <c r="C291" s="220" t="s">
        <v>502</v>
      </c>
      <c r="D291" s="220" t="s">
        <v>153</v>
      </c>
      <c r="E291" s="221" t="s">
        <v>1938</v>
      </c>
      <c r="F291" s="222" t="s">
        <v>1939</v>
      </c>
      <c r="G291" s="223" t="s">
        <v>156</v>
      </c>
      <c r="H291" s="224">
        <v>84.013000000000005</v>
      </c>
      <c r="I291" s="225"/>
      <c r="J291" s="226">
        <f>ROUND(I291*H291,2)</f>
        <v>0</v>
      </c>
      <c r="K291" s="227"/>
      <c r="L291" s="45"/>
      <c r="M291" s="228" t="s">
        <v>1</v>
      </c>
      <c r="N291" s="229" t="s">
        <v>44</v>
      </c>
      <c r="O291" s="92"/>
      <c r="P291" s="230">
        <f>O291*H291</f>
        <v>0</v>
      </c>
      <c r="Q291" s="230">
        <v>0.020500000000000001</v>
      </c>
      <c r="R291" s="230">
        <f>Q291*H291</f>
        <v>1.7222665000000001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157</v>
      </c>
      <c r="AT291" s="232" t="s">
        <v>153</v>
      </c>
      <c r="AU291" s="232" t="s">
        <v>89</v>
      </c>
      <c r="AY291" s="18" t="s">
        <v>151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87</v>
      </c>
      <c r="BK291" s="233">
        <f>ROUND(I291*H291,2)</f>
        <v>0</v>
      </c>
      <c r="BL291" s="18" t="s">
        <v>157</v>
      </c>
      <c r="BM291" s="232" t="s">
        <v>1940</v>
      </c>
    </row>
    <row r="292" s="13" customFormat="1">
      <c r="A292" s="13"/>
      <c r="B292" s="234"/>
      <c r="C292" s="235"/>
      <c r="D292" s="236" t="s">
        <v>159</v>
      </c>
      <c r="E292" s="237" t="s">
        <v>1</v>
      </c>
      <c r="F292" s="238" t="s">
        <v>1931</v>
      </c>
      <c r="G292" s="235"/>
      <c r="H292" s="239">
        <v>84.013000000000005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159</v>
      </c>
      <c r="AU292" s="245" t="s">
        <v>89</v>
      </c>
      <c r="AV292" s="13" t="s">
        <v>89</v>
      </c>
      <c r="AW292" s="13" t="s">
        <v>35</v>
      </c>
      <c r="AX292" s="13" t="s">
        <v>87</v>
      </c>
      <c r="AY292" s="245" t="s">
        <v>151</v>
      </c>
    </row>
    <row r="293" s="2" customFormat="1" ht="24.15" customHeight="1">
      <c r="A293" s="39"/>
      <c r="B293" s="40"/>
      <c r="C293" s="220" t="s">
        <v>518</v>
      </c>
      <c r="D293" s="220" t="s">
        <v>153</v>
      </c>
      <c r="E293" s="221" t="s">
        <v>659</v>
      </c>
      <c r="F293" s="222" t="s">
        <v>660</v>
      </c>
      <c r="G293" s="223" t="s">
        <v>156</v>
      </c>
      <c r="H293" s="224">
        <v>90.153999999999996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44</v>
      </c>
      <c r="O293" s="92"/>
      <c r="P293" s="230">
        <f>O293*H293</f>
        <v>0</v>
      </c>
      <c r="Q293" s="230">
        <v>0.0033800000000000002</v>
      </c>
      <c r="R293" s="230">
        <f>Q293*H293</f>
        <v>0.30472051999999999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157</v>
      </c>
      <c r="AT293" s="232" t="s">
        <v>153</v>
      </c>
      <c r="AU293" s="232" t="s">
        <v>89</v>
      </c>
      <c r="AY293" s="18" t="s">
        <v>151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87</v>
      </c>
      <c r="BK293" s="233">
        <f>ROUND(I293*H293,2)</f>
        <v>0</v>
      </c>
      <c r="BL293" s="18" t="s">
        <v>157</v>
      </c>
      <c r="BM293" s="232" t="s">
        <v>1941</v>
      </c>
    </row>
    <row r="294" s="13" customFormat="1">
      <c r="A294" s="13"/>
      <c r="B294" s="234"/>
      <c r="C294" s="235"/>
      <c r="D294" s="236" t="s">
        <v>159</v>
      </c>
      <c r="E294" s="237" t="s">
        <v>1</v>
      </c>
      <c r="F294" s="238" t="s">
        <v>1937</v>
      </c>
      <c r="G294" s="235"/>
      <c r="H294" s="239">
        <v>90.153999999999996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159</v>
      </c>
      <c r="AU294" s="245" t="s">
        <v>89</v>
      </c>
      <c r="AV294" s="13" t="s">
        <v>89</v>
      </c>
      <c r="AW294" s="13" t="s">
        <v>35</v>
      </c>
      <c r="AX294" s="13" t="s">
        <v>87</v>
      </c>
      <c r="AY294" s="245" t="s">
        <v>151</v>
      </c>
    </row>
    <row r="295" s="2" customFormat="1" ht="24.15" customHeight="1">
      <c r="A295" s="39"/>
      <c r="B295" s="40"/>
      <c r="C295" s="220" t="s">
        <v>523</v>
      </c>
      <c r="D295" s="220" t="s">
        <v>153</v>
      </c>
      <c r="E295" s="221" t="s">
        <v>1942</v>
      </c>
      <c r="F295" s="222" t="s">
        <v>1943</v>
      </c>
      <c r="G295" s="223" t="s">
        <v>287</v>
      </c>
      <c r="H295" s="224">
        <v>31.27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44</v>
      </c>
      <c r="O295" s="92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157</v>
      </c>
      <c r="AT295" s="232" t="s">
        <v>153</v>
      </c>
      <c r="AU295" s="232" t="s">
        <v>89</v>
      </c>
      <c r="AY295" s="18" t="s">
        <v>151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87</v>
      </c>
      <c r="BK295" s="233">
        <f>ROUND(I295*H295,2)</f>
        <v>0</v>
      </c>
      <c r="BL295" s="18" t="s">
        <v>157</v>
      </c>
      <c r="BM295" s="232" t="s">
        <v>1944</v>
      </c>
    </row>
    <row r="296" s="13" customFormat="1">
      <c r="A296" s="13"/>
      <c r="B296" s="234"/>
      <c r="C296" s="235"/>
      <c r="D296" s="236" t="s">
        <v>159</v>
      </c>
      <c r="E296" s="237" t="s">
        <v>1</v>
      </c>
      <c r="F296" s="238" t="s">
        <v>1945</v>
      </c>
      <c r="G296" s="235"/>
      <c r="H296" s="239">
        <v>31.27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159</v>
      </c>
      <c r="AU296" s="245" t="s">
        <v>89</v>
      </c>
      <c r="AV296" s="13" t="s">
        <v>89</v>
      </c>
      <c r="AW296" s="13" t="s">
        <v>35</v>
      </c>
      <c r="AX296" s="13" t="s">
        <v>87</v>
      </c>
      <c r="AY296" s="245" t="s">
        <v>151</v>
      </c>
    </row>
    <row r="297" s="12" customFormat="1" ht="22.8" customHeight="1">
      <c r="A297" s="12"/>
      <c r="B297" s="204"/>
      <c r="C297" s="205"/>
      <c r="D297" s="206" t="s">
        <v>78</v>
      </c>
      <c r="E297" s="218" t="s">
        <v>494</v>
      </c>
      <c r="F297" s="218" t="s">
        <v>671</v>
      </c>
      <c r="G297" s="205"/>
      <c r="H297" s="205"/>
      <c r="I297" s="208"/>
      <c r="J297" s="219">
        <f>BK297</f>
        <v>0</v>
      </c>
      <c r="K297" s="205"/>
      <c r="L297" s="210"/>
      <c r="M297" s="211"/>
      <c r="N297" s="212"/>
      <c r="O297" s="212"/>
      <c r="P297" s="213">
        <f>SUM(P298:P315)</f>
        <v>0</v>
      </c>
      <c r="Q297" s="212"/>
      <c r="R297" s="213">
        <f>SUM(R298:R315)</f>
        <v>53.787527669999996</v>
      </c>
      <c r="S297" s="212"/>
      <c r="T297" s="214">
        <f>SUM(T298:T315)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5" t="s">
        <v>87</v>
      </c>
      <c r="AT297" s="216" t="s">
        <v>78</v>
      </c>
      <c r="AU297" s="216" t="s">
        <v>87</v>
      </c>
      <c r="AY297" s="215" t="s">
        <v>151</v>
      </c>
      <c r="BK297" s="217">
        <f>SUM(BK298:BK315)</f>
        <v>0</v>
      </c>
    </row>
    <row r="298" s="2" customFormat="1" ht="24.15" customHeight="1">
      <c r="A298" s="39"/>
      <c r="B298" s="40"/>
      <c r="C298" s="220" t="s">
        <v>527</v>
      </c>
      <c r="D298" s="220" t="s">
        <v>153</v>
      </c>
      <c r="E298" s="221" t="s">
        <v>1946</v>
      </c>
      <c r="F298" s="222" t="s">
        <v>1947</v>
      </c>
      <c r="G298" s="223" t="s">
        <v>185</v>
      </c>
      <c r="H298" s="224">
        <v>9.4870000000000001</v>
      </c>
      <c r="I298" s="225"/>
      <c r="J298" s="226">
        <f>ROUND(I298*H298,2)</f>
        <v>0</v>
      </c>
      <c r="K298" s="227"/>
      <c r="L298" s="45"/>
      <c r="M298" s="228" t="s">
        <v>1</v>
      </c>
      <c r="N298" s="229" t="s">
        <v>44</v>
      </c>
      <c r="O298" s="92"/>
      <c r="P298" s="230">
        <f>O298*H298</f>
        <v>0</v>
      </c>
      <c r="Q298" s="230">
        <v>2.1600000000000001</v>
      </c>
      <c r="R298" s="230">
        <f>Q298*H298</f>
        <v>20.49192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157</v>
      </c>
      <c r="AT298" s="232" t="s">
        <v>153</v>
      </c>
      <c r="AU298" s="232" t="s">
        <v>89</v>
      </c>
      <c r="AY298" s="18" t="s">
        <v>151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87</v>
      </c>
      <c r="BK298" s="233">
        <f>ROUND(I298*H298,2)</f>
        <v>0</v>
      </c>
      <c r="BL298" s="18" t="s">
        <v>157</v>
      </c>
      <c r="BM298" s="232" t="s">
        <v>1948</v>
      </c>
    </row>
    <row r="299" s="13" customFormat="1">
      <c r="A299" s="13"/>
      <c r="B299" s="234"/>
      <c r="C299" s="235"/>
      <c r="D299" s="236" t="s">
        <v>159</v>
      </c>
      <c r="E299" s="237" t="s">
        <v>1</v>
      </c>
      <c r="F299" s="238" t="s">
        <v>1949</v>
      </c>
      <c r="G299" s="235"/>
      <c r="H299" s="239">
        <v>9.4870000000000001</v>
      </c>
      <c r="I299" s="240"/>
      <c r="J299" s="235"/>
      <c r="K299" s="235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159</v>
      </c>
      <c r="AU299" s="245" t="s">
        <v>89</v>
      </c>
      <c r="AV299" s="13" t="s">
        <v>89</v>
      </c>
      <c r="AW299" s="13" t="s">
        <v>35</v>
      </c>
      <c r="AX299" s="13" t="s">
        <v>87</v>
      </c>
      <c r="AY299" s="245" t="s">
        <v>151</v>
      </c>
    </row>
    <row r="300" s="2" customFormat="1" ht="16.5" customHeight="1">
      <c r="A300" s="39"/>
      <c r="B300" s="40"/>
      <c r="C300" s="220" t="s">
        <v>533</v>
      </c>
      <c r="D300" s="220" t="s">
        <v>153</v>
      </c>
      <c r="E300" s="221" t="s">
        <v>1950</v>
      </c>
      <c r="F300" s="222" t="s">
        <v>1951</v>
      </c>
      <c r="G300" s="223" t="s">
        <v>156</v>
      </c>
      <c r="H300" s="224">
        <v>0.95499999999999996</v>
      </c>
      <c r="I300" s="225"/>
      <c r="J300" s="226">
        <f>ROUND(I300*H300,2)</f>
        <v>0</v>
      </c>
      <c r="K300" s="227"/>
      <c r="L300" s="45"/>
      <c r="M300" s="228" t="s">
        <v>1</v>
      </c>
      <c r="N300" s="229" t="s">
        <v>44</v>
      </c>
      <c r="O300" s="92"/>
      <c r="P300" s="230">
        <f>O300*H300</f>
        <v>0</v>
      </c>
      <c r="Q300" s="230">
        <v>0.016070000000000001</v>
      </c>
      <c r="R300" s="230">
        <f>Q300*H300</f>
        <v>0.01534685</v>
      </c>
      <c r="S300" s="230">
        <v>0</v>
      </c>
      <c r="T300" s="23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2" t="s">
        <v>157</v>
      </c>
      <c r="AT300" s="232" t="s">
        <v>153</v>
      </c>
      <c r="AU300" s="232" t="s">
        <v>89</v>
      </c>
      <c r="AY300" s="18" t="s">
        <v>151</v>
      </c>
      <c r="BE300" s="233">
        <f>IF(N300="základní",J300,0)</f>
        <v>0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8" t="s">
        <v>87</v>
      </c>
      <c r="BK300" s="233">
        <f>ROUND(I300*H300,2)</f>
        <v>0</v>
      </c>
      <c r="BL300" s="18" t="s">
        <v>157</v>
      </c>
      <c r="BM300" s="232" t="s">
        <v>1952</v>
      </c>
    </row>
    <row r="301" s="13" customFormat="1">
      <c r="A301" s="13"/>
      <c r="B301" s="234"/>
      <c r="C301" s="235"/>
      <c r="D301" s="236" t="s">
        <v>159</v>
      </c>
      <c r="E301" s="237" t="s">
        <v>1</v>
      </c>
      <c r="F301" s="238" t="s">
        <v>1953</v>
      </c>
      <c r="G301" s="235"/>
      <c r="H301" s="239">
        <v>0.95499999999999996</v>
      </c>
      <c r="I301" s="240"/>
      <c r="J301" s="235"/>
      <c r="K301" s="235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159</v>
      </c>
      <c r="AU301" s="245" t="s">
        <v>89</v>
      </c>
      <c r="AV301" s="13" t="s">
        <v>89</v>
      </c>
      <c r="AW301" s="13" t="s">
        <v>35</v>
      </c>
      <c r="AX301" s="13" t="s">
        <v>87</v>
      </c>
      <c r="AY301" s="245" t="s">
        <v>151</v>
      </c>
    </row>
    <row r="302" s="2" customFormat="1" ht="33" customHeight="1">
      <c r="A302" s="39"/>
      <c r="B302" s="40"/>
      <c r="C302" s="220" t="s">
        <v>537</v>
      </c>
      <c r="D302" s="220" t="s">
        <v>153</v>
      </c>
      <c r="E302" s="221" t="s">
        <v>1954</v>
      </c>
      <c r="F302" s="222" t="s">
        <v>1955</v>
      </c>
      <c r="G302" s="223" t="s">
        <v>185</v>
      </c>
      <c r="H302" s="224">
        <v>13.159000000000001</v>
      </c>
      <c r="I302" s="225"/>
      <c r="J302" s="226">
        <f>ROUND(I302*H302,2)</f>
        <v>0</v>
      </c>
      <c r="K302" s="227"/>
      <c r="L302" s="45"/>
      <c r="M302" s="228" t="s">
        <v>1</v>
      </c>
      <c r="N302" s="229" t="s">
        <v>44</v>
      </c>
      <c r="O302" s="92"/>
      <c r="P302" s="230">
        <f>O302*H302</f>
        <v>0</v>
      </c>
      <c r="Q302" s="230">
        <v>2.5018699999999998</v>
      </c>
      <c r="R302" s="230">
        <f>Q302*H302</f>
        <v>32.922107329999996</v>
      </c>
      <c r="S302" s="230">
        <v>0</v>
      </c>
      <c r="T302" s="23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157</v>
      </c>
      <c r="AT302" s="232" t="s">
        <v>153</v>
      </c>
      <c r="AU302" s="232" t="s">
        <v>89</v>
      </c>
      <c r="AY302" s="18" t="s">
        <v>151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87</v>
      </c>
      <c r="BK302" s="233">
        <f>ROUND(I302*H302,2)</f>
        <v>0</v>
      </c>
      <c r="BL302" s="18" t="s">
        <v>157</v>
      </c>
      <c r="BM302" s="232" t="s">
        <v>1956</v>
      </c>
    </row>
    <row r="303" s="13" customFormat="1">
      <c r="A303" s="13"/>
      <c r="B303" s="234"/>
      <c r="C303" s="235"/>
      <c r="D303" s="236" t="s">
        <v>159</v>
      </c>
      <c r="E303" s="237" t="s">
        <v>1</v>
      </c>
      <c r="F303" s="238" t="s">
        <v>1957</v>
      </c>
      <c r="G303" s="235"/>
      <c r="H303" s="239">
        <v>6.3250000000000002</v>
      </c>
      <c r="I303" s="240"/>
      <c r="J303" s="235"/>
      <c r="K303" s="235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159</v>
      </c>
      <c r="AU303" s="245" t="s">
        <v>89</v>
      </c>
      <c r="AV303" s="13" t="s">
        <v>89</v>
      </c>
      <c r="AW303" s="13" t="s">
        <v>35</v>
      </c>
      <c r="AX303" s="13" t="s">
        <v>79</v>
      </c>
      <c r="AY303" s="245" t="s">
        <v>151</v>
      </c>
    </row>
    <row r="304" s="13" customFormat="1">
      <c r="A304" s="13"/>
      <c r="B304" s="234"/>
      <c r="C304" s="235"/>
      <c r="D304" s="236" t="s">
        <v>159</v>
      </c>
      <c r="E304" s="237" t="s">
        <v>1</v>
      </c>
      <c r="F304" s="238" t="s">
        <v>1958</v>
      </c>
      <c r="G304" s="235"/>
      <c r="H304" s="239">
        <v>6.8339999999999996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159</v>
      </c>
      <c r="AU304" s="245" t="s">
        <v>89</v>
      </c>
      <c r="AV304" s="13" t="s">
        <v>89</v>
      </c>
      <c r="AW304" s="13" t="s">
        <v>35</v>
      </c>
      <c r="AX304" s="13" t="s">
        <v>79</v>
      </c>
      <c r="AY304" s="245" t="s">
        <v>151</v>
      </c>
    </row>
    <row r="305" s="14" customFormat="1">
      <c r="A305" s="14"/>
      <c r="B305" s="246"/>
      <c r="C305" s="247"/>
      <c r="D305" s="236" t="s">
        <v>159</v>
      </c>
      <c r="E305" s="248" t="s">
        <v>1</v>
      </c>
      <c r="F305" s="249" t="s">
        <v>190</v>
      </c>
      <c r="G305" s="247"/>
      <c r="H305" s="250">
        <v>13.159000000000001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159</v>
      </c>
      <c r="AU305" s="256" t="s">
        <v>89</v>
      </c>
      <c r="AV305" s="14" t="s">
        <v>157</v>
      </c>
      <c r="AW305" s="14" t="s">
        <v>35</v>
      </c>
      <c r="AX305" s="14" t="s">
        <v>87</v>
      </c>
      <c r="AY305" s="256" t="s">
        <v>151</v>
      </c>
    </row>
    <row r="306" s="2" customFormat="1" ht="16.5" customHeight="1">
      <c r="A306" s="39"/>
      <c r="B306" s="40"/>
      <c r="C306" s="220" t="s">
        <v>548</v>
      </c>
      <c r="D306" s="220" t="s">
        <v>153</v>
      </c>
      <c r="E306" s="221" t="s">
        <v>700</v>
      </c>
      <c r="F306" s="222" t="s">
        <v>701</v>
      </c>
      <c r="G306" s="223" t="s">
        <v>248</v>
      </c>
      <c r="H306" s="224">
        <v>0.33700000000000002</v>
      </c>
      <c r="I306" s="225"/>
      <c r="J306" s="226">
        <f>ROUND(I306*H306,2)</f>
        <v>0</v>
      </c>
      <c r="K306" s="227"/>
      <c r="L306" s="45"/>
      <c r="M306" s="228" t="s">
        <v>1</v>
      </c>
      <c r="N306" s="229" t="s">
        <v>44</v>
      </c>
      <c r="O306" s="92"/>
      <c r="P306" s="230">
        <f>O306*H306</f>
        <v>0</v>
      </c>
      <c r="Q306" s="230">
        <v>1.06277</v>
      </c>
      <c r="R306" s="230">
        <f>Q306*H306</f>
        <v>0.35815349000000002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157</v>
      </c>
      <c r="AT306" s="232" t="s">
        <v>153</v>
      </c>
      <c r="AU306" s="232" t="s">
        <v>89</v>
      </c>
      <c r="AY306" s="18" t="s">
        <v>151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87</v>
      </c>
      <c r="BK306" s="233">
        <f>ROUND(I306*H306,2)</f>
        <v>0</v>
      </c>
      <c r="BL306" s="18" t="s">
        <v>157</v>
      </c>
      <c r="BM306" s="232" t="s">
        <v>1959</v>
      </c>
    </row>
    <row r="307" s="13" customFormat="1">
      <c r="A307" s="13"/>
      <c r="B307" s="234"/>
      <c r="C307" s="235"/>
      <c r="D307" s="236" t="s">
        <v>159</v>
      </c>
      <c r="E307" s="237" t="s">
        <v>1</v>
      </c>
      <c r="F307" s="238" t="s">
        <v>1960</v>
      </c>
      <c r="G307" s="235"/>
      <c r="H307" s="239">
        <v>0.33700000000000002</v>
      </c>
      <c r="I307" s="240"/>
      <c r="J307" s="235"/>
      <c r="K307" s="235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159</v>
      </c>
      <c r="AU307" s="245" t="s">
        <v>89</v>
      </c>
      <c r="AV307" s="13" t="s">
        <v>89</v>
      </c>
      <c r="AW307" s="13" t="s">
        <v>35</v>
      </c>
      <c r="AX307" s="13" t="s">
        <v>87</v>
      </c>
      <c r="AY307" s="245" t="s">
        <v>151</v>
      </c>
    </row>
    <row r="308" s="2" customFormat="1" ht="33" customHeight="1">
      <c r="A308" s="39"/>
      <c r="B308" s="40"/>
      <c r="C308" s="220" t="s">
        <v>553</v>
      </c>
      <c r="D308" s="220" t="s">
        <v>153</v>
      </c>
      <c r="E308" s="221" t="s">
        <v>692</v>
      </c>
      <c r="F308" s="222" t="s">
        <v>693</v>
      </c>
      <c r="G308" s="223" t="s">
        <v>185</v>
      </c>
      <c r="H308" s="224">
        <v>6.3250000000000002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44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157</v>
      </c>
      <c r="AT308" s="232" t="s">
        <v>153</v>
      </c>
      <c r="AU308" s="232" t="s">
        <v>89</v>
      </c>
      <c r="AY308" s="18" t="s">
        <v>151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87</v>
      </c>
      <c r="BK308" s="233">
        <f>ROUND(I308*H308,2)</f>
        <v>0</v>
      </c>
      <c r="BL308" s="18" t="s">
        <v>157</v>
      </c>
      <c r="BM308" s="232" t="s">
        <v>1961</v>
      </c>
    </row>
    <row r="309" s="13" customFormat="1">
      <c r="A309" s="13"/>
      <c r="B309" s="234"/>
      <c r="C309" s="235"/>
      <c r="D309" s="236" t="s">
        <v>159</v>
      </c>
      <c r="E309" s="237" t="s">
        <v>1</v>
      </c>
      <c r="F309" s="238" t="s">
        <v>1957</v>
      </c>
      <c r="G309" s="235"/>
      <c r="H309" s="239">
        <v>6.3250000000000002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159</v>
      </c>
      <c r="AU309" s="245" t="s">
        <v>89</v>
      </c>
      <c r="AV309" s="13" t="s">
        <v>89</v>
      </c>
      <c r="AW309" s="13" t="s">
        <v>35</v>
      </c>
      <c r="AX309" s="13" t="s">
        <v>87</v>
      </c>
      <c r="AY309" s="245" t="s">
        <v>151</v>
      </c>
    </row>
    <row r="310" s="2" customFormat="1" ht="24.15" customHeight="1">
      <c r="A310" s="39"/>
      <c r="B310" s="40"/>
      <c r="C310" s="220" t="s">
        <v>558</v>
      </c>
      <c r="D310" s="220" t="s">
        <v>153</v>
      </c>
      <c r="E310" s="221" t="s">
        <v>684</v>
      </c>
      <c r="F310" s="222" t="s">
        <v>685</v>
      </c>
      <c r="G310" s="223" t="s">
        <v>185</v>
      </c>
      <c r="H310" s="224">
        <v>13.159000000000001</v>
      </c>
      <c r="I310" s="225"/>
      <c r="J310" s="226">
        <f>ROUND(I310*H310,2)</f>
        <v>0</v>
      </c>
      <c r="K310" s="227"/>
      <c r="L310" s="45"/>
      <c r="M310" s="228" t="s">
        <v>1</v>
      </c>
      <c r="N310" s="229" t="s">
        <v>44</v>
      </c>
      <c r="O310" s="92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157</v>
      </c>
      <c r="AT310" s="232" t="s">
        <v>153</v>
      </c>
      <c r="AU310" s="232" t="s">
        <v>89</v>
      </c>
      <c r="AY310" s="18" t="s">
        <v>151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87</v>
      </c>
      <c r="BK310" s="233">
        <f>ROUND(I310*H310,2)</f>
        <v>0</v>
      </c>
      <c r="BL310" s="18" t="s">
        <v>157</v>
      </c>
      <c r="BM310" s="232" t="s">
        <v>1962</v>
      </c>
    </row>
    <row r="311" s="13" customFormat="1">
      <c r="A311" s="13"/>
      <c r="B311" s="234"/>
      <c r="C311" s="235"/>
      <c r="D311" s="236" t="s">
        <v>159</v>
      </c>
      <c r="E311" s="237" t="s">
        <v>1</v>
      </c>
      <c r="F311" s="238" t="s">
        <v>1957</v>
      </c>
      <c r="G311" s="235"/>
      <c r="H311" s="239">
        <v>6.3250000000000002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159</v>
      </c>
      <c r="AU311" s="245" t="s">
        <v>89</v>
      </c>
      <c r="AV311" s="13" t="s">
        <v>89</v>
      </c>
      <c r="AW311" s="13" t="s">
        <v>35</v>
      </c>
      <c r="AX311" s="13" t="s">
        <v>79</v>
      </c>
      <c r="AY311" s="245" t="s">
        <v>151</v>
      </c>
    </row>
    <row r="312" s="13" customFormat="1">
      <c r="A312" s="13"/>
      <c r="B312" s="234"/>
      <c r="C312" s="235"/>
      <c r="D312" s="236" t="s">
        <v>159</v>
      </c>
      <c r="E312" s="237" t="s">
        <v>1</v>
      </c>
      <c r="F312" s="238" t="s">
        <v>1958</v>
      </c>
      <c r="G312" s="235"/>
      <c r="H312" s="239">
        <v>6.8339999999999996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159</v>
      </c>
      <c r="AU312" s="245" t="s">
        <v>89</v>
      </c>
      <c r="AV312" s="13" t="s">
        <v>89</v>
      </c>
      <c r="AW312" s="13" t="s">
        <v>35</v>
      </c>
      <c r="AX312" s="13" t="s">
        <v>79</v>
      </c>
      <c r="AY312" s="245" t="s">
        <v>151</v>
      </c>
    </row>
    <row r="313" s="14" customFormat="1">
      <c r="A313" s="14"/>
      <c r="B313" s="246"/>
      <c r="C313" s="247"/>
      <c r="D313" s="236" t="s">
        <v>159</v>
      </c>
      <c r="E313" s="248" t="s">
        <v>1</v>
      </c>
      <c r="F313" s="249" t="s">
        <v>190</v>
      </c>
      <c r="G313" s="247"/>
      <c r="H313" s="250">
        <v>13.159000000000001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159</v>
      </c>
      <c r="AU313" s="256" t="s">
        <v>89</v>
      </c>
      <c r="AV313" s="14" t="s">
        <v>157</v>
      </c>
      <c r="AW313" s="14" t="s">
        <v>35</v>
      </c>
      <c r="AX313" s="14" t="s">
        <v>87</v>
      </c>
      <c r="AY313" s="256" t="s">
        <v>151</v>
      </c>
    </row>
    <row r="314" s="2" customFormat="1" ht="16.5" customHeight="1">
      <c r="A314" s="39"/>
      <c r="B314" s="40"/>
      <c r="C314" s="220" t="s">
        <v>570</v>
      </c>
      <c r="D314" s="220" t="s">
        <v>153</v>
      </c>
      <c r="E314" s="221" t="s">
        <v>1963</v>
      </c>
      <c r="F314" s="222" t="s">
        <v>1964</v>
      </c>
      <c r="G314" s="223" t="s">
        <v>156</v>
      </c>
      <c r="H314" s="224">
        <v>0.95499999999999996</v>
      </c>
      <c r="I314" s="225"/>
      <c r="J314" s="226">
        <f>ROUND(I314*H314,2)</f>
        <v>0</v>
      </c>
      <c r="K314" s="227"/>
      <c r="L314" s="45"/>
      <c r="M314" s="228" t="s">
        <v>1</v>
      </c>
      <c r="N314" s="229" t="s">
        <v>44</v>
      </c>
      <c r="O314" s="92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157</v>
      </c>
      <c r="AT314" s="232" t="s">
        <v>153</v>
      </c>
      <c r="AU314" s="232" t="s">
        <v>89</v>
      </c>
      <c r="AY314" s="18" t="s">
        <v>151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87</v>
      </c>
      <c r="BK314" s="233">
        <f>ROUND(I314*H314,2)</f>
        <v>0</v>
      </c>
      <c r="BL314" s="18" t="s">
        <v>157</v>
      </c>
      <c r="BM314" s="232" t="s">
        <v>1965</v>
      </c>
    </row>
    <row r="315" s="13" customFormat="1">
      <c r="A315" s="13"/>
      <c r="B315" s="234"/>
      <c r="C315" s="235"/>
      <c r="D315" s="236" t="s">
        <v>159</v>
      </c>
      <c r="E315" s="237" t="s">
        <v>1</v>
      </c>
      <c r="F315" s="238" t="s">
        <v>1953</v>
      </c>
      <c r="G315" s="235"/>
      <c r="H315" s="239">
        <v>0.95499999999999996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159</v>
      </c>
      <c r="AU315" s="245" t="s">
        <v>89</v>
      </c>
      <c r="AV315" s="13" t="s">
        <v>89</v>
      </c>
      <c r="AW315" s="13" t="s">
        <v>35</v>
      </c>
      <c r="AX315" s="13" t="s">
        <v>87</v>
      </c>
      <c r="AY315" s="245" t="s">
        <v>151</v>
      </c>
    </row>
    <row r="316" s="12" customFormat="1" ht="22.8" customHeight="1">
      <c r="A316" s="12"/>
      <c r="B316" s="204"/>
      <c r="C316" s="205"/>
      <c r="D316" s="206" t="s">
        <v>78</v>
      </c>
      <c r="E316" s="218" t="s">
        <v>502</v>
      </c>
      <c r="F316" s="218" t="s">
        <v>1966</v>
      </c>
      <c r="G316" s="205"/>
      <c r="H316" s="205"/>
      <c r="I316" s="208"/>
      <c r="J316" s="219">
        <f>BK316</f>
        <v>0</v>
      </c>
      <c r="K316" s="205"/>
      <c r="L316" s="210"/>
      <c r="M316" s="211"/>
      <c r="N316" s="212"/>
      <c r="O316" s="212"/>
      <c r="P316" s="213">
        <f>SUM(P317:P322)</f>
        <v>0</v>
      </c>
      <c r="Q316" s="212"/>
      <c r="R316" s="213">
        <f>SUM(R317:R322)</f>
        <v>0.0056382000000000012</v>
      </c>
      <c r="S316" s="212"/>
      <c r="T316" s="214">
        <f>SUM(T317:T322)</f>
        <v>0.00011140000000000001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5" t="s">
        <v>87</v>
      </c>
      <c r="AT316" s="216" t="s">
        <v>78</v>
      </c>
      <c r="AU316" s="216" t="s">
        <v>87</v>
      </c>
      <c r="AY316" s="215" t="s">
        <v>151</v>
      </c>
      <c r="BK316" s="217">
        <f>SUM(BK317:BK322)</f>
        <v>0</v>
      </c>
    </row>
    <row r="317" s="2" customFormat="1" ht="24.15" customHeight="1">
      <c r="A317" s="39"/>
      <c r="B317" s="40"/>
      <c r="C317" s="220" t="s">
        <v>575</v>
      </c>
      <c r="D317" s="220" t="s">
        <v>153</v>
      </c>
      <c r="E317" s="221" t="s">
        <v>481</v>
      </c>
      <c r="F317" s="222" t="s">
        <v>482</v>
      </c>
      <c r="G317" s="223" t="s">
        <v>287</v>
      </c>
      <c r="H317" s="224">
        <v>30.800000000000001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44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157</v>
      </c>
      <c r="AT317" s="232" t="s">
        <v>153</v>
      </c>
      <c r="AU317" s="232" t="s">
        <v>89</v>
      </c>
      <c r="AY317" s="18" t="s">
        <v>151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87</v>
      </c>
      <c r="BK317" s="233">
        <f>ROUND(I317*H317,2)</f>
        <v>0</v>
      </c>
      <c r="BL317" s="18" t="s">
        <v>157</v>
      </c>
      <c r="BM317" s="232" t="s">
        <v>1967</v>
      </c>
    </row>
    <row r="318" s="13" customFormat="1">
      <c r="A318" s="13"/>
      <c r="B318" s="234"/>
      <c r="C318" s="235"/>
      <c r="D318" s="236" t="s">
        <v>159</v>
      </c>
      <c r="E318" s="237" t="s">
        <v>1</v>
      </c>
      <c r="F318" s="238" t="s">
        <v>1968</v>
      </c>
      <c r="G318" s="235"/>
      <c r="H318" s="239">
        <v>30.800000000000001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159</v>
      </c>
      <c r="AU318" s="245" t="s">
        <v>89</v>
      </c>
      <c r="AV318" s="13" t="s">
        <v>89</v>
      </c>
      <c r="AW318" s="13" t="s">
        <v>35</v>
      </c>
      <c r="AX318" s="13" t="s">
        <v>87</v>
      </c>
      <c r="AY318" s="245" t="s">
        <v>151</v>
      </c>
    </row>
    <row r="319" s="2" customFormat="1" ht="24.15" customHeight="1">
      <c r="A319" s="39"/>
      <c r="B319" s="40"/>
      <c r="C319" s="257" t="s">
        <v>583</v>
      </c>
      <c r="D319" s="257" t="s">
        <v>353</v>
      </c>
      <c r="E319" s="258" t="s">
        <v>490</v>
      </c>
      <c r="F319" s="259" t="s">
        <v>491</v>
      </c>
      <c r="G319" s="260" t="s">
        <v>287</v>
      </c>
      <c r="H319" s="261">
        <v>32.340000000000003</v>
      </c>
      <c r="I319" s="262"/>
      <c r="J319" s="263">
        <f>ROUND(I319*H319,2)</f>
        <v>0</v>
      </c>
      <c r="K319" s="264"/>
      <c r="L319" s="265"/>
      <c r="M319" s="266" t="s">
        <v>1</v>
      </c>
      <c r="N319" s="267" t="s">
        <v>44</v>
      </c>
      <c r="O319" s="92"/>
      <c r="P319" s="230">
        <f>O319*H319</f>
        <v>0</v>
      </c>
      <c r="Q319" s="230">
        <v>4.0000000000000003E-05</v>
      </c>
      <c r="R319" s="230">
        <f>Q319*H319</f>
        <v>0.0012936000000000002</v>
      </c>
      <c r="S319" s="230">
        <v>0</v>
      </c>
      <c r="T319" s="23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2" t="s">
        <v>191</v>
      </c>
      <c r="AT319" s="232" t="s">
        <v>353</v>
      </c>
      <c r="AU319" s="232" t="s">
        <v>89</v>
      </c>
      <c r="AY319" s="18" t="s">
        <v>151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8" t="s">
        <v>87</v>
      </c>
      <c r="BK319" s="233">
        <f>ROUND(I319*H319,2)</f>
        <v>0</v>
      </c>
      <c r="BL319" s="18" t="s">
        <v>157</v>
      </c>
      <c r="BM319" s="232" t="s">
        <v>1969</v>
      </c>
    </row>
    <row r="320" s="13" customFormat="1">
      <c r="A320" s="13"/>
      <c r="B320" s="234"/>
      <c r="C320" s="235"/>
      <c r="D320" s="236" t="s">
        <v>159</v>
      </c>
      <c r="E320" s="235"/>
      <c r="F320" s="238" t="s">
        <v>1970</v>
      </c>
      <c r="G320" s="235"/>
      <c r="H320" s="239">
        <v>32.340000000000003</v>
      </c>
      <c r="I320" s="240"/>
      <c r="J320" s="235"/>
      <c r="K320" s="235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159</v>
      </c>
      <c r="AU320" s="245" t="s">
        <v>89</v>
      </c>
      <c r="AV320" s="13" t="s">
        <v>89</v>
      </c>
      <c r="AW320" s="13" t="s">
        <v>4</v>
      </c>
      <c r="AX320" s="13" t="s">
        <v>87</v>
      </c>
      <c r="AY320" s="245" t="s">
        <v>151</v>
      </c>
    </row>
    <row r="321" s="2" customFormat="1" ht="21.75" customHeight="1">
      <c r="A321" s="39"/>
      <c r="B321" s="40"/>
      <c r="C321" s="220" t="s">
        <v>588</v>
      </c>
      <c r="D321" s="220" t="s">
        <v>153</v>
      </c>
      <c r="E321" s="221" t="s">
        <v>495</v>
      </c>
      <c r="F321" s="222" t="s">
        <v>496</v>
      </c>
      <c r="G321" s="223" t="s">
        <v>156</v>
      </c>
      <c r="H321" s="224">
        <v>11.140000000000001</v>
      </c>
      <c r="I321" s="225"/>
      <c r="J321" s="226">
        <f>ROUND(I321*H321,2)</f>
        <v>0</v>
      </c>
      <c r="K321" s="227"/>
      <c r="L321" s="45"/>
      <c r="M321" s="228" t="s">
        <v>1</v>
      </c>
      <c r="N321" s="229" t="s">
        <v>44</v>
      </c>
      <c r="O321" s="92"/>
      <c r="P321" s="230">
        <f>O321*H321</f>
        <v>0</v>
      </c>
      <c r="Q321" s="230">
        <v>0.00038999999999999999</v>
      </c>
      <c r="R321" s="230">
        <f>Q321*H321</f>
        <v>0.0043446000000000005</v>
      </c>
      <c r="S321" s="230">
        <v>1.0000000000000001E-05</v>
      </c>
      <c r="T321" s="231">
        <f>S321*H321</f>
        <v>0.00011140000000000001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157</v>
      </c>
      <c r="AT321" s="232" t="s">
        <v>153</v>
      </c>
      <c r="AU321" s="232" t="s">
        <v>89</v>
      </c>
      <c r="AY321" s="18" t="s">
        <v>151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87</v>
      </c>
      <c r="BK321" s="233">
        <f>ROUND(I321*H321,2)</f>
        <v>0</v>
      </c>
      <c r="BL321" s="18" t="s">
        <v>157</v>
      </c>
      <c r="BM321" s="232" t="s">
        <v>1971</v>
      </c>
    </row>
    <row r="322" s="13" customFormat="1">
      <c r="A322" s="13"/>
      <c r="B322" s="234"/>
      <c r="C322" s="235"/>
      <c r="D322" s="236" t="s">
        <v>159</v>
      </c>
      <c r="E322" s="237" t="s">
        <v>1</v>
      </c>
      <c r="F322" s="238" t="s">
        <v>1972</v>
      </c>
      <c r="G322" s="235"/>
      <c r="H322" s="239">
        <v>11.140000000000001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159</v>
      </c>
      <c r="AU322" s="245" t="s">
        <v>89</v>
      </c>
      <c r="AV322" s="13" t="s">
        <v>89</v>
      </c>
      <c r="AW322" s="13" t="s">
        <v>35</v>
      </c>
      <c r="AX322" s="13" t="s">
        <v>87</v>
      </c>
      <c r="AY322" s="245" t="s">
        <v>151</v>
      </c>
    </row>
    <row r="323" s="12" customFormat="1" ht="22.8" customHeight="1">
      <c r="A323" s="12"/>
      <c r="B323" s="204"/>
      <c r="C323" s="205"/>
      <c r="D323" s="206" t="s">
        <v>78</v>
      </c>
      <c r="E323" s="218" t="s">
        <v>191</v>
      </c>
      <c r="F323" s="218" t="s">
        <v>1973</v>
      </c>
      <c r="G323" s="205"/>
      <c r="H323" s="205"/>
      <c r="I323" s="208"/>
      <c r="J323" s="219">
        <f>BK323</f>
        <v>0</v>
      </c>
      <c r="K323" s="205"/>
      <c r="L323" s="210"/>
      <c r="M323" s="211"/>
      <c r="N323" s="212"/>
      <c r="O323" s="212"/>
      <c r="P323" s="213">
        <f>SUM(P324:P341)</f>
        <v>0</v>
      </c>
      <c r="Q323" s="212"/>
      <c r="R323" s="213">
        <f>SUM(R324:R341)</f>
        <v>4.1334362499999999</v>
      </c>
      <c r="S323" s="212"/>
      <c r="T323" s="214">
        <f>SUM(T324:T341)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5" t="s">
        <v>87</v>
      </c>
      <c r="AT323" s="216" t="s">
        <v>78</v>
      </c>
      <c r="AU323" s="216" t="s">
        <v>87</v>
      </c>
      <c r="AY323" s="215" t="s">
        <v>151</v>
      </c>
      <c r="BK323" s="217">
        <f>SUM(BK324:BK341)</f>
        <v>0</v>
      </c>
    </row>
    <row r="324" s="2" customFormat="1" ht="24.15" customHeight="1">
      <c r="A324" s="39"/>
      <c r="B324" s="40"/>
      <c r="C324" s="220" t="s">
        <v>596</v>
      </c>
      <c r="D324" s="220" t="s">
        <v>153</v>
      </c>
      <c r="E324" s="221" t="s">
        <v>1974</v>
      </c>
      <c r="F324" s="222" t="s">
        <v>1975</v>
      </c>
      <c r="G324" s="223" t="s">
        <v>287</v>
      </c>
      <c r="H324" s="224">
        <v>42</v>
      </c>
      <c r="I324" s="225"/>
      <c r="J324" s="226">
        <f>ROUND(I324*H324,2)</f>
        <v>0</v>
      </c>
      <c r="K324" s="227"/>
      <c r="L324" s="45"/>
      <c r="M324" s="228" t="s">
        <v>1</v>
      </c>
      <c r="N324" s="229" t="s">
        <v>44</v>
      </c>
      <c r="O324" s="92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2" t="s">
        <v>157</v>
      </c>
      <c r="AT324" s="232" t="s">
        <v>153</v>
      </c>
      <c r="AU324" s="232" t="s">
        <v>89</v>
      </c>
      <c r="AY324" s="18" t="s">
        <v>151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8" t="s">
        <v>87</v>
      </c>
      <c r="BK324" s="233">
        <f>ROUND(I324*H324,2)</f>
        <v>0</v>
      </c>
      <c r="BL324" s="18" t="s">
        <v>157</v>
      </c>
      <c r="BM324" s="232" t="s">
        <v>1976</v>
      </c>
    </row>
    <row r="325" s="2" customFormat="1" ht="37.8" customHeight="1">
      <c r="A325" s="39"/>
      <c r="B325" s="40"/>
      <c r="C325" s="257" t="s">
        <v>601</v>
      </c>
      <c r="D325" s="257" t="s">
        <v>353</v>
      </c>
      <c r="E325" s="258" t="s">
        <v>1977</v>
      </c>
      <c r="F325" s="259" t="s">
        <v>1978</v>
      </c>
      <c r="G325" s="260" t="s">
        <v>287</v>
      </c>
      <c r="H325" s="261">
        <v>42.630000000000003</v>
      </c>
      <c r="I325" s="262"/>
      <c r="J325" s="263">
        <f>ROUND(I325*H325,2)</f>
        <v>0</v>
      </c>
      <c r="K325" s="264"/>
      <c r="L325" s="265"/>
      <c r="M325" s="266" t="s">
        <v>1</v>
      </c>
      <c r="N325" s="267" t="s">
        <v>44</v>
      </c>
      <c r="O325" s="92"/>
      <c r="P325" s="230">
        <f>O325*H325</f>
        <v>0</v>
      </c>
      <c r="Q325" s="230">
        <v>0.00050000000000000001</v>
      </c>
      <c r="R325" s="230">
        <f>Q325*H325</f>
        <v>0.021315000000000001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191</v>
      </c>
      <c r="AT325" s="232" t="s">
        <v>353</v>
      </c>
      <c r="AU325" s="232" t="s">
        <v>89</v>
      </c>
      <c r="AY325" s="18" t="s">
        <v>151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87</v>
      </c>
      <c r="BK325" s="233">
        <f>ROUND(I325*H325,2)</f>
        <v>0</v>
      </c>
      <c r="BL325" s="18" t="s">
        <v>157</v>
      </c>
      <c r="BM325" s="232" t="s">
        <v>1979</v>
      </c>
    </row>
    <row r="326" s="13" customFormat="1">
      <c r="A326" s="13"/>
      <c r="B326" s="234"/>
      <c r="C326" s="235"/>
      <c r="D326" s="236" t="s">
        <v>159</v>
      </c>
      <c r="E326" s="235"/>
      <c r="F326" s="238" t="s">
        <v>1980</v>
      </c>
      <c r="G326" s="235"/>
      <c r="H326" s="239">
        <v>42.630000000000003</v>
      </c>
      <c r="I326" s="240"/>
      <c r="J326" s="235"/>
      <c r="K326" s="235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159</v>
      </c>
      <c r="AU326" s="245" t="s">
        <v>89</v>
      </c>
      <c r="AV326" s="13" t="s">
        <v>89</v>
      </c>
      <c r="AW326" s="13" t="s">
        <v>4</v>
      </c>
      <c r="AX326" s="13" t="s">
        <v>87</v>
      </c>
      <c r="AY326" s="245" t="s">
        <v>151</v>
      </c>
    </row>
    <row r="327" s="2" customFormat="1" ht="24.15" customHeight="1">
      <c r="A327" s="39"/>
      <c r="B327" s="40"/>
      <c r="C327" s="220" t="s">
        <v>608</v>
      </c>
      <c r="D327" s="220" t="s">
        <v>153</v>
      </c>
      <c r="E327" s="221" t="s">
        <v>1981</v>
      </c>
      <c r="F327" s="222" t="s">
        <v>1982</v>
      </c>
      <c r="G327" s="223" t="s">
        <v>287</v>
      </c>
      <c r="H327" s="224">
        <v>37.5</v>
      </c>
      <c r="I327" s="225"/>
      <c r="J327" s="226">
        <f>ROUND(I327*H327,2)</f>
        <v>0</v>
      </c>
      <c r="K327" s="227"/>
      <c r="L327" s="45"/>
      <c r="M327" s="228" t="s">
        <v>1</v>
      </c>
      <c r="N327" s="229" t="s">
        <v>44</v>
      </c>
      <c r="O327" s="92"/>
      <c r="P327" s="230">
        <f>O327*H327</f>
        <v>0</v>
      </c>
      <c r="Q327" s="230">
        <v>1.0000000000000001E-05</v>
      </c>
      <c r="R327" s="230">
        <f>Q327*H327</f>
        <v>0.00037500000000000001</v>
      </c>
      <c r="S327" s="230">
        <v>0</v>
      </c>
      <c r="T327" s="23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2" t="s">
        <v>157</v>
      </c>
      <c r="AT327" s="232" t="s">
        <v>153</v>
      </c>
      <c r="AU327" s="232" t="s">
        <v>89</v>
      </c>
      <c r="AY327" s="18" t="s">
        <v>151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8" t="s">
        <v>87</v>
      </c>
      <c r="BK327" s="233">
        <f>ROUND(I327*H327,2)</f>
        <v>0</v>
      </c>
      <c r="BL327" s="18" t="s">
        <v>157</v>
      </c>
      <c r="BM327" s="232" t="s">
        <v>1983</v>
      </c>
    </row>
    <row r="328" s="2" customFormat="1" ht="16.5" customHeight="1">
      <c r="A328" s="39"/>
      <c r="B328" s="40"/>
      <c r="C328" s="257" t="s">
        <v>613</v>
      </c>
      <c r="D328" s="257" t="s">
        <v>353</v>
      </c>
      <c r="E328" s="258" t="s">
        <v>1984</v>
      </c>
      <c r="F328" s="259" t="s">
        <v>1985</v>
      </c>
      <c r="G328" s="260" t="s">
        <v>287</v>
      </c>
      <c r="H328" s="261">
        <v>38.625</v>
      </c>
      <c r="I328" s="262"/>
      <c r="J328" s="263">
        <f>ROUND(I328*H328,2)</f>
        <v>0</v>
      </c>
      <c r="K328" s="264"/>
      <c r="L328" s="265"/>
      <c r="M328" s="266" t="s">
        <v>1</v>
      </c>
      <c r="N328" s="267" t="s">
        <v>44</v>
      </c>
      <c r="O328" s="92"/>
      <c r="P328" s="230">
        <f>O328*H328</f>
        <v>0</v>
      </c>
      <c r="Q328" s="230">
        <v>0.0017700000000000001</v>
      </c>
      <c r="R328" s="230">
        <f>Q328*H328</f>
        <v>0.068366250000000003</v>
      </c>
      <c r="S328" s="230">
        <v>0</v>
      </c>
      <c r="T328" s="23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2" t="s">
        <v>191</v>
      </c>
      <c r="AT328" s="232" t="s">
        <v>353</v>
      </c>
      <c r="AU328" s="232" t="s">
        <v>89</v>
      </c>
      <c r="AY328" s="18" t="s">
        <v>151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8" t="s">
        <v>87</v>
      </c>
      <c r="BK328" s="233">
        <f>ROUND(I328*H328,2)</f>
        <v>0</v>
      </c>
      <c r="BL328" s="18" t="s">
        <v>157</v>
      </c>
      <c r="BM328" s="232" t="s">
        <v>1986</v>
      </c>
    </row>
    <row r="329" s="13" customFormat="1">
      <c r="A329" s="13"/>
      <c r="B329" s="234"/>
      <c r="C329" s="235"/>
      <c r="D329" s="236" t="s">
        <v>159</v>
      </c>
      <c r="E329" s="235"/>
      <c r="F329" s="238" t="s">
        <v>1987</v>
      </c>
      <c r="G329" s="235"/>
      <c r="H329" s="239">
        <v>38.625</v>
      </c>
      <c r="I329" s="240"/>
      <c r="J329" s="235"/>
      <c r="K329" s="235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159</v>
      </c>
      <c r="AU329" s="245" t="s">
        <v>89</v>
      </c>
      <c r="AV329" s="13" t="s">
        <v>89</v>
      </c>
      <c r="AW329" s="13" t="s">
        <v>4</v>
      </c>
      <c r="AX329" s="13" t="s">
        <v>87</v>
      </c>
      <c r="AY329" s="245" t="s">
        <v>151</v>
      </c>
    </row>
    <row r="330" s="2" customFormat="1" ht="33" customHeight="1">
      <c r="A330" s="39"/>
      <c r="B330" s="40"/>
      <c r="C330" s="220" t="s">
        <v>620</v>
      </c>
      <c r="D330" s="220" t="s">
        <v>153</v>
      </c>
      <c r="E330" s="221" t="s">
        <v>1988</v>
      </c>
      <c r="F330" s="222" t="s">
        <v>1989</v>
      </c>
      <c r="G330" s="223" t="s">
        <v>349</v>
      </c>
      <c r="H330" s="224">
        <v>1</v>
      </c>
      <c r="I330" s="225"/>
      <c r="J330" s="226">
        <f>ROUND(I330*H330,2)</f>
        <v>0</v>
      </c>
      <c r="K330" s="227"/>
      <c r="L330" s="45"/>
      <c r="M330" s="228" t="s">
        <v>1</v>
      </c>
      <c r="N330" s="229" t="s">
        <v>44</v>
      </c>
      <c r="O330" s="92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2" t="s">
        <v>157</v>
      </c>
      <c r="AT330" s="232" t="s">
        <v>153</v>
      </c>
      <c r="AU330" s="232" t="s">
        <v>89</v>
      </c>
      <c r="AY330" s="18" t="s">
        <v>151</v>
      </c>
      <c r="BE330" s="233">
        <f>IF(N330="základní",J330,0)</f>
        <v>0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18" t="s">
        <v>87</v>
      </c>
      <c r="BK330" s="233">
        <f>ROUND(I330*H330,2)</f>
        <v>0</v>
      </c>
      <c r="BL330" s="18" t="s">
        <v>157</v>
      </c>
      <c r="BM330" s="232" t="s">
        <v>1990</v>
      </c>
    </row>
    <row r="331" s="2" customFormat="1" ht="16.5" customHeight="1">
      <c r="A331" s="39"/>
      <c r="B331" s="40"/>
      <c r="C331" s="257" t="s">
        <v>625</v>
      </c>
      <c r="D331" s="257" t="s">
        <v>353</v>
      </c>
      <c r="E331" s="258" t="s">
        <v>1991</v>
      </c>
      <c r="F331" s="259" t="s">
        <v>1992</v>
      </c>
      <c r="G331" s="260" t="s">
        <v>349</v>
      </c>
      <c r="H331" s="261">
        <v>1</v>
      </c>
      <c r="I331" s="262"/>
      <c r="J331" s="263">
        <f>ROUND(I331*H331,2)</f>
        <v>0</v>
      </c>
      <c r="K331" s="264"/>
      <c r="L331" s="265"/>
      <c r="M331" s="266" t="s">
        <v>1</v>
      </c>
      <c r="N331" s="267" t="s">
        <v>44</v>
      </c>
      <c r="O331" s="92"/>
      <c r="P331" s="230">
        <f>O331*H331</f>
        <v>0</v>
      </c>
      <c r="Q331" s="230">
        <v>0.00044999999999999999</v>
      </c>
      <c r="R331" s="230">
        <f>Q331*H331</f>
        <v>0.00044999999999999999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191</v>
      </c>
      <c r="AT331" s="232" t="s">
        <v>353</v>
      </c>
      <c r="AU331" s="232" t="s">
        <v>89</v>
      </c>
      <c r="AY331" s="18" t="s">
        <v>151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87</v>
      </c>
      <c r="BK331" s="233">
        <f>ROUND(I331*H331,2)</f>
        <v>0</v>
      </c>
      <c r="BL331" s="18" t="s">
        <v>157</v>
      </c>
      <c r="BM331" s="232" t="s">
        <v>1993</v>
      </c>
    </row>
    <row r="332" s="2" customFormat="1" ht="16.5" customHeight="1">
      <c r="A332" s="39"/>
      <c r="B332" s="40"/>
      <c r="C332" s="220" t="s">
        <v>630</v>
      </c>
      <c r="D332" s="220" t="s">
        <v>153</v>
      </c>
      <c r="E332" s="221" t="s">
        <v>1994</v>
      </c>
      <c r="F332" s="222" t="s">
        <v>1995</v>
      </c>
      <c r="G332" s="223" t="s">
        <v>349</v>
      </c>
      <c r="H332" s="224">
        <v>1</v>
      </c>
      <c r="I332" s="225"/>
      <c r="J332" s="226">
        <f>ROUND(I332*H332,2)</f>
        <v>0</v>
      </c>
      <c r="K332" s="227"/>
      <c r="L332" s="45"/>
      <c r="M332" s="228" t="s">
        <v>1</v>
      </c>
      <c r="N332" s="229" t="s">
        <v>44</v>
      </c>
      <c r="O332" s="92"/>
      <c r="P332" s="230">
        <f>O332*H332</f>
        <v>0</v>
      </c>
      <c r="Q332" s="230">
        <v>0.00038000000000000002</v>
      </c>
      <c r="R332" s="230">
        <f>Q332*H332</f>
        <v>0.00038000000000000002</v>
      </c>
      <c r="S332" s="230">
        <v>0</v>
      </c>
      <c r="T332" s="23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2" t="s">
        <v>157</v>
      </c>
      <c r="AT332" s="232" t="s">
        <v>153</v>
      </c>
      <c r="AU332" s="232" t="s">
        <v>89</v>
      </c>
      <c r="AY332" s="18" t="s">
        <v>151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8" t="s">
        <v>87</v>
      </c>
      <c r="BK332" s="233">
        <f>ROUND(I332*H332,2)</f>
        <v>0</v>
      </c>
      <c r="BL332" s="18" t="s">
        <v>157</v>
      </c>
      <c r="BM332" s="232" t="s">
        <v>1996</v>
      </c>
    </row>
    <row r="333" s="2" customFormat="1" ht="16.5" customHeight="1">
      <c r="A333" s="39"/>
      <c r="B333" s="40"/>
      <c r="C333" s="220" t="s">
        <v>635</v>
      </c>
      <c r="D333" s="220" t="s">
        <v>153</v>
      </c>
      <c r="E333" s="221" t="s">
        <v>1997</v>
      </c>
      <c r="F333" s="222" t="s">
        <v>1998</v>
      </c>
      <c r="G333" s="223" t="s">
        <v>287</v>
      </c>
      <c r="H333" s="224">
        <v>42</v>
      </c>
      <c r="I333" s="225"/>
      <c r="J333" s="226">
        <f>ROUND(I333*H333,2)</f>
        <v>0</v>
      </c>
      <c r="K333" s="227"/>
      <c r="L333" s="45"/>
      <c r="M333" s="228" t="s">
        <v>1</v>
      </c>
      <c r="N333" s="229" t="s">
        <v>44</v>
      </c>
      <c r="O333" s="92"/>
      <c r="P333" s="230">
        <f>O333*H333</f>
        <v>0</v>
      </c>
      <c r="Q333" s="230">
        <v>0</v>
      </c>
      <c r="R333" s="230">
        <f>Q333*H333</f>
        <v>0</v>
      </c>
      <c r="S333" s="230">
        <v>0</v>
      </c>
      <c r="T333" s="23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157</v>
      </c>
      <c r="AT333" s="232" t="s">
        <v>153</v>
      </c>
      <c r="AU333" s="232" t="s">
        <v>89</v>
      </c>
      <c r="AY333" s="18" t="s">
        <v>151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87</v>
      </c>
      <c r="BK333" s="233">
        <f>ROUND(I333*H333,2)</f>
        <v>0</v>
      </c>
      <c r="BL333" s="18" t="s">
        <v>157</v>
      </c>
      <c r="BM333" s="232" t="s">
        <v>1999</v>
      </c>
    </row>
    <row r="334" s="2" customFormat="1" ht="21.75" customHeight="1">
      <c r="A334" s="39"/>
      <c r="B334" s="40"/>
      <c r="C334" s="220" t="s">
        <v>639</v>
      </c>
      <c r="D334" s="220" t="s">
        <v>153</v>
      </c>
      <c r="E334" s="221" t="s">
        <v>2000</v>
      </c>
      <c r="F334" s="222" t="s">
        <v>2001</v>
      </c>
      <c r="G334" s="223" t="s">
        <v>287</v>
      </c>
      <c r="H334" s="224">
        <v>37.5</v>
      </c>
      <c r="I334" s="225"/>
      <c r="J334" s="226">
        <f>ROUND(I334*H334,2)</f>
        <v>0</v>
      </c>
      <c r="K334" s="227"/>
      <c r="L334" s="45"/>
      <c r="M334" s="228" t="s">
        <v>1</v>
      </c>
      <c r="N334" s="229" t="s">
        <v>44</v>
      </c>
      <c r="O334" s="92"/>
      <c r="P334" s="230">
        <f>O334*H334</f>
        <v>0</v>
      </c>
      <c r="Q334" s="230">
        <v>0</v>
      </c>
      <c r="R334" s="230">
        <f>Q334*H334</f>
        <v>0</v>
      </c>
      <c r="S334" s="230">
        <v>0</v>
      </c>
      <c r="T334" s="23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2" t="s">
        <v>157</v>
      </c>
      <c r="AT334" s="232" t="s">
        <v>153</v>
      </c>
      <c r="AU334" s="232" t="s">
        <v>89</v>
      </c>
      <c r="AY334" s="18" t="s">
        <v>151</v>
      </c>
      <c r="BE334" s="233">
        <f>IF(N334="základní",J334,0)</f>
        <v>0</v>
      </c>
      <c r="BF334" s="233">
        <f>IF(N334="snížená",J334,0)</f>
        <v>0</v>
      </c>
      <c r="BG334" s="233">
        <f>IF(N334="zákl. přenesená",J334,0)</f>
        <v>0</v>
      </c>
      <c r="BH334" s="233">
        <f>IF(N334="sníž. přenesená",J334,0)</f>
        <v>0</v>
      </c>
      <c r="BI334" s="233">
        <f>IF(N334="nulová",J334,0)</f>
        <v>0</v>
      </c>
      <c r="BJ334" s="18" t="s">
        <v>87</v>
      </c>
      <c r="BK334" s="233">
        <f>ROUND(I334*H334,2)</f>
        <v>0</v>
      </c>
      <c r="BL334" s="18" t="s">
        <v>157</v>
      </c>
      <c r="BM334" s="232" t="s">
        <v>2002</v>
      </c>
    </row>
    <row r="335" s="2" customFormat="1" ht="24.15" customHeight="1">
      <c r="A335" s="39"/>
      <c r="B335" s="40"/>
      <c r="C335" s="220" t="s">
        <v>643</v>
      </c>
      <c r="D335" s="220" t="s">
        <v>153</v>
      </c>
      <c r="E335" s="221" t="s">
        <v>2003</v>
      </c>
      <c r="F335" s="222" t="s">
        <v>2004</v>
      </c>
      <c r="G335" s="223" t="s">
        <v>349</v>
      </c>
      <c r="H335" s="224">
        <v>1</v>
      </c>
      <c r="I335" s="225"/>
      <c r="J335" s="226">
        <f>ROUND(I335*H335,2)</f>
        <v>0</v>
      </c>
      <c r="K335" s="227"/>
      <c r="L335" s="45"/>
      <c r="M335" s="228" t="s">
        <v>1</v>
      </c>
      <c r="N335" s="229" t="s">
        <v>44</v>
      </c>
      <c r="O335" s="92"/>
      <c r="P335" s="230">
        <f>O335*H335</f>
        <v>0</v>
      </c>
      <c r="Q335" s="230">
        <v>1.92655</v>
      </c>
      <c r="R335" s="230">
        <f>Q335*H335</f>
        <v>1.92655</v>
      </c>
      <c r="S335" s="230">
        <v>0</v>
      </c>
      <c r="T335" s="23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157</v>
      </c>
      <c r="AT335" s="232" t="s">
        <v>153</v>
      </c>
      <c r="AU335" s="232" t="s">
        <v>89</v>
      </c>
      <c r="AY335" s="18" t="s">
        <v>151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87</v>
      </c>
      <c r="BK335" s="233">
        <f>ROUND(I335*H335,2)</f>
        <v>0</v>
      </c>
      <c r="BL335" s="18" t="s">
        <v>157</v>
      </c>
      <c r="BM335" s="232" t="s">
        <v>2005</v>
      </c>
    </row>
    <row r="336" s="2" customFormat="1" ht="24.15" customHeight="1">
      <c r="A336" s="39"/>
      <c r="B336" s="40"/>
      <c r="C336" s="257" t="s">
        <v>649</v>
      </c>
      <c r="D336" s="257" t="s">
        <v>353</v>
      </c>
      <c r="E336" s="258" t="s">
        <v>2006</v>
      </c>
      <c r="F336" s="259" t="s">
        <v>2007</v>
      </c>
      <c r="G336" s="260" t="s">
        <v>349</v>
      </c>
      <c r="H336" s="261">
        <v>1</v>
      </c>
      <c r="I336" s="262"/>
      <c r="J336" s="263">
        <f>ROUND(I336*H336,2)</f>
        <v>0</v>
      </c>
      <c r="K336" s="264"/>
      <c r="L336" s="265"/>
      <c r="M336" s="266" t="s">
        <v>1</v>
      </c>
      <c r="N336" s="267" t="s">
        <v>44</v>
      </c>
      <c r="O336" s="92"/>
      <c r="P336" s="230">
        <f>O336*H336</f>
        <v>0</v>
      </c>
      <c r="Q336" s="230">
        <v>0.85999999999999999</v>
      </c>
      <c r="R336" s="230">
        <f>Q336*H336</f>
        <v>0.85999999999999999</v>
      </c>
      <c r="S336" s="230">
        <v>0</v>
      </c>
      <c r="T336" s="23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2" t="s">
        <v>191</v>
      </c>
      <c r="AT336" s="232" t="s">
        <v>353</v>
      </c>
      <c r="AU336" s="232" t="s">
        <v>89</v>
      </c>
      <c r="AY336" s="18" t="s">
        <v>151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18" t="s">
        <v>87</v>
      </c>
      <c r="BK336" s="233">
        <f>ROUND(I336*H336,2)</f>
        <v>0</v>
      </c>
      <c r="BL336" s="18" t="s">
        <v>157</v>
      </c>
      <c r="BM336" s="232" t="s">
        <v>2008</v>
      </c>
    </row>
    <row r="337" s="2" customFormat="1" ht="21.75" customHeight="1">
      <c r="A337" s="39"/>
      <c r="B337" s="40"/>
      <c r="C337" s="257" t="s">
        <v>654</v>
      </c>
      <c r="D337" s="257" t="s">
        <v>353</v>
      </c>
      <c r="E337" s="258" t="s">
        <v>2009</v>
      </c>
      <c r="F337" s="259" t="s">
        <v>2010</v>
      </c>
      <c r="G337" s="260" t="s">
        <v>349</v>
      </c>
      <c r="H337" s="261">
        <v>1</v>
      </c>
      <c r="I337" s="262"/>
      <c r="J337" s="263">
        <f>ROUND(I337*H337,2)</f>
        <v>0</v>
      </c>
      <c r="K337" s="264"/>
      <c r="L337" s="265"/>
      <c r="M337" s="266" t="s">
        <v>1</v>
      </c>
      <c r="N337" s="267" t="s">
        <v>44</v>
      </c>
      <c r="O337" s="92"/>
      <c r="P337" s="230">
        <f>O337*H337</f>
        <v>0</v>
      </c>
      <c r="Q337" s="230">
        <v>0.41999999999999998</v>
      </c>
      <c r="R337" s="230">
        <f>Q337*H337</f>
        <v>0.41999999999999998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191</v>
      </c>
      <c r="AT337" s="232" t="s">
        <v>353</v>
      </c>
      <c r="AU337" s="232" t="s">
        <v>89</v>
      </c>
      <c r="AY337" s="18" t="s">
        <v>151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87</v>
      </c>
      <c r="BK337" s="233">
        <f>ROUND(I337*H337,2)</f>
        <v>0</v>
      </c>
      <c r="BL337" s="18" t="s">
        <v>157</v>
      </c>
      <c r="BM337" s="232" t="s">
        <v>2011</v>
      </c>
    </row>
    <row r="338" s="2" customFormat="1" ht="24.15" customHeight="1">
      <c r="A338" s="39"/>
      <c r="B338" s="40"/>
      <c r="C338" s="257" t="s">
        <v>658</v>
      </c>
      <c r="D338" s="257" t="s">
        <v>353</v>
      </c>
      <c r="E338" s="258" t="s">
        <v>2012</v>
      </c>
      <c r="F338" s="259" t="s">
        <v>2013</v>
      </c>
      <c r="G338" s="260" t="s">
        <v>349</v>
      </c>
      <c r="H338" s="261">
        <v>1</v>
      </c>
      <c r="I338" s="262"/>
      <c r="J338" s="263">
        <f>ROUND(I338*H338,2)</f>
        <v>0</v>
      </c>
      <c r="K338" s="264"/>
      <c r="L338" s="265"/>
      <c r="M338" s="266" t="s">
        <v>1</v>
      </c>
      <c r="N338" s="267" t="s">
        <v>44</v>
      </c>
      <c r="O338" s="92"/>
      <c r="P338" s="230">
        <f>O338*H338</f>
        <v>0</v>
      </c>
      <c r="Q338" s="230">
        <v>0.58499999999999996</v>
      </c>
      <c r="R338" s="230">
        <f>Q338*H338</f>
        <v>0.58499999999999996</v>
      </c>
      <c r="S338" s="230">
        <v>0</v>
      </c>
      <c r="T338" s="23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2" t="s">
        <v>191</v>
      </c>
      <c r="AT338" s="232" t="s">
        <v>353</v>
      </c>
      <c r="AU338" s="232" t="s">
        <v>89</v>
      </c>
      <c r="AY338" s="18" t="s">
        <v>151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8" t="s">
        <v>87</v>
      </c>
      <c r="BK338" s="233">
        <f>ROUND(I338*H338,2)</f>
        <v>0</v>
      </c>
      <c r="BL338" s="18" t="s">
        <v>157</v>
      </c>
      <c r="BM338" s="232" t="s">
        <v>2014</v>
      </c>
    </row>
    <row r="339" s="2" customFormat="1" ht="24.15" customHeight="1">
      <c r="A339" s="39"/>
      <c r="B339" s="40"/>
      <c r="C339" s="257" t="s">
        <v>662</v>
      </c>
      <c r="D339" s="257" t="s">
        <v>353</v>
      </c>
      <c r="E339" s="258" t="s">
        <v>2015</v>
      </c>
      <c r="F339" s="259" t="s">
        <v>2016</v>
      </c>
      <c r="G339" s="260" t="s">
        <v>349</v>
      </c>
      <c r="H339" s="261">
        <v>1</v>
      </c>
      <c r="I339" s="262"/>
      <c r="J339" s="263">
        <f>ROUND(I339*H339,2)</f>
        <v>0</v>
      </c>
      <c r="K339" s="264"/>
      <c r="L339" s="265"/>
      <c r="M339" s="266" t="s">
        <v>1</v>
      </c>
      <c r="N339" s="267" t="s">
        <v>44</v>
      </c>
      <c r="O339" s="92"/>
      <c r="P339" s="230">
        <f>O339*H339</f>
        <v>0</v>
      </c>
      <c r="Q339" s="230">
        <v>0.081000000000000003</v>
      </c>
      <c r="R339" s="230">
        <f>Q339*H339</f>
        <v>0.081000000000000003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191</v>
      </c>
      <c r="AT339" s="232" t="s">
        <v>353</v>
      </c>
      <c r="AU339" s="232" t="s">
        <v>89</v>
      </c>
      <c r="AY339" s="18" t="s">
        <v>151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87</v>
      </c>
      <c r="BK339" s="233">
        <f>ROUND(I339*H339,2)</f>
        <v>0</v>
      </c>
      <c r="BL339" s="18" t="s">
        <v>157</v>
      </c>
      <c r="BM339" s="232" t="s">
        <v>2017</v>
      </c>
    </row>
    <row r="340" s="2" customFormat="1" ht="37.8" customHeight="1">
      <c r="A340" s="39"/>
      <c r="B340" s="40"/>
      <c r="C340" s="220" t="s">
        <v>666</v>
      </c>
      <c r="D340" s="220" t="s">
        <v>153</v>
      </c>
      <c r="E340" s="221" t="s">
        <v>2018</v>
      </c>
      <c r="F340" s="222" t="s">
        <v>2019</v>
      </c>
      <c r="G340" s="223" t="s">
        <v>349</v>
      </c>
      <c r="H340" s="224">
        <v>1</v>
      </c>
      <c r="I340" s="225"/>
      <c r="J340" s="226">
        <f>ROUND(I340*H340,2)</f>
        <v>0</v>
      </c>
      <c r="K340" s="227"/>
      <c r="L340" s="45"/>
      <c r="M340" s="228" t="s">
        <v>1</v>
      </c>
      <c r="N340" s="229" t="s">
        <v>44</v>
      </c>
      <c r="O340" s="92"/>
      <c r="P340" s="230">
        <f>O340*H340</f>
        <v>0</v>
      </c>
      <c r="Q340" s="230">
        <v>0.089999999999999997</v>
      </c>
      <c r="R340" s="230">
        <f>Q340*H340</f>
        <v>0.089999999999999997</v>
      </c>
      <c r="S340" s="230">
        <v>0</v>
      </c>
      <c r="T340" s="23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2" t="s">
        <v>157</v>
      </c>
      <c r="AT340" s="232" t="s">
        <v>153</v>
      </c>
      <c r="AU340" s="232" t="s">
        <v>89</v>
      </c>
      <c r="AY340" s="18" t="s">
        <v>151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8" t="s">
        <v>87</v>
      </c>
      <c r="BK340" s="233">
        <f>ROUND(I340*H340,2)</f>
        <v>0</v>
      </c>
      <c r="BL340" s="18" t="s">
        <v>157</v>
      </c>
      <c r="BM340" s="232" t="s">
        <v>2020</v>
      </c>
    </row>
    <row r="341" s="2" customFormat="1" ht="21.75" customHeight="1">
      <c r="A341" s="39"/>
      <c r="B341" s="40"/>
      <c r="C341" s="257" t="s">
        <v>672</v>
      </c>
      <c r="D341" s="257" t="s">
        <v>353</v>
      </c>
      <c r="E341" s="258" t="s">
        <v>2021</v>
      </c>
      <c r="F341" s="259" t="s">
        <v>2022</v>
      </c>
      <c r="G341" s="260" t="s">
        <v>349</v>
      </c>
      <c r="H341" s="261">
        <v>1</v>
      </c>
      <c r="I341" s="262"/>
      <c r="J341" s="263">
        <f>ROUND(I341*H341,2)</f>
        <v>0</v>
      </c>
      <c r="K341" s="264"/>
      <c r="L341" s="265"/>
      <c r="M341" s="266" t="s">
        <v>1</v>
      </c>
      <c r="N341" s="267" t="s">
        <v>44</v>
      </c>
      <c r="O341" s="92"/>
      <c r="P341" s="230">
        <f>O341*H341</f>
        <v>0</v>
      </c>
      <c r="Q341" s="230">
        <v>0.080000000000000002</v>
      </c>
      <c r="R341" s="230">
        <f>Q341*H341</f>
        <v>0.080000000000000002</v>
      </c>
      <c r="S341" s="230">
        <v>0</v>
      </c>
      <c r="T341" s="23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2" t="s">
        <v>191</v>
      </c>
      <c r="AT341" s="232" t="s">
        <v>353</v>
      </c>
      <c r="AU341" s="232" t="s">
        <v>89</v>
      </c>
      <c r="AY341" s="18" t="s">
        <v>151</v>
      </c>
      <c r="BE341" s="233">
        <f>IF(N341="základní",J341,0)</f>
        <v>0</v>
      </c>
      <c r="BF341" s="233">
        <f>IF(N341="snížená",J341,0)</f>
        <v>0</v>
      </c>
      <c r="BG341" s="233">
        <f>IF(N341="zákl. přenesená",J341,0)</f>
        <v>0</v>
      </c>
      <c r="BH341" s="233">
        <f>IF(N341="sníž. přenesená",J341,0)</f>
        <v>0</v>
      </c>
      <c r="BI341" s="233">
        <f>IF(N341="nulová",J341,0)</f>
        <v>0</v>
      </c>
      <c r="BJ341" s="18" t="s">
        <v>87</v>
      </c>
      <c r="BK341" s="233">
        <f>ROUND(I341*H341,2)</f>
        <v>0</v>
      </c>
      <c r="BL341" s="18" t="s">
        <v>157</v>
      </c>
      <c r="BM341" s="232" t="s">
        <v>2023</v>
      </c>
    </row>
    <row r="342" s="12" customFormat="1" ht="22.8" customHeight="1">
      <c r="A342" s="12"/>
      <c r="B342" s="204"/>
      <c r="C342" s="205"/>
      <c r="D342" s="206" t="s">
        <v>78</v>
      </c>
      <c r="E342" s="218" t="s">
        <v>196</v>
      </c>
      <c r="F342" s="218" t="s">
        <v>2024</v>
      </c>
      <c r="G342" s="205"/>
      <c r="H342" s="205"/>
      <c r="I342" s="208"/>
      <c r="J342" s="219">
        <f>BK342</f>
        <v>0</v>
      </c>
      <c r="K342" s="205"/>
      <c r="L342" s="210"/>
      <c r="M342" s="211"/>
      <c r="N342" s="212"/>
      <c r="O342" s="212"/>
      <c r="P342" s="213">
        <f>SUM(P343:P346)</f>
        <v>0</v>
      </c>
      <c r="Q342" s="212"/>
      <c r="R342" s="213">
        <f>SUM(R343:R346)</f>
        <v>0.034090000000000002</v>
      </c>
      <c r="S342" s="212"/>
      <c r="T342" s="214">
        <f>SUM(T343:T346)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5" t="s">
        <v>87</v>
      </c>
      <c r="AT342" s="216" t="s">
        <v>78</v>
      </c>
      <c r="AU342" s="216" t="s">
        <v>87</v>
      </c>
      <c r="AY342" s="215" t="s">
        <v>151</v>
      </c>
      <c r="BK342" s="217">
        <f>SUM(BK343:BK346)</f>
        <v>0</v>
      </c>
    </row>
    <row r="343" s="2" customFormat="1" ht="16.5" customHeight="1">
      <c r="A343" s="39"/>
      <c r="B343" s="40"/>
      <c r="C343" s="220" t="s">
        <v>677</v>
      </c>
      <c r="D343" s="220" t="s">
        <v>153</v>
      </c>
      <c r="E343" s="221" t="s">
        <v>2025</v>
      </c>
      <c r="F343" s="222" t="s">
        <v>2026</v>
      </c>
      <c r="G343" s="223" t="s">
        <v>1484</v>
      </c>
      <c r="H343" s="224">
        <v>1</v>
      </c>
      <c r="I343" s="225"/>
      <c r="J343" s="226">
        <f>ROUND(I343*H343,2)</f>
        <v>0</v>
      </c>
      <c r="K343" s="227"/>
      <c r="L343" s="45"/>
      <c r="M343" s="228" t="s">
        <v>1</v>
      </c>
      <c r="N343" s="229" t="s">
        <v>44</v>
      </c>
      <c r="O343" s="92"/>
      <c r="P343" s="230">
        <f>O343*H343</f>
        <v>0</v>
      </c>
      <c r="Q343" s="230">
        <v>0.015469999999999999</v>
      </c>
      <c r="R343" s="230">
        <f>Q343*H343</f>
        <v>0.015469999999999999</v>
      </c>
      <c r="S343" s="230">
        <v>0</v>
      </c>
      <c r="T343" s="23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157</v>
      </c>
      <c r="AT343" s="232" t="s">
        <v>153</v>
      </c>
      <c r="AU343" s="232" t="s">
        <v>89</v>
      </c>
      <c r="AY343" s="18" t="s">
        <v>151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87</v>
      </c>
      <c r="BK343" s="233">
        <f>ROUND(I343*H343,2)</f>
        <v>0</v>
      </c>
      <c r="BL343" s="18" t="s">
        <v>157</v>
      </c>
      <c r="BM343" s="232" t="s">
        <v>2027</v>
      </c>
    </row>
    <row r="344" s="2" customFormat="1" ht="16.5" customHeight="1">
      <c r="A344" s="39"/>
      <c r="B344" s="40"/>
      <c r="C344" s="220" t="s">
        <v>683</v>
      </c>
      <c r="D344" s="220" t="s">
        <v>153</v>
      </c>
      <c r="E344" s="221" t="s">
        <v>2028</v>
      </c>
      <c r="F344" s="222" t="s">
        <v>2029</v>
      </c>
      <c r="G344" s="223" t="s">
        <v>1484</v>
      </c>
      <c r="H344" s="224">
        <v>1</v>
      </c>
      <c r="I344" s="225"/>
      <c r="J344" s="226">
        <f>ROUND(I344*H344,2)</f>
        <v>0</v>
      </c>
      <c r="K344" s="227"/>
      <c r="L344" s="45"/>
      <c r="M344" s="228" t="s">
        <v>1</v>
      </c>
      <c r="N344" s="229" t="s">
        <v>44</v>
      </c>
      <c r="O344" s="92"/>
      <c r="P344" s="230">
        <f>O344*H344</f>
        <v>0</v>
      </c>
      <c r="Q344" s="230">
        <v>0.015469999999999999</v>
      </c>
      <c r="R344" s="230">
        <f>Q344*H344</f>
        <v>0.015469999999999999</v>
      </c>
      <c r="S344" s="230">
        <v>0</v>
      </c>
      <c r="T344" s="23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2" t="s">
        <v>157</v>
      </c>
      <c r="AT344" s="232" t="s">
        <v>153</v>
      </c>
      <c r="AU344" s="232" t="s">
        <v>89</v>
      </c>
      <c r="AY344" s="18" t="s">
        <v>151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8" t="s">
        <v>87</v>
      </c>
      <c r="BK344" s="233">
        <f>ROUND(I344*H344,2)</f>
        <v>0</v>
      </c>
      <c r="BL344" s="18" t="s">
        <v>157</v>
      </c>
      <c r="BM344" s="232" t="s">
        <v>2030</v>
      </c>
    </row>
    <row r="345" s="2" customFormat="1" ht="24.15" customHeight="1">
      <c r="A345" s="39"/>
      <c r="B345" s="40"/>
      <c r="C345" s="220" t="s">
        <v>687</v>
      </c>
      <c r="D345" s="220" t="s">
        <v>153</v>
      </c>
      <c r="E345" s="221" t="s">
        <v>2031</v>
      </c>
      <c r="F345" s="222" t="s">
        <v>2032</v>
      </c>
      <c r="G345" s="223" t="s">
        <v>156</v>
      </c>
      <c r="H345" s="224">
        <v>78.75</v>
      </c>
      <c r="I345" s="225"/>
      <c r="J345" s="226">
        <f>ROUND(I345*H345,2)</f>
        <v>0</v>
      </c>
      <c r="K345" s="227"/>
      <c r="L345" s="45"/>
      <c r="M345" s="228" t="s">
        <v>1</v>
      </c>
      <c r="N345" s="229" t="s">
        <v>44</v>
      </c>
      <c r="O345" s="92"/>
      <c r="P345" s="230">
        <f>O345*H345</f>
        <v>0</v>
      </c>
      <c r="Q345" s="230">
        <v>4.0000000000000003E-05</v>
      </c>
      <c r="R345" s="230">
        <f>Q345*H345</f>
        <v>0.0031500000000000005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157</v>
      </c>
      <c r="AT345" s="232" t="s">
        <v>153</v>
      </c>
      <c r="AU345" s="232" t="s">
        <v>89</v>
      </c>
      <c r="AY345" s="18" t="s">
        <v>151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87</v>
      </c>
      <c r="BK345" s="233">
        <f>ROUND(I345*H345,2)</f>
        <v>0</v>
      </c>
      <c r="BL345" s="18" t="s">
        <v>157</v>
      </c>
      <c r="BM345" s="232" t="s">
        <v>2033</v>
      </c>
    </row>
    <row r="346" s="13" customFormat="1">
      <c r="A346" s="13"/>
      <c r="B346" s="234"/>
      <c r="C346" s="235"/>
      <c r="D346" s="236" t="s">
        <v>159</v>
      </c>
      <c r="E346" s="237" t="s">
        <v>1</v>
      </c>
      <c r="F346" s="238" t="s">
        <v>2034</v>
      </c>
      <c r="G346" s="235"/>
      <c r="H346" s="239">
        <v>78.75</v>
      </c>
      <c r="I346" s="240"/>
      <c r="J346" s="235"/>
      <c r="K346" s="235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159</v>
      </c>
      <c r="AU346" s="245" t="s">
        <v>89</v>
      </c>
      <c r="AV346" s="13" t="s">
        <v>89</v>
      </c>
      <c r="AW346" s="13" t="s">
        <v>35</v>
      </c>
      <c r="AX346" s="13" t="s">
        <v>87</v>
      </c>
      <c r="AY346" s="245" t="s">
        <v>151</v>
      </c>
    </row>
    <row r="347" s="12" customFormat="1" ht="22.8" customHeight="1">
      <c r="A347" s="12"/>
      <c r="B347" s="204"/>
      <c r="C347" s="205"/>
      <c r="D347" s="206" t="s">
        <v>78</v>
      </c>
      <c r="E347" s="218" t="s">
        <v>683</v>
      </c>
      <c r="F347" s="218" t="s">
        <v>716</v>
      </c>
      <c r="G347" s="205"/>
      <c r="H347" s="205"/>
      <c r="I347" s="208"/>
      <c r="J347" s="219">
        <f>BK347</f>
        <v>0</v>
      </c>
      <c r="K347" s="205"/>
      <c r="L347" s="210"/>
      <c r="M347" s="211"/>
      <c r="N347" s="212"/>
      <c r="O347" s="212"/>
      <c r="P347" s="213">
        <f>SUM(P348:P349)</f>
        <v>0</v>
      </c>
      <c r="Q347" s="212"/>
      <c r="R347" s="213">
        <f>SUM(R348:R349)</f>
        <v>0.019239999999999997</v>
      </c>
      <c r="S347" s="212"/>
      <c r="T347" s="214">
        <f>SUM(T348:T349)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5" t="s">
        <v>87</v>
      </c>
      <c r="AT347" s="216" t="s">
        <v>78</v>
      </c>
      <c r="AU347" s="216" t="s">
        <v>87</v>
      </c>
      <c r="AY347" s="215" t="s">
        <v>151</v>
      </c>
      <c r="BK347" s="217">
        <f>SUM(BK348:BK349)</f>
        <v>0</v>
      </c>
    </row>
    <row r="348" s="2" customFormat="1" ht="33" customHeight="1">
      <c r="A348" s="39"/>
      <c r="B348" s="40"/>
      <c r="C348" s="220" t="s">
        <v>691</v>
      </c>
      <c r="D348" s="220" t="s">
        <v>153</v>
      </c>
      <c r="E348" s="221" t="s">
        <v>2035</v>
      </c>
      <c r="F348" s="222" t="s">
        <v>2036</v>
      </c>
      <c r="G348" s="223" t="s">
        <v>156</v>
      </c>
      <c r="H348" s="224">
        <v>148</v>
      </c>
      <c r="I348" s="225"/>
      <c r="J348" s="226">
        <f>ROUND(I348*H348,2)</f>
        <v>0</v>
      </c>
      <c r="K348" s="227"/>
      <c r="L348" s="45"/>
      <c r="M348" s="228" t="s">
        <v>1</v>
      </c>
      <c r="N348" s="229" t="s">
        <v>44</v>
      </c>
      <c r="O348" s="92"/>
      <c r="P348" s="230">
        <f>O348*H348</f>
        <v>0</v>
      </c>
      <c r="Q348" s="230">
        <v>0.00012999999999999999</v>
      </c>
      <c r="R348" s="230">
        <f>Q348*H348</f>
        <v>0.019239999999999997</v>
      </c>
      <c r="S348" s="230">
        <v>0</v>
      </c>
      <c r="T348" s="23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2" t="s">
        <v>157</v>
      </c>
      <c r="AT348" s="232" t="s">
        <v>153</v>
      </c>
      <c r="AU348" s="232" t="s">
        <v>89</v>
      </c>
      <c r="AY348" s="18" t="s">
        <v>151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18" t="s">
        <v>87</v>
      </c>
      <c r="BK348" s="233">
        <f>ROUND(I348*H348,2)</f>
        <v>0</v>
      </c>
      <c r="BL348" s="18" t="s">
        <v>157</v>
      </c>
      <c r="BM348" s="232" t="s">
        <v>2037</v>
      </c>
    </row>
    <row r="349" s="13" customFormat="1">
      <c r="A349" s="13"/>
      <c r="B349" s="234"/>
      <c r="C349" s="235"/>
      <c r="D349" s="236" t="s">
        <v>159</v>
      </c>
      <c r="E349" s="237" t="s">
        <v>1</v>
      </c>
      <c r="F349" s="238" t="s">
        <v>2038</v>
      </c>
      <c r="G349" s="235"/>
      <c r="H349" s="239">
        <v>148</v>
      </c>
      <c r="I349" s="240"/>
      <c r="J349" s="235"/>
      <c r="K349" s="235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159</v>
      </c>
      <c r="AU349" s="245" t="s">
        <v>89</v>
      </c>
      <c r="AV349" s="13" t="s">
        <v>89</v>
      </c>
      <c r="AW349" s="13" t="s">
        <v>35</v>
      </c>
      <c r="AX349" s="13" t="s">
        <v>87</v>
      </c>
      <c r="AY349" s="245" t="s">
        <v>151</v>
      </c>
    </row>
    <row r="350" s="12" customFormat="1" ht="22.8" customHeight="1">
      <c r="A350" s="12"/>
      <c r="B350" s="204"/>
      <c r="C350" s="205"/>
      <c r="D350" s="206" t="s">
        <v>78</v>
      </c>
      <c r="E350" s="218" t="s">
        <v>859</v>
      </c>
      <c r="F350" s="218" t="s">
        <v>860</v>
      </c>
      <c r="G350" s="205"/>
      <c r="H350" s="205"/>
      <c r="I350" s="208"/>
      <c r="J350" s="219">
        <f>BK350</f>
        <v>0</v>
      </c>
      <c r="K350" s="205"/>
      <c r="L350" s="210"/>
      <c r="M350" s="211"/>
      <c r="N350" s="212"/>
      <c r="O350" s="212"/>
      <c r="P350" s="213">
        <f>SUM(P351:P352)</f>
        <v>0</v>
      </c>
      <c r="Q350" s="212"/>
      <c r="R350" s="213">
        <f>SUM(R351:R352)</f>
        <v>0</v>
      </c>
      <c r="S350" s="212"/>
      <c r="T350" s="214">
        <f>SUM(T351:T352)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5" t="s">
        <v>87</v>
      </c>
      <c r="AT350" s="216" t="s">
        <v>78</v>
      </c>
      <c r="AU350" s="216" t="s">
        <v>87</v>
      </c>
      <c r="AY350" s="215" t="s">
        <v>151</v>
      </c>
      <c r="BK350" s="217">
        <f>SUM(BK351:BK352)</f>
        <v>0</v>
      </c>
    </row>
    <row r="351" s="2" customFormat="1" ht="24.15" customHeight="1">
      <c r="A351" s="39"/>
      <c r="B351" s="40"/>
      <c r="C351" s="220" t="s">
        <v>695</v>
      </c>
      <c r="D351" s="220" t="s">
        <v>153</v>
      </c>
      <c r="E351" s="221" t="s">
        <v>2039</v>
      </c>
      <c r="F351" s="222" t="s">
        <v>2040</v>
      </c>
      <c r="G351" s="223" t="s">
        <v>248</v>
      </c>
      <c r="H351" s="224">
        <v>15.300000000000001</v>
      </c>
      <c r="I351" s="225"/>
      <c r="J351" s="226">
        <f>ROUND(I351*H351,2)</f>
        <v>0</v>
      </c>
      <c r="K351" s="227"/>
      <c r="L351" s="45"/>
      <c r="M351" s="228" t="s">
        <v>1</v>
      </c>
      <c r="N351" s="229" t="s">
        <v>44</v>
      </c>
      <c r="O351" s="92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2" t="s">
        <v>157</v>
      </c>
      <c r="AT351" s="232" t="s">
        <v>153</v>
      </c>
      <c r="AU351" s="232" t="s">
        <v>89</v>
      </c>
      <c r="AY351" s="18" t="s">
        <v>151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8" t="s">
        <v>87</v>
      </c>
      <c r="BK351" s="233">
        <f>ROUND(I351*H351,2)</f>
        <v>0</v>
      </c>
      <c r="BL351" s="18" t="s">
        <v>157</v>
      </c>
      <c r="BM351" s="232" t="s">
        <v>2041</v>
      </c>
    </row>
    <row r="352" s="13" customFormat="1">
      <c r="A352" s="13"/>
      <c r="B352" s="234"/>
      <c r="C352" s="235"/>
      <c r="D352" s="236" t="s">
        <v>159</v>
      </c>
      <c r="E352" s="237" t="s">
        <v>1</v>
      </c>
      <c r="F352" s="238" t="s">
        <v>2042</v>
      </c>
      <c r="G352" s="235"/>
      <c r="H352" s="239">
        <v>15.300000000000001</v>
      </c>
      <c r="I352" s="240"/>
      <c r="J352" s="235"/>
      <c r="K352" s="235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159</v>
      </c>
      <c r="AU352" s="245" t="s">
        <v>89</v>
      </c>
      <c r="AV352" s="13" t="s">
        <v>89</v>
      </c>
      <c r="AW352" s="13" t="s">
        <v>35</v>
      </c>
      <c r="AX352" s="13" t="s">
        <v>87</v>
      </c>
      <c r="AY352" s="245" t="s">
        <v>151</v>
      </c>
    </row>
    <row r="353" s="12" customFormat="1" ht="22.8" customHeight="1">
      <c r="A353" s="12"/>
      <c r="B353" s="204"/>
      <c r="C353" s="205"/>
      <c r="D353" s="206" t="s">
        <v>78</v>
      </c>
      <c r="E353" s="218" t="s">
        <v>898</v>
      </c>
      <c r="F353" s="218" t="s">
        <v>899</v>
      </c>
      <c r="G353" s="205"/>
      <c r="H353" s="205"/>
      <c r="I353" s="208"/>
      <c r="J353" s="219">
        <f>BK353</f>
        <v>0</v>
      </c>
      <c r="K353" s="205"/>
      <c r="L353" s="210"/>
      <c r="M353" s="211"/>
      <c r="N353" s="212"/>
      <c r="O353" s="212"/>
      <c r="P353" s="213">
        <f>SUM(P354:P357)</f>
        <v>0</v>
      </c>
      <c r="Q353" s="212"/>
      <c r="R353" s="213">
        <f>SUM(R354:R357)</f>
        <v>0</v>
      </c>
      <c r="S353" s="212"/>
      <c r="T353" s="214">
        <f>SUM(T354:T357)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5" t="s">
        <v>87</v>
      </c>
      <c r="AT353" s="216" t="s">
        <v>78</v>
      </c>
      <c r="AU353" s="216" t="s">
        <v>87</v>
      </c>
      <c r="AY353" s="215" t="s">
        <v>151</v>
      </c>
      <c r="BK353" s="217">
        <f>SUM(BK354:BK357)</f>
        <v>0</v>
      </c>
    </row>
    <row r="354" s="2" customFormat="1" ht="16.5" customHeight="1">
      <c r="A354" s="39"/>
      <c r="B354" s="40"/>
      <c r="C354" s="220" t="s">
        <v>699</v>
      </c>
      <c r="D354" s="220" t="s">
        <v>153</v>
      </c>
      <c r="E354" s="221" t="s">
        <v>2043</v>
      </c>
      <c r="F354" s="222" t="s">
        <v>2044</v>
      </c>
      <c r="G354" s="223" t="s">
        <v>248</v>
      </c>
      <c r="H354" s="224">
        <v>188.79599999999999</v>
      </c>
      <c r="I354" s="225"/>
      <c r="J354" s="226">
        <f>ROUND(I354*H354,2)</f>
        <v>0</v>
      </c>
      <c r="K354" s="227"/>
      <c r="L354" s="45"/>
      <c r="M354" s="228" t="s">
        <v>1</v>
      </c>
      <c r="N354" s="229" t="s">
        <v>44</v>
      </c>
      <c r="O354" s="92"/>
      <c r="P354" s="230">
        <f>O354*H354</f>
        <v>0</v>
      </c>
      <c r="Q354" s="230">
        <v>0</v>
      </c>
      <c r="R354" s="230">
        <f>Q354*H354</f>
        <v>0</v>
      </c>
      <c r="S354" s="230">
        <v>0</v>
      </c>
      <c r="T354" s="23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2" t="s">
        <v>157</v>
      </c>
      <c r="AT354" s="232" t="s">
        <v>153</v>
      </c>
      <c r="AU354" s="232" t="s">
        <v>89</v>
      </c>
      <c r="AY354" s="18" t="s">
        <v>151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8" t="s">
        <v>87</v>
      </c>
      <c r="BK354" s="233">
        <f>ROUND(I354*H354,2)</f>
        <v>0</v>
      </c>
      <c r="BL354" s="18" t="s">
        <v>157</v>
      </c>
      <c r="BM354" s="232" t="s">
        <v>2045</v>
      </c>
    </row>
    <row r="355" s="13" customFormat="1">
      <c r="A355" s="13"/>
      <c r="B355" s="234"/>
      <c r="C355" s="235"/>
      <c r="D355" s="236" t="s">
        <v>159</v>
      </c>
      <c r="E355" s="237" t="s">
        <v>1</v>
      </c>
      <c r="F355" s="238" t="s">
        <v>2046</v>
      </c>
      <c r="G355" s="235"/>
      <c r="H355" s="239">
        <v>188.79599999999999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159</v>
      </c>
      <c r="AU355" s="245" t="s">
        <v>89</v>
      </c>
      <c r="AV355" s="13" t="s">
        <v>89</v>
      </c>
      <c r="AW355" s="13" t="s">
        <v>35</v>
      </c>
      <c r="AX355" s="13" t="s">
        <v>87</v>
      </c>
      <c r="AY355" s="245" t="s">
        <v>151</v>
      </c>
    </row>
    <row r="356" s="2" customFormat="1" ht="24.15" customHeight="1">
      <c r="A356" s="39"/>
      <c r="B356" s="40"/>
      <c r="C356" s="220" t="s">
        <v>706</v>
      </c>
      <c r="D356" s="220" t="s">
        <v>153</v>
      </c>
      <c r="E356" s="221" t="s">
        <v>2047</v>
      </c>
      <c r="F356" s="222" t="s">
        <v>2048</v>
      </c>
      <c r="G356" s="223" t="s">
        <v>248</v>
      </c>
      <c r="H356" s="224">
        <v>29.501999999999999</v>
      </c>
      <c r="I356" s="225"/>
      <c r="J356" s="226">
        <f>ROUND(I356*H356,2)</f>
        <v>0</v>
      </c>
      <c r="K356" s="227"/>
      <c r="L356" s="45"/>
      <c r="M356" s="228" t="s">
        <v>1</v>
      </c>
      <c r="N356" s="229" t="s">
        <v>44</v>
      </c>
      <c r="O356" s="92"/>
      <c r="P356" s="230">
        <f>O356*H356</f>
        <v>0</v>
      </c>
      <c r="Q356" s="230">
        <v>0</v>
      </c>
      <c r="R356" s="230">
        <f>Q356*H356</f>
        <v>0</v>
      </c>
      <c r="S356" s="230">
        <v>0</v>
      </c>
      <c r="T356" s="23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2" t="s">
        <v>157</v>
      </c>
      <c r="AT356" s="232" t="s">
        <v>153</v>
      </c>
      <c r="AU356" s="232" t="s">
        <v>89</v>
      </c>
      <c r="AY356" s="18" t="s">
        <v>151</v>
      </c>
      <c r="BE356" s="233">
        <f>IF(N356="základní",J356,0)</f>
        <v>0</v>
      </c>
      <c r="BF356" s="233">
        <f>IF(N356="snížená",J356,0)</f>
        <v>0</v>
      </c>
      <c r="BG356" s="233">
        <f>IF(N356="zákl. přenesená",J356,0)</f>
        <v>0</v>
      </c>
      <c r="BH356" s="233">
        <f>IF(N356="sníž. přenesená",J356,0)</f>
        <v>0</v>
      </c>
      <c r="BI356" s="233">
        <f>IF(N356="nulová",J356,0)</f>
        <v>0</v>
      </c>
      <c r="BJ356" s="18" t="s">
        <v>87</v>
      </c>
      <c r="BK356" s="233">
        <f>ROUND(I356*H356,2)</f>
        <v>0</v>
      </c>
      <c r="BL356" s="18" t="s">
        <v>157</v>
      </c>
      <c r="BM356" s="232" t="s">
        <v>2049</v>
      </c>
    </row>
    <row r="357" s="2" customFormat="1" ht="24.15" customHeight="1">
      <c r="A357" s="39"/>
      <c r="B357" s="40"/>
      <c r="C357" s="220" t="s">
        <v>711</v>
      </c>
      <c r="D357" s="220" t="s">
        <v>153</v>
      </c>
      <c r="E357" s="221" t="s">
        <v>2050</v>
      </c>
      <c r="F357" s="222" t="s">
        <v>2051</v>
      </c>
      <c r="G357" s="223" t="s">
        <v>248</v>
      </c>
      <c r="H357" s="224">
        <v>4.133</v>
      </c>
      <c r="I357" s="225"/>
      <c r="J357" s="226">
        <f>ROUND(I357*H357,2)</f>
        <v>0</v>
      </c>
      <c r="K357" s="227"/>
      <c r="L357" s="45"/>
      <c r="M357" s="228" t="s">
        <v>1</v>
      </c>
      <c r="N357" s="229" t="s">
        <v>44</v>
      </c>
      <c r="O357" s="92"/>
      <c r="P357" s="230">
        <f>O357*H357</f>
        <v>0</v>
      </c>
      <c r="Q357" s="230">
        <v>0</v>
      </c>
      <c r="R357" s="230">
        <f>Q357*H357</f>
        <v>0</v>
      </c>
      <c r="S357" s="230">
        <v>0</v>
      </c>
      <c r="T357" s="23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2" t="s">
        <v>157</v>
      </c>
      <c r="AT357" s="232" t="s">
        <v>153</v>
      </c>
      <c r="AU357" s="232" t="s">
        <v>89</v>
      </c>
      <c r="AY357" s="18" t="s">
        <v>151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8" t="s">
        <v>87</v>
      </c>
      <c r="BK357" s="233">
        <f>ROUND(I357*H357,2)</f>
        <v>0</v>
      </c>
      <c r="BL357" s="18" t="s">
        <v>157</v>
      </c>
      <c r="BM357" s="232" t="s">
        <v>2052</v>
      </c>
    </row>
    <row r="358" s="12" customFormat="1" ht="25.92" customHeight="1">
      <c r="A358" s="12"/>
      <c r="B358" s="204"/>
      <c r="C358" s="205"/>
      <c r="D358" s="206" t="s">
        <v>78</v>
      </c>
      <c r="E358" s="207" t="s">
        <v>904</v>
      </c>
      <c r="F358" s="207" t="s">
        <v>905</v>
      </c>
      <c r="G358" s="205"/>
      <c r="H358" s="205"/>
      <c r="I358" s="208"/>
      <c r="J358" s="209">
        <f>BK358</f>
        <v>0</v>
      </c>
      <c r="K358" s="205"/>
      <c r="L358" s="210"/>
      <c r="M358" s="211"/>
      <c r="N358" s="212"/>
      <c r="O358" s="212"/>
      <c r="P358" s="213">
        <f>P359+P369+P389+P396+P399+P413+P418+P488+P495+P507+P516+P528+P543</f>
        <v>0</v>
      </c>
      <c r="Q358" s="212"/>
      <c r="R358" s="213">
        <f>R359+R369+R389+R396+R399+R413+R418+R488+R495+R507+R516+R528+R543</f>
        <v>2.31661114</v>
      </c>
      <c r="S358" s="212"/>
      <c r="T358" s="214">
        <f>T359+T369+T389+T396+T399+T413+T418+T488+T495+T507+T516+T528+T543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5" t="s">
        <v>89</v>
      </c>
      <c r="AT358" s="216" t="s">
        <v>78</v>
      </c>
      <c r="AU358" s="216" t="s">
        <v>79</v>
      </c>
      <c r="AY358" s="215" t="s">
        <v>151</v>
      </c>
      <c r="BK358" s="217">
        <f>BK359+BK369+BK389+BK396+BK399+BK413+BK418+BK488+BK495+BK507+BK516+BK528+BK543</f>
        <v>0</v>
      </c>
    </row>
    <row r="359" s="12" customFormat="1" ht="22.8" customHeight="1">
      <c r="A359" s="12"/>
      <c r="B359" s="204"/>
      <c r="C359" s="205"/>
      <c r="D359" s="206" t="s">
        <v>78</v>
      </c>
      <c r="E359" s="218" t="s">
        <v>906</v>
      </c>
      <c r="F359" s="218" t="s">
        <v>907</v>
      </c>
      <c r="G359" s="205"/>
      <c r="H359" s="205"/>
      <c r="I359" s="208"/>
      <c r="J359" s="219">
        <f>BK359</f>
        <v>0</v>
      </c>
      <c r="K359" s="205"/>
      <c r="L359" s="210"/>
      <c r="M359" s="211"/>
      <c r="N359" s="212"/>
      <c r="O359" s="212"/>
      <c r="P359" s="213">
        <f>SUM(P360:P368)</f>
        <v>0</v>
      </c>
      <c r="Q359" s="212"/>
      <c r="R359" s="213">
        <f>SUM(R360:R368)</f>
        <v>0.564751</v>
      </c>
      <c r="S359" s="212"/>
      <c r="T359" s="214">
        <f>SUM(T360:T368)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5" t="s">
        <v>89</v>
      </c>
      <c r="AT359" s="216" t="s">
        <v>78</v>
      </c>
      <c r="AU359" s="216" t="s">
        <v>87</v>
      </c>
      <c r="AY359" s="215" t="s">
        <v>151</v>
      </c>
      <c r="BK359" s="217">
        <f>SUM(BK360:BK368)</f>
        <v>0</v>
      </c>
    </row>
    <row r="360" s="2" customFormat="1" ht="24.15" customHeight="1">
      <c r="A360" s="39"/>
      <c r="B360" s="40"/>
      <c r="C360" s="220" t="s">
        <v>717</v>
      </c>
      <c r="D360" s="220" t="s">
        <v>153</v>
      </c>
      <c r="E360" s="221" t="s">
        <v>909</v>
      </c>
      <c r="F360" s="222" t="s">
        <v>910</v>
      </c>
      <c r="G360" s="223" t="s">
        <v>156</v>
      </c>
      <c r="H360" s="224">
        <v>80.784999999999997</v>
      </c>
      <c r="I360" s="225"/>
      <c r="J360" s="226">
        <f>ROUND(I360*H360,2)</f>
        <v>0</v>
      </c>
      <c r="K360" s="227"/>
      <c r="L360" s="45"/>
      <c r="M360" s="228" t="s">
        <v>1</v>
      </c>
      <c r="N360" s="229" t="s">
        <v>44</v>
      </c>
      <c r="O360" s="92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2" t="s">
        <v>235</v>
      </c>
      <c r="AT360" s="232" t="s">
        <v>153</v>
      </c>
      <c r="AU360" s="232" t="s">
        <v>89</v>
      </c>
      <c r="AY360" s="18" t="s">
        <v>151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8" t="s">
        <v>87</v>
      </c>
      <c r="BK360" s="233">
        <f>ROUND(I360*H360,2)</f>
        <v>0</v>
      </c>
      <c r="BL360" s="18" t="s">
        <v>235</v>
      </c>
      <c r="BM360" s="232" t="s">
        <v>2053</v>
      </c>
    </row>
    <row r="361" s="13" customFormat="1">
      <c r="A361" s="13"/>
      <c r="B361" s="234"/>
      <c r="C361" s="235"/>
      <c r="D361" s="236" t="s">
        <v>159</v>
      </c>
      <c r="E361" s="237" t="s">
        <v>1</v>
      </c>
      <c r="F361" s="238" t="s">
        <v>2054</v>
      </c>
      <c r="G361" s="235"/>
      <c r="H361" s="239">
        <v>80.784999999999997</v>
      </c>
      <c r="I361" s="240"/>
      <c r="J361" s="235"/>
      <c r="K361" s="235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159</v>
      </c>
      <c r="AU361" s="245" t="s">
        <v>89</v>
      </c>
      <c r="AV361" s="13" t="s">
        <v>89</v>
      </c>
      <c r="AW361" s="13" t="s">
        <v>35</v>
      </c>
      <c r="AX361" s="13" t="s">
        <v>87</v>
      </c>
      <c r="AY361" s="245" t="s">
        <v>151</v>
      </c>
    </row>
    <row r="362" s="2" customFormat="1" ht="16.5" customHeight="1">
      <c r="A362" s="39"/>
      <c r="B362" s="40"/>
      <c r="C362" s="257" t="s">
        <v>722</v>
      </c>
      <c r="D362" s="257" t="s">
        <v>353</v>
      </c>
      <c r="E362" s="258" t="s">
        <v>914</v>
      </c>
      <c r="F362" s="259" t="s">
        <v>915</v>
      </c>
      <c r="G362" s="260" t="s">
        <v>248</v>
      </c>
      <c r="H362" s="261">
        <v>0.024</v>
      </c>
      <c r="I362" s="262"/>
      <c r="J362" s="263">
        <f>ROUND(I362*H362,2)</f>
        <v>0</v>
      </c>
      <c r="K362" s="264"/>
      <c r="L362" s="265"/>
      <c r="M362" s="266" t="s">
        <v>1</v>
      </c>
      <c r="N362" s="267" t="s">
        <v>44</v>
      </c>
      <c r="O362" s="92"/>
      <c r="P362" s="230">
        <f>O362*H362</f>
        <v>0</v>
      </c>
      <c r="Q362" s="230">
        <v>1</v>
      </c>
      <c r="R362" s="230">
        <f>Q362*H362</f>
        <v>0.024</v>
      </c>
      <c r="S362" s="230">
        <v>0</v>
      </c>
      <c r="T362" s="23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2" t="s">
        <v>326</v>
      </c>
      <c r="AT362" s="232" t="s">
        <v>353</v>
      </c>
      <c r="AU362" s="232" t="s">
        <v>89</v>
      </c>
      <c r="AY362" s="18" t="s">
        <v>151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8" t="s">
        <v>87</v>
      </c>
      <c r="BK362" s="233">
        <f>ROUND(I362*H362,2)</f>
        <v>0</v>
      </c>
      <c r="BL362" s="18" t="s">
        <v>235</v>
      </c>
      <c r="BM362" s="232" t="s">
        <v>2055</v>
      </c>
    </row>
    <row r="363" s="13" customFormat="1">
      <c r="A363" s="13"/>
      <c r="B363" s="234"/>
      <c r="C363" s="235"/>
      <c r="D363" s="236" t="s">
        <v>159</v>
      </c>
      <c r="E363" s="235"/>
      <c r="F363" s="238" t="s">
        <v>2056</v>
      </c>
      <c r="G363" s="235"/>
      <c r="H363" s="239">
        <v>0.024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159</v>
      </c>
      <c r="AU363" s="245" t="s">
        <v>89</v>
      </c>
      <c r="AV363" s="13" t="s">
        <v>89</v>
      </c>
      <c r="AW363" s="13" t="s">
        <v>4</v>
      </c>
      <c r="AX363" s="13" t="s">
        <v>87</v>
      </c>
      <c r="AY363" s="245" t="s">
        <v>151</v>
      </c>
    </row>
    <row r="364" s="2" customFormat="1" ht="24.15" customHeight="1">
      <c r="A364" s="39"/>
      <c r="B364" s="40"/>
      <c r="C364" s="220" t="s">
        <v>727</v>
      </c>
      <c r="D364" s="220" t="s">
        <v>153</v>
      </c>
      <c r="E364" s="221" t="s">
        <v>919</v>
      </c>
      <c r="F364" s="222" t="s">
        <v>920</v>
      </c>
      <c r="G364" s="223" t="s">
        <v>156</v>
      </c>
      <c r="H364" s="224">
        <v>80.784999999999997</v>
      </c>
      <c r="I364" s="225"/>
      <c r="J364" s="226">
        <f>ROUND(I364*H364,2)</f>
        <v>0</v>
      </c>
      <c r="K364" s="227"/>
      <c r="L364" s="45"/>
      <c r="M364" s="228" t="s">
        <v>1</v>
      </c>
      <c r="N364" s="229" t="s">
        <v>44</v>
      </c>
      <c r="O364" s="92"/>
      <c r="P364" s="230">
        <f>O364*H364</f>
        <v>0</v>
      </c>
      <c r="Q364" s="230">
        <v>0.00040000000000000002</v>
      </c>
      <c r="R364" s="230">
        <f>Q364*H364</f>
        <v>0.032314000000000002</v>
      </c>
      <c r="S364" s="230">
        <v>0</v>
      </c>
      <c r="T364" s="23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2" t="s">
        <v>235</v>
      </c>
      <c r="AT364" s="232" t="s">
        <v>153</v>
      </c>
      <c r="AU364" s="232" t="s">
        <v>89</v>
      </c>
      <c r="AY364" s="18" t="s">
        <v>151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8" t="s">
        <v>87</v>
      </c>
      <c r="BK364" s="233">
        <f>ROUND(I364*H364,2)</f>
        <v>0</v>
      </c>
      <c r="BL364" s="18" t="s">
        <v>235</v>
      </c>
      <c r="BM364" s="232" t="s">
        <v>2057</v>
      </c>
    </row>
    <row r="365" s="13" customFormat="1">
      <c r="A365" s="13"/>
      <c r="B365" s="234"/>
      <c r="C365" s="235"/>
      <c r="D365" s="236" t="s">
        <v>159</v>
      </c>
      <c r="E365" s="237" t="s">
        <v>1</v>
      </c>
      <c r="F365" s="238" t="s">
        <v>2054</v>
      </c>
      <c r="G365" s="235"/>
      <c r="H365" s="239">
        <v>80.784999999999997</v>
      </c>
      <c r="I365" s="240"/>
      <c r="J365" s="235"/>
      <c r="K365" s="235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159</v>
      </c>
      <c r="AU365" s="245" t="s">
        <v>89</v>
      </c>
      <c r="AV365" s="13" t="s">
        <v>89</v>
      </c>
      <c r="AW365" s="13" t="s">
        <v>35</v>
      </c>
      <c r="AX365" s="13" t="s">
        <v>87</v>
      </c>
      <c r="AY365" s="245" t="s">
        <v>151</v>
      </c>
    </row>
    <row r="366" s="2" customFormat="1" ht="37.8" customHeight="1">
      <c r="A366" s="39"/>
      <c r="B366" s="40"/>
      <c r="C366" s="257" t="s">
        <v>732</v>
      </c>
      <c r="D366" s="257" t="s">
        <v>353</v>
      </c>
      <c r="E366" s="258" t="s">
        <v>2058</v>
      </c>
      <c r="F366" s="259" t="s">
        <v>2059</v>
      </c>
      <c r="G366" s="260" t="s">
        <v>156</v>
      </c>
      <c r="H366" s="261">
        <v>94.155000000000001</v>
      </c>
      <c r="I366" s="262"/>
      <c r="J366" s="263">
        <f>ROUND(I366*H366,2)</f>
        <v>0</v>
      </c>
      <c r="K366" s="264"/>
      <c r="L366" s="265"/>
      <c r="M366" s="266" t="s">
        <v>1</v>
      </c>
      <c r="N366" s="267" t="s">
        <v>44</v>
      </c>
      <c r="O366" s="92"/>
      <c r="P366" s="230">
        <f>O366*H366</f>
        <v>0</v>
      </c>
      <c r="Q366" s="230">
        <v>0.0054000000000000003</v>
      </c>
      <c r="R366" s="230">
        <f>Q366*H366</f>
        <v>0.50843700000000003</v>
      </c>
      <c r="S366" s="230">
        <v>0</v>
      </c>
      <c r="T366" s="23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2" t="s">
        <v>326</v>
      </c>
      <c r="AT366" s="232" t="s">
        <v>353</v>
      </c>
      <c r="AU366" s="232" t="s">
        <v>89</v>
      </c>
      <c r="AY366" s="18" t="s">
        <v>151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18" t="s">
        <v>87</v>
      </c>
      <c r="BK366" s="233">
        <f>ROUND(I366*H366,2)</f>
        <v>0</v>
      </c>
      <c r="BL366" s="18" t="s">
        <v>235</v>
      </c>
      <c r="BM366" s="232" t="s">
        <v>2060</v>
      </c>
    </row>
    <row r="367" s="13" customFormat="1">
      <c r="A367" s="13"/>
      <c r="B367" s="234"/>
      <c r="C367" s="235"/>
      <c r="D367" s="236" t="s">
        <v>159</v>
      </c>
      <c r="E367" s="235"/>
      <c r="F367" s="238" t="s">
        <v>2061</v>
      </c>
      <c r="G367" s="235"/>
      <c r="H367" s="239">
        <v>94.155000000000001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159</v>
      </c>
      <c r="AU367" s="245" t="s">
        <v>89</v>
      </c>
      <c r="AV367" s="13" t="s">
        <v>89</v>
      </c>
      <c r="AW367" s="13" t="s">
        <v>4</v>
      </c>
      <c r="AX367" s="13" t="s">
        <v>87</v>
      </c>
      <c r="AY367" s="245" t="s">
        <v>151</v>
      </c>
    </row>
    <row r="368" s="2" customFormat="1" ht="24.15" customHeight="1">
      <c r="A368" s="39"/>
      <c r="B368" s="40"/>
      <c r="C368" s="220" t="s">
        <v>738</v>
      </c>
      <c r="D368" s="220" t="s">
        <v>153</v>
      </c>
      <c r="E368" s="221" t="s">
        <v>932</v>
      </c>
      <c r="F368" s="222" t="s">
        <v>933</v>
      </c>
      <c r="G368" s="223" t="s">
        <v>248</v>
      </c>
      <c r="H368" s="224">
        <v>0.56499999999999995</v>
      </c>
      <c r="I368" s="225"/>
      <c r="J368" s="226">
        <f>ROUND(I368*H368,2)</f>
        <v>0</v>
      </c>
      <c r="K368" s="227"/>
      <c r="L368" s="45"/>
      <c r="M368" s="228" t="s">
        <v>1</v>
      </c>
      <c r="N368" s="229" t="s">
        <v>44</v>
      </c>
      <c r="O368" s="92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2" t="s">
        <v>235</v>
      </c>
      <c r="AT368" s="232" t="s">
        <v>153</v>
      </c>
      <c r="AU368" s="232" t="s">
        <v>89</v>
      </c>
      <c r="AY368" s="18" t="s">
        <v>151</v>
      </c>
      <c r="BE368" s="233">
        <f>IF(N368="základní",J368,0)</f>
        <v>0</v>
      </c>
      <c r="BF368" s="233">
        <f>IF(N368="snížená",J368,0)</f>
        <v>0</v>
      </c>
      <c r="BG368" s="233">
        <f>IF(N368="zákl. přenesená",J368,0)</f>
        <v>0</v>
      </c>
      <c r="BH368" s="233">
        <f>IF(N368="sníž. přenesená",J368,0)</f>
        <v>0</v>
      </c>
      <c r="BI368" s="233">
        <f>IF(N368="nulová",J368,0)</f>
        <v>0</v>
      </c>
      <c r="BJ368" s="18" t="s">
        <v>87</v>
      </c>
      <c r="BK368" s="233">
        <f>ROUND(I368*H368,2)</f>
        <v>0</v>
      </c>
      <c r="BL368" s="18" t="s">
        <v>235</v>
      </c>
      <c r="BM368" s="232" t="s">
        <v>2062</v>
      </c>
    </row>
    <row r="369" s="12" customFormat="1" ht="22.8" customHeight="1">
      <c r="A369" s="12"/>
      <c r="B369" s="204"/>
      <c r="C369" s="205"/>
      <c r="D369" s="206" t="s">
        <v>78</v>
      </c>
      <c r="E369" s="218" t="s">
        <v>935</v>
      </c>
      <c r="F369" s="218" t="s">
        <v>936</v>
      </c>
      <c r="G369" s="205"/>
      <c r="H369" s="205"/>
      <c r="I369" s="208"/>
      <c r="J369" s="219">
        <f>BK369</f>
        <v>0</v>
      </c>
      <c r="K369" s="205"/>
      <c r="L369" s="210"/>
      <c r="M369" s="211"/>
      <c r="N369" s="212"/>
      <c r="O369" s="212"/>
      <c r="P369" s="213">
        <f>SUM(P370:P388)</f>
        <v>0</v>
      </c>
      <c r="Q369" s="212"/>
      <c r="R369" s="213">
        <f>SUM(R370:R388)</f>
        <v>0.21428504000000001</v>
      </c>
      <c r="S369" s="212"/>
      <c r="T369" s="214">
        <f>SUM(T370:T388)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5" t="s">
        <v>89</v>
      </c>
      <c r="AT369" s="216" t="s">
        <v>78</v>
      </c>
      <c r="AU369" s="216" t="s">
        <v>87</v>
      </c>
      <c r="AY369" s="215" t="s">
        <v>151</v>
      </c>
      <c r="BK369" s="217">
        <f>SUM(BK370:BK388)</f>
        <v>0</v>
      </c>
    </row>
    <row r="370" s="2" customFormat="1" ht="24.15" customHeight="1">
      <c r="A370" s="39"/>
      <c r="B370" s="40"/>
      <c r="C370" s="220" t="s">
        <v>743</v>
      </c>
      <c r="D370" s="220" t="s">
        <v>153</v>
      </c>
      <c r="E370" s="221" t="s">
        <v>950</v>
      </c>
      <c r="F370" s="222" t="s">
        <v>951</v>
      </c>
      <c r="G370" s="223" t="s">
        <v>156</v>
      </c>
      <c r="H370" s="224">
        <v>80.587999999999994</v>
      </c>
      <c r="I370" s="225"/>
      <c r="J370" s="226">
        <f>ROUND(I370*H370,2)</f>
        <v>0</v>
      </c>
      <c r="K370" s="227"/>
      <c r="L370" s="45"/>
      <c r="M370" s="228" t="s">
        <v>1</v>
      </c>
      <c r="N370" s="229" t="s">
        <v>44</v>
      </c>
      <c r="O370" s="92"/>
      <c r="P370" s="230">
        <f>O370*H370</f>
        <v>0</v>
      </c>
      <c r="Q370" s="230">
        <v>0</v>
      </c>
      <c r="R370" s="230">
        <f>Q370*H370</f>
        <v>0</v>
      </c>
      <c r="S370" s="230">
        <v>0</v>
      </c>
      <c r="T370" s="23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2" t="s">
        <v>235</v>
      </c>
      <c r="AT370" s="232" t="s">
        <v>153</v>
      </c>
      <c r="AU370" s="232" t="s">
        <v>89</v>
      </c>
      <c r="AY370" s="18" t="s">
        <v>151</v>
      </c>
      <c r="BE370" s="233">
        <f>IF(N370="základní",J370,0)</f>
        <v>0</v>
      </c>
      <c r="BF370" s="233">
        <f>IF(N370="snížená",J370,0)</f>
        <v>0</v>
      </c>
      <c r="BG370" s="233">
        <f>IF(N370="zákl. přenesená",J370,0)</f>
        <v>0</v>
      </c>
      <c r="BH370" s="233">
        <f>IF(N370="sníž. přenesená",J370,0)</f>
        <v>0</v>
      </c>
      <c r="BI370" s="233">
        <f>IF(N370="nulová",J370,0)</f>
        <v>0</v>
      </c>
      <c r="BJ370" s="18" t="s">
        <v>87</v>
      </c>
      <c r="BK370" s="233">
        <f>ROUND(I370*H370,2)</f>
        <v>0</v>
      </c>
      <c r="BL370" s="18" t="s">
        <v>235</v>
      </c>
      <c r="BM370" s="232" t="s">
        <v>2063</v>
      </c>
    </row>
    <row r="371" s="13" customFormat="1">
      <c r="A371" s="13"/>
      <c r="B371" s="234"/>
      <c r="C371" s="235"/>
      <c r="D371" s="236" t="s">
        <v>159</v>
      </c>
      <c r="E371" s="237" t="s">
        <v>1</v>
      </c>
      <c r="F371" s="238" t="s">
        <v>2064</v>
      </c>
      <c r="G371" s="235"/>
      <c r="H371" s="239">
        <v>80.587999999999994</v>
      </c>
      <c r="I371" s="240"/>
      <c r="J371" s="235"/>
      <c r="K371" s="235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159</v>
      </c>
      <c r="AU371" s="245" t="s">
        <v>89</v>
      </c>
      <c r="AV371" s="13" t="s">
        <v>89</v>
      </c>
      <c r="AW371" s="13" t="s">
        <v>35</v>
      </c>
      <c r="AX371" s="13" t="s">
        <v>87</v>
      </c>
      <c r="AY371" s="245" t="s">
        <v>151</v>
      </c>
    </row>
    <row r="372" s="2" customFormat="1" ht="24.15" customHeight="1">
      <c r="A372" s="39"/>
      <c r="B372" s="40"/>
      <c r="C372" s="257" t="s">
        <v>748</v>
      </c>
      <c r="D372" s="257" t="s">
        <v>353</v>
      </c>
      <c r="E372" s="258" t="s">
        <v>954</v>
      </c>
      <c r="F372" s="259" t="s">
        <v>955</v>
      </c>
      <c r="G372" s="260" t="s">
        <v>156</v>
      </c>
      <c r="H372" s="261">
        <v>100.649</v>
      </c>
      <c r="I372" s="262"/>
      <c r="J372" s="263">
        <f>ROUND(I372*H372,2)</f>
        <v>0</v>
      </c>
      <c r="K372" s="264"/>
      <c r="L372" s="265"/>
      <c r="M372" s="266" t="s">
        <v>1</v>
      </c>
      <c r="N372" s="267" t="s">
        <v>44</v>
      </c>
      <c r="O372" s="92"/>
      <c r="P372" s="230">
        <f>O372*H372</f>
        <v>0</v>
      </c>
      <c r="Q372" s="230">
        <v>0.00018000000000000001</v>
      </c>
      <c r="R372" s="230">
        <f>Q372*H372</f>
        <v>0.018116820000000002</v>
      </c>
      <c r="S372" s="230">
        <v>0</v>
      </c>
      <c r="T372" s="23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2" t="s">
        <v>326</v>
      </c>
      <c r="AT372" s="232" t="s">
        <v>353</v>
      </c>
      <c r="AU372" s="232" t="s">
        <v>89</v>
      </c>
      <c r="AY372" s="18" t="s">
        <v>151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8" t="s">
        <v>87</v>
      </c>
      <c r="BK372" s="233">
        <f>ROUND(I372*H372,2)</f>
        <v>0</v>
      </c>
      <c r="BL372" s="18" t="s">
        <v>235</v>
      </c>
      <c r="BM372" s="232" t="s">
        <v>2065</v>
      </c>
    </row>
    <row r="373" s="13" customFormat="1">
      <c r="A373" s="13"/>
      <c r="B373" s="234"/>
      <c r="C373" s="235"/>
      <c r="D373" s="236" t="s">
        <v>159</v>
      </c>
      <c r="E373" s="237" t="s">
        <v>1</v>
      </c>
      <c r="F373" s="238" t="s">
        <v>2066</v>
      </c>
      <c r="G373" s="235"/>
      <c r="H373" s="239">
        <v>87.141999999999996</v>
      </c>
      <c r="I373" s="240"/>
      <c r="J373" s="235"/>
      <c r="K373" s="235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159</v>
      </c>
      <c r="AU373" s="245" t="s">
        <v>89</v>
      </c>
      <c r="AV373" s="13" t="s">
        <v>89</v>
      </c>
      <c r="AW373" s="13" t="s">
        <v>35</v>
      </c>
      <c r="AX373" s="13" t="s">
        <v>87</v>
      </c>
      <c r="AY373" s="245" t="s">
        <v>151</v>
      </c>
    </row>
    <row r="374" s="13" customFormat="1">
      <c r="A374" s="13"/>
      <c r="B374" s="234"/>
      <c r="C374" s="235"/>
      <c r="D374" s="236" t="s">
        <v>159</v>
      </c>
      <c r="E374" s="235"/>
      <c r="F374" s="238" t="s">
        <v>2067</v>
      </c>
      <c r="G374" s="235"/>
      <c r="H374" s="239">
        <v>100.649</v>
      </c>
      <c r="I374" s="240"/>
      <c r="J374" s="235"/>
      <c r="K374" s="235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159</v>
      </c>
      <c r="AU374" s="245" t="s">
        <v>89</v>
      </c>
      <c r="AV374" s="13" t="s">
        <v>89</v>
      </c>
      <c r="AW374" s="13" t="s">
        <v>4</v>
      </c>
      <c r="AX374" s="13" t="s">
        <v>87</v>
      </c>
      <c r="AY374" s="245" t="s">
        <v>151</v>
      </c>
    </row>
    <row r="375" s="2" customFormat="1" ht="37.8" customHeight="1">
      <c r="A375" s="39"/>
      <c r="B375" s="40"/>
      <c r="C375" s="220" t="s">
        <v>753</v>
      </c>
      <c r="D375" s="220" t="s">
        <v>153</v>
      </c>
      <c r="E375" s="221" t="s">
        <v>2068</v>
      </c>
      <c r="F375" s="222" t="s">
        <v>2069</v>
      </c>
      <c r="G375" s="223" t="s">
        <v>156</v>
      </c>
      <c r="H375" s="224">
        <v>80.587999999999994</v>
      </c>
      <c r="I375" s="225"/>
      <c r="J375" s="226">
        <f>ROUND(I375*H375,2)</f>
        <v>0</v>
      </c>
      <c r="K375" s="227"/>
      <c r="L375" s="45"/>
      <c r="M375" s="228" t="s">
        <v>1</v>
      </c>
      <c r="N375" s="229" t="s">
        <v>44</v>
      </c>
      <c r="O375" s="92"/>
      <c r="P375" s="230">
        <f>O375*H375</f>
        <v>0</v>
      </c>
      <c r="Q375" s="230">
        <v>0</v>
      </c>
      <c r="R375" s="230">
        <f>Q375*H375</f>
        <v>0</v>
      </c>
      <c r="S375" s="230">
        <v>0</v>
      </c>
      <c r="T375" s="23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2" t="s">
        <v>235</v>
      </c>
      <c r="AT375" s="232" t="s">
        <v>153</v>
      </c>
      <c r="AU375" s="232" t="s">
        <v>89</v>
      </c>
      <c r="AY375" s="18" t="s">
        <v>151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8" t="s">
        <v>87</v>
      </c>
      <c r="BK375" s="233">
        <f>ROUND(I375*H375,2)</f>
        <v>0</v>
      </c>
      <c r="BL375" s="18" t="s">
        <v>235</v>
      </c>
      <c r="BM375" s="232" t="s">
        <v>2070</v>
      </c>
    </row>
    <row r="376" s="13" customFormat="1">
      <c r="A376" s="13"/>
      <c r="B376" s="234"/>
      <c r="C376" s="235"/>
      <c r="D376" s="236" t="s">
        <v>159</v>
      </c>
      <c r="E376" s="237" t="s">
        <v>1</v>
      </c>
      <c r="F376" s="238" t="s">
        <v>2064</v>
      </c>
      <c r="G376" s="235"/>
      <c r="H376" s="239">
        <v>80.587999999999994</v>
      </c>
      <c r="I376" s="240"/>
      <c r="J376" s="235"/>
      <c r="K376" s="235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159</v>
      </c>
      <c r="AU376" s="245" t="s">
        <v>89</v>
      </c>
      <c r="AV376" s="13" t="s">
        <v>89</v>
      </c>
      <c r="AW376" s="13" t="s">
        <v>35</v>
      </c>
      <c r="AX376" s="13" t="s">
        <v>87</v>
      </c>
      <c r="AY376" s="245" t="s">
        <v>151</v>
      </c>
    </row>
    <row r="377" s="2" customFormat="1" ht="24.15" customHeight="1">
      <c r="A377" s="39"/>
      <c r="B377" s="40"/>
      <c r="C377" s="220" t="s">
        <v>757</v>
      </c>
      <c r="D377" s="220" t="s">
        <v>153</v>
      </c>
      <c r="E377" s="221" t="s">
        <v>967</v>
      </c>
      <c r="F377" s="222" t="s">
        <v>968</v>
      </c>
      <c r="G377" s="223" t="s">
        <v>156</v>
      </c>
      <c r="H377" s="224">
        <v>6.5540000000000003</v>
      </c>
      <c r="I377" s="225"/>
      <c r="J377" s="226">
        <f>ROUND(I377*H377,2)</f>
        <v>0</v>
      </c>
      <c r="K377" s="227"/>
      <c r="L377" s="45"/>
      <c r="M377" s="228" t="s">
        <v>1</v>
      </c>
      <c r="N377" s="229" t="s">
        <v>44</v>
      </c>
      <c r="O377" s="92"/>
      <c r="P377" s="230">
        <f>O377*H377</f>
        <v>0</v>
      </c>
      <c r="Q377" s="230">
        <v>3.0000000000000001E-05</v>
      </c>
      <c r="R377" s="230">
        <f>Q377*H377</f>
        <v>0.00019662000000000003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235</v>
      </c>
      <c r="AT377" s="232" t="s">
        <v>153</v>
      </c>
      <c r="AU377" s="232" t="s">
        <v>89</v>
      </c>
      <c r="AY377" s="18" t="s">
        <v>151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87</v>
      </c>
      <c r="BK377" s="233">
        <f>ROUND(I377*H377,2)</f>
        <v>0</v>
      </c>
      <c r="BL377" s="18" t="s">
        <v>235</v>
      </c>
      <c r="BM377" s="232" t="s">
        <v>2071</v>
      </c>
    </row>
    <row r="378" s="13" customFormat="1">
      <c r="A378" s="13"/>
      <c r="B378" s="234"/>
      <c r="C378" s="235"/>
      <c r="D378" s="236" t="s">
        <v>159</v>
      </c>
      <c r="E378" s="237" t="s">
        <v>1</v>
      </c>
      <c r="F378" s="238" t="s">
        <v>2072</v>
      </c>
      <c r="G378" s="235"/>
      <c r="H378" s="239">
        <v>6.5540000000000003</v>
      </c>
      <c r="I378" s="240"/>
      <c r="J378" s="235"/>
      <c r="K378" s="235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159</v>
      </c>
      <c r="AU378" s="245" t="s">
        <v>89</v>
      </c>
      <c r="AV378" s="13" t="s">
        <v>89</v>
      </c>
      <c r="AW378" s="13" t="s">
        <v>35</v>
      </c>
      <c r="AX378" s="13" t="s">
        <v>87</v>
      </c>
      <c r="AY378" s="245" t="s">
        <v>151</v>
      </c>
    </row>
    <row r="379" s="2" customFormat="1" ht="24.15" customHeight="1">
      <c r="A379" s="39"/>
      <c r="B379" s="40"/>
      <c r="C379" s="257" t="s">
        <v>762</v>
      </c>
      <c r="D379" s="257" t="s">
        <v>353</v>
      </c>
      <c r="E379" s="258" t="s">
        <v>2073</v>
      </c>
      <c r="F379" s="259" t="s">
        <v>2074</v>
      </c>
      <c r="G379" s="260" t="s">
        <v>156</v>
      </c>
      <c r="H379" s="261">
        <v>101.56399999999999</v>
      </c>
      <c r="I379" s="262"/>
      <c r="J379" s="263">
        <f>ROUND(I379*H379,2)</f>
        <v>0</v>
      </c>
      <c r="K379" s="264"/>
      <c r="L379" s="265"/>
      <c r="M379" s="266" t="s">
        <v>1</v>
      </c>
      <c r="N379" s="267" t="s">
        <v>44</v>
      </c>
      <c r="O379" s="92"/>
      <c r="P379" s="230">
        <f>O379*H379</f>
        <v>0</v>
      </c>
      <c r="Q379" s="230">
        <v>0.0019</v>
      </c>
      <c r="R379" s="230">
        <f>Q379*H379</f>
        <v>0.19297159999999999</v>
      </c>
      <c r="S379" s="230">
        <v>0</v>
      </c>
      <c r="T379" s="23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2" t="s">
        <v>326</v>
      </c>
      <c r="AT379" s="232" t="s">
        <v>353</v>
      </c>
      <c r="AU379" s="232" t="s">
        <v>89</v>
      </c>
      <c r="AY379" s="18" t="s">
        <v>151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87</v>
      </c>
      <c r="BK379" s="233">
        <f>ROUND(I379*H379,2)</f>
        <v>0</v>
      </c>
      <c r="BL379" s="18" t="s">
        <v>235</v>
      </c>
      <c r="BM379" s="232" t="s">
        <v>2075</v>
      </c>
    </row>
    <row r="380" s="13" customFormat="1">
      <c r="A380" s="13"/>
      <c r="B380" s="234"/>
      <c r="C380" s="235"/>
      <c r="D380" s="236" t="s">
        <v>159</v>
      </c>
      <c r="E380" s="237" t="s">
        <v>1</v>
      </c>
      <c r="F380" s="238" t="s">
        <v>2066</v>
      </c>
      <c r="G380" s="235"/>
      <c r="H380" s="239">
        <v>87.141999999999996</v>
      </c>
      <c r="I380" s="240"/>
      <c r="J380" s="235"/>
      <c r="K380" s="235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159</v>
      </c>
      <c r="AU380" s="245" t="s">
        <v>89</v>
      </c>
      <c r="AV380" s="13" t="s">
        <v>89</v>
      </c>
      <c r="AW380" s="13" t="s">
        <v>35</v>
      </c>
      <c r="AX380" s="13" t="s">
        <v>87</v>
      </c>
      <c r="AY380" s="245" t="s">
        <v>151</v>
      </c>
    </row>
    <row r="381" s="13" customFormat="1">
      <c r="A381" s="13"/>
      <c r="B381" s="234"/>
      <c r="C381" s="235"/>
      <c r="D381" s="236" t="s">
        <v>159</v>
      </c>
      <c r="E381" s="235"/>
      <c r="F381" s="238" t="s">
        <v>2076</v>
      </c>
      <c r="G381" s="235"/>
      <c r="H381" s="239">
        <v>101.56399999999999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159</v>
      </c>
      <c r="AU381" s="245" t="s">
        <v>89</v>
      </c>
      <c r="AV381" s="13" t="s">
        <v>89</v>
      </c>
      <c r="AW381" s="13" t="s">
        <v>4</v>
      </c>
      <c r="AX381" s="13" t="s">
        <v>87</v>
      </c>
      <c r="AY381" s="245" t="s">
        <v>151</v>
      </c>
    </row>
    <row r="382" s="2" customFormat="1" ht="24.15" customHeight="1">
      <c r="A382" s="39"/>
      <c r="B382" s="40"/>
      <c r="C382" s="220" t="s">
        <v>766</v>
      </c>
      <c r="D382" s="220" t="s">
        <v>153</v>
      </c>
      <c r="E382" s="221" t="s">
        <v>2077</v>
      </c>
      <c r="F382" s="222" t="s">
        <v>2078</v>
      </c>
      <c r="G382" s="223" t="s">
        <v>287</v>
      </c>
      <c r="H382" s="224">
        <v>47.25</v>
      </c>
      <c r="I382" s="225"/>
      <c r="J382" s="226">
        <f>ROUND(I382*H382,2)</f>
        <v>0</v>
      </c>
      <c r="K382" s="227"/>
      <c r="L382" s="45"/>
      <c r="M382" s="228" t="s">
        <v>1</v>
      </c>
      <c r="N382" s="229" t="s">
        <v>44</v>
      </c>
      <c r="O382" s="92"/>
      <c r="P382" s="230">
        <f>O382*H382</f>
        <v>0</v>
      </c>
      <c r="Q382" s="230">
        <v>0</v>
      </c>
      <c r="R382" s="230">
        <f>Q382*H382</f>
        <v>0</v>
      </c>
      <c r="S382" s="230">
        <v>0</v>
      </c>
      <c r="T382" s="23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2" t="s">
        <v>235</v>
      </c>
      <c r="AT382" s="232" t="s">
        <v>153</v>
      </c>
      <c r="AU382" s="232" t="s">
        <v>89</v>
      </c>
      <c r="AY382" s="18" t="s">
        <v>151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8" t="s">
        <v>87</v>
      </c>
      <c r="BK382" s="233">
        <f>ROUND(I382*H382,2)</f>
        <v>0</v>
      </c>
      <c r="BL382" s="18" t="s">
        <v>235</v>
      </c>
      <c r="BM382" s="232" t="s">
        <v>2079</v>
      </c>
    </row>
    <row r="383" s="13" customFormat="1">
      <c r="A383" s="13"/>
      <c r="B383" s="234"/>
      <c r="C383" s="235"/>
      <c r="D383" s="236" t="s">
        <v>159</v>
      </c>
      <c r="E383" s="237" t="s">
        <v>1</v>
      </c>
      <c r="F383" s="238" t="s">
        <v>2080</v>
      </c>
      <c r="G383" s="235"/>
      <c r="H383" s="239">
        <v>47.25</v>
      </c>
      <c r="I383" s="240"/>
      <c r="J383" s="235"/>
      <c r="K383" s="235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159</v>
      </c>
      <c r="AU383" s="245" t="s">
        <v>89</v>
      </c>
      <c r="AV383" s="13" t="s">
        <v>89</v>
      </c>
      <c r="AW383" s="13" t="s">
        <v>35</v>
      </c>
      <c r="AX383" s="13" t="s">
        <v>87</v>
      </c>
      <c r="AY383" s="245" t="s">
        <v>151</v>
      </c>
    </row>
    <row r="384" s="2" customFormat="1" ht="33" customHeight="1">
      <c r="A384" s="39"/>
      <c r="B384" s="40"/>
      <c r="C384" s="220" t="s">
        <v>771</v>
      </c>
      <c r="D384" s="220" t="s">
        <v>153</v>
      </c>
      <c r="E384" s="221" t="s">
        <v>2081</v>
      </c>
      <c r="F384" s="222" t="s">
        <v>2082</v>
      </c>
      <c r="G384" s="223" t="s">
        <v>156</v>
      </c>
      <c r="H384" s="224">
        <v>5.1529999999999996</v>
      </c>
      <c r="I384" s="225"/>
      <c r="J384" s="226">
        <f>ROUND(I384*H384,2)</f>
        <v>0</v>
      </c>
      <c r="K384" s="227"/>
      <c r="L384" s="45"/>
      <c r="M384" s="228" t="s">
        <v>1</v>
      </c>
      <c r="N384" s="229" t="s">
        <v>44</v>
      </c>
      <c r="O384" s="92"/>
      <c r="P384" s="230">
        <f>O384*H384</f>
        <v>0</v>
      </c>
      <c r="Q384" s="230">
        <v>0</v>
      </c>
      <c r="R384" s="230">
        <f>Q384*H384</f>
        <v>0</v>
      </c>
      <c r="S384" s="230">
        <v>0</v>
      </c>
      <c r="T384" s="23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2" t="s">
        <v>235</v>
      </c>
      <c r="AT384" s="232" t="s">
        <v>153</v>
      </c>
      <c r="AU384" s="232" t="s">
        <v>89</v>
      </c>
      <c r="AY384" s="18" t="s">
        <v>151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8" t="s">
        <v>87</v>
      </c>
      <c r="BK384" s="233">
        <f>ROUND(I384*H384,2)</f>
        <v>0</v>
      </c>
      <c r="BL384" s="18" t="s">
        <v>235</v>
      </c>
      <c r="BM384" s="232" t="s">
        <v>2083</v>
      </c>
    </row>
    <row r="385" s="13" customFormat="1">
      <c r="A385" s="13"/>
      <c r="B385" s="234"/>
      <c r="C385" s="235"/>
      <c r="D385" s="236" t="s">
        <v>159</v>
      </c>
      <c r="E385" s="237" t="s">
        <v>1</v>
      </c>
      <c r="F385" s="238" t="s">
        <v>2084</v>
      </c>
      <c r="G385" s="235"/>
      <c r="H385" s="239">
        <v>5.1529999999999996</v>
      </c>
      <c r="I385" s="240"/>
      <c r="J385" s="235"/>
      <c r="K385" s="235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159</v>
      </c>
      <c r="AU385" s="245" t="s">
        <v>89</v>
      </c>
      <c r="AV385" s="13" t="s">
        <v>89</v>
      </c>
      <c r="AW385" s="13" t="s">
        <v>35</v>
      </c>
      <c r="AX385" s="13" t="s">
        <v>87</v>
      </c>
      <c r="AY385" s="245" t="s">
        <v>151</v>
      </c>
    </row>
    <row r="386" s="2" customFormat="1" ht="33" customHeight="1">
      <c r="A386" s="39"/>
      <c r="B386" s="40"/>
      <c r="C386" s="220" t="s">
        <v>777</v>
      </c>
      <c r="D386" s="220" t="s">
        <v>153</v>
      </c>
      <c r="E386" s="221" t="s">
        <v>2085</v>
      </c>
      <c r="F386" s="222" t="s">
        <v>2086</v>
      </c>
      <c r="G386" s="223" t="s">
        <v>287</v>
      </c>
      <c r="H386" s="224">
        <v>6</v>
      </c>
      <c r="I386" s="225"/>
      <c r="J386" s="226">
        <f>ROUND(I386*H386,2)</f>
        <v>0</v>
      </c>
      <c r="K386" s="227"/>
      <c r="L386" s="45"/>
      <c r="M386" s="228" t="s">
        <v>1</v>
      </c>
      <c r="N386" s="229" t="s">
        <v>44</v>
      </c>
      <c r="O386" s="92"/>
      <c r="P386" s="230">
        <f>O386*H386</f>
        <v>0</v>
      </c>
      <c r="Q386" s="230">
        <v>0</v>
      </c>
      <c r="R386" s="230">
        <f>Q386*H386</f>
        <v>0</v>
      </c>
      <c r="S386" s="230">
        <v>0</v>
      </c>
      <c r="T386" s="23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2" t="s">
        <v>235</v>
      </c>
      <c r="AT386" s="232" t="s">
        <v>153</v>
      </c>
      <c r="AU386" s="232" t="s">
        <v>89</v>
      </c>
      <c r="AY386" s="18" t="s">
        <v>151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8" t="s">
        <v>87</v>
      </c>
      <c r="BK386" s="233">
        <f>ROUND(I386*H386,2)</f>
        <v>0</v>
      </c>
      <c r="BL386" s="18" t="s">
        <v>235</v>
      </c>
      <c r="BM386" s="232" t="s">
        <v>2087</v>
      </c>
    </row>
    <row r="387" s="2" customFormat="1" ht="16.5" customHeight="1">
      <c r="A387" s="39"/>
      <c r="B387" s="40"/>
      <c r="C387" s="257" t="s">
        <v>781</v>
      </c>
      <c r="D387" s="257" t="s">
        <v>353</v>
      </c>
      <c r="E387" s="258" t="s">
        <v>2088</v>
      </c>
      <c r="F387" s="259" t="s">
        <v>2089</v>
      </c>
      <c r="G387" s="260" t="s">
        <v>349</v>
      </c>
      <c r="H387" s="261">
        <v>6</v>
      </c>
      <c r="I387" s="262"/>
      <c r="J387" s="263">
        <f>ROUND(I387*H387,2)</f>
        <v>0</v>
      </c>
      <c r="K387" s="264"/>
      <c r="L387" s="265"/>
      <c r="M387" s="266" t="s">
        <v>1</v>
      </c>
      <c r="N387" s="267" t="s">
        <v>44</v>
      </c>
      <c r="O387" s="92"/>
      <c r="P387" s="230">
        <f>O387*H387</f>
        <v>0</v>
      </c>
      <c r="Q387" s="230">
        <v>0.00050000000000000001</v>
      </c>
      <c r="R387" s="230">
        <f>Q387*H387</f>
        <v>0.0030000000000000001</v>
      </c>
      <c r="S387" s="230">
        <v>0</v>
      </c>
      <c r="T387" s="23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2" t="s">
        <v>326</v>
      </c>
      <c r="AT387" s="232" t="s">
        <v>353</v>
      </c>
      <c r="AU387" s="232" t="s">
        <v>89</v>
      </c>
      <c r="AY387" s="18" t="s">
        <v>151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8" t="s">
        <v>87</v>
      </c>
      <c r="BK387" s="233">
        <f>ROUND(I387*H387,2)</f>
        <v>0</v>
      </c>
      <c r="BL387" s="18" t="s">
        <v>235</v>
      </c>
      <c r="BM387" s="232" t="s">
        <v>2090</v>
      </c>
    </row>
    <row r="388" s="2" customFormat="1" ht="24.15" customHeight="1">
      <c r="A388" s="39"/>
      <c r="B388" s="40"/>
      <c r="C388" s="220" t="s">
        <v>786</v>
      </c>
      <c r="D388" s="220" t="s">
        <v>153</v>
      </c>
      <c r="E388" s="221" t="s">
        <v>2091</v>
      </c>
      <c r="F388" s="222" t="s">
        <v>2092</v>
      </c>
      <c r="G388" s="223" t="s">
        <v>248</v>
      </c>
      <c r="H388" s="224">
        <v>0.214</v>
      </c>
      <c r="I388" s="225"/>
      <c r="J388" s="226">
        <f>ROUND(I388*H388,2)</f>
        <v>0</v>
      </c>
      <c r="K388" s="227"/>
      <c r="L388" s="45"/>
      <c r="M388" s="228" t="s">
        <v>1</v>
      </c>
      <c r="N388" s="229" t="s">
        <v>44</v>
      </c>
      <c r="O388" s="92"/>
      <c r="P388" s="230">
        <f>O388*H388</f>
        <v>0</v>
      </c>
      <c r="Q388" s="230">
        <v>0</v>
      </c>
      <c r="R388" s="230">
        <f>Q388*H388</f>
        <v>0</v>
      </c>
      <c r="S388" s="230">
        <v>0</v>
      </c>
      <c r="T388" s="23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2" t="s">
        <v>235</v>
      </c>
      <c r="AT388" s="232" t="s">
        <v>153</v>
      </c>
      <c r="AU388" s="232" t="s">
        <v>89</v>
      </c>
      <c r="AY388" s="18" t="s">
        <v>151</v>
      </c>
      <c r="BE388" s="233">
        <f>IF(N388="základní",J388,0)</f>
        <v>0</v>
      </c>
      <c r="BF388" s="233">
        <f>IF(N388="snížená",J388,0)</f>
        <v>0</v>
      </c>
      <c r="BG388" s="233">
        <f>IF(N388="zákl. přenesená",J388,0)</f>
        <v>0</v>
      </c>
      <c r="BH388" s="233">
        <f>IF(N388="sníž. přenesená",J388,0)</f>
        <v>0</v>
      </c>
      <c r="BI388" s="233">
        <f>IF(N388="nulová",J388,0)</f>
        <v>0</v>
      </c>
      <c r="BJ388" s="18" t="s">
        <v>87</v>
      </c>
      <c r="BK388" s="233">
        <f>ROUND(I388*H388,2)</f>
        <v>0</v>
      </c>
      <c r="BL388" s="18" t="s">
        <v>235</v>
      </c>
      <c r="BM388" s="232" t="s">
        <v>2093</v>
      </c>
    </row>
    <row r="389" s="12" customFormat="1" ht="22.8" customHeight="1">
      <c r="A389" s="12"/>
      <c r="B389" s="204"/>
      <c r="C389" s="205"/>
      <c r="D389" s="206" t="s">
        <v>78</v>
      </c>
      <c r="E389" s="218" t="s">
        <v>984</v>
      </c>
      <c r="F389" s="218" t="s">
        <v>985</v>
      </c>
      <c r="G389" s="205"/>
      <c r="H389" s="205"/>
      <c r="I389" s="208"/>
      <c r="J389" s="219">
        <f>BK389</f>
        <v>0</v>
      </c>
      <c r="K389" s="205"/>
      <c r="L389" s="210"/>
      <c r="M389" s="211"/>
      <c r="N389" s="212"/>
      <c r="O389" s="212"/>
      <c r="P389" s="213">
        <f>SUM(P390:P395)</f>
        <v>0</v>
      </c>
      <c r="Q389" s="212"/>
      <c r="R389" s="213">
        <f>SUM(R390:R395)</f>
        <v>0.25155179999999999</v>
      </c>
      <c r="S389" s="212"/>
      <c r="T389" s="214">
        <f>SUM(T390:T395)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5" t="s">
        <v>89</v>
      </c>
      <c r="AT389" s="216" t="s">
        <v>78</v>
      </c>
      <c r="AU389" s="216" t="s">
        <v>87</v>
      </c>
      <c r="AY389" s="215" t="s">
        <v>151</v>
      </c>
      <c r="BK389" s="217">
        <f>SUM(BK390:BK395)</f>
        <v>0</v>
      </c>
    </row>
    <row r="390" s="2" customFormat="1" ht="24.15" customHeight="1">
      <c r="A390" s="39"/>
      <c r="B390" s="40"/>
      <c r="C390" s="220" t="s">
        <v>790</v>
      </c>
      <c r="D390" s="220" t="s">
        <v>153</v>
      </c>
      <c r="E390" s="221" t="s">
        <v>2094</v>
      </c>
      <c r="F390" s="222" t="s">
        <v>2095</v>
      </c>
      <c r="G390" s="223" t="s">
        <v>156</v>
      </c>
      <c r="H390" s="224">
        <v>68.355000000000004</v>
      </c>
      <c r="I390" s="225"/>
      <c r="J390" s="226">
        <f>ROUND(I390*H390,2)</f>
        <v>0</v>
      </c>
      <c r="K390" s="227"/>
      <c r="L390" s="45"/>
      <c r="M390" s="228" t="s">
        <v>1</v>
      </c>
      <c r="N390" s="229" t="s">
        <v>44</v>
      </c>
      <c r="O390" s="92"/>
      <c r="P390" s="230">
        <f>O390*H390</f>
        <v>0</v>
      </c>
      <c r="Q390" s="230">
        <v>0.00116</v>
      </c>
      <c r="R390" s="230">
        <f>Q390*H390</f>
        <v>0.07929180000000001</v>
      </c>
      <c r="S390" s="230">
        <v>0</v>
      </c>
      <c r="T390" s="23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2" t="s">
        <v>235</v>
      </c>
      <c r="AT390" s="232" t="s">
        <v>153</v>
      </c>
      <c r="AU390" s="232" t="s">
        <v>89</v>
      </c>
      <c r="AY390" s="18" t="s">
        <v>151</v>
      </c>
      <c r="BE390" s="233">
        <f>IF(N390="základní",J390,0)</f>
        <v>0</v>
      </c>
      <c r="BF390" s="233">
        <f>IF(N390="snížená",J390,0)</f>
        <v>0</v>
      </c>
      <c r="BG390" s="233">
        <f>IF(N390="zákl. přenesená",J390,0)</f>
        <v>0</v>
      </c>
      <c r="BH390" s="233">
        <f>IF(N390="sníž. přenesená",J390,0)</f>
        <v>0</v>
      </c>
      <c r="BI390" s="233">
        <f>IF(N390="nulová",J390,0)</f>
        <v>0</v>
      </c>
      <c r="BJ390" s="18" t="s">
        <v>87</v>
      </c>
      <c r="BK390" s="233">
        <f>ROUND(I390*H390,2)</f>
        <v>0</v>
      </c>
      <c r="BL390" s="18" t="s">
        <v>235</v>
      </c>
      <c r="BM390" s="232" t="s">
        <v>2096</v>
      </c>
    </row>
    <row r="391" s="13" customFormat="1">
      <c r="A391" s="13"/>
      <c r="B391" s="234"/>
      <c r="C391" s="235"/>
      <c r="D391" s="236" t="s">
        <v>159</v>
      </c>
      <c r="E391" s="237" t="s">
        <v>1</v>
      </c>
      <c r="F391" s="238" t="s">
        <v>2097</v>
      </c>
      <c r="G391" s="235"/>
      <c r="H391" s="239">
        <v>68.355000000000004</v>
      </c>
      <c r="I391" s="240"/>
      <c r="J391" s="235"/>
      <c r="K391" s="235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159</v>
      </c>
      <c r="AU391" s="245" t="s">
        <v>89</v>
      </c>
      <c r="AV391" s="13" t="s">
        <v>89</v>
      </c>
      <c r="AW391" s="13" t="s">
        <v>35</v>
      </c>
      <c r="AX391" s="13" t="s">
        <v>87</v>
      </c>
      <c r="AY391" s="245" t="s">
        <v>151</v>
      </c>
    </row>
    <row r="392" s="2" customFormat="1" ht="16.5" customHeight="1">
      <c r="A392" s="39"/>
      <c r="B392" s="40"/>
      <c r="C392" s="257" t="s">
        <v>796</v>
      </c>
      <c r="D392" s="257" t="s">
        <v>353</v>
      </c>
      <c r="E392" s="258" t="s">
        <v>2098</v>
      </c>
      <c r="F392" s="259" t="s">
        <v>2099</v>
      </c>
      <c r="G392" s="260" t="s">
        <v>185</v>
      </c>
      <c r="H392" s="261">
        <v>11.484</v>
      </c>
      <c r="I392" s="262"/>
      <c r="J392" s="263">
        <f>ROUND(I392*H392,2)</f>
        <v>0</v>
      </c>
      <c r="K392" s="264"/>
      <c r="L392" s="265"/>
      <c r="M392" s="266" t="s">
        <v>1</v>
      </c>
      <c r="N392" s="267" t="s">
        <v>44</v>
      </c>
      <c r="O392" s="92"/>
      <c r="P392" s="230">
        <f>O392*H392</f>
        <v>0</v>
      </c>
      <c r="Q392" s="230">
        <v>0.014999999999999999</v>
      </c>
      <c r="R392" s="230">
        <f>Q392*H392</f>
        <v>0.17226</v>
      </c>
      <c r="S392" s="230">
        <v>0</v>
      </c>
      <c r="T392" s="23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2" t="s">
        <v>326</v>
      </c>
      <c r="AT392" s="232" t="s">
        <v>353</v>
      </c>
      <c r="AU392" s="232" t="s">
        <v>89</v>
      </c>
      <c r="AY392" s="18" t="s">
        <v>151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8" t="s">
        <v>87</v>
      </c>
      <c r="BK392" s="233">
        <f>ROUND(I392*H392,2)</f>
        <v>0</v>
      </c>
      <c r="BL392" s="18" t="s">
        <v>235</v>
      </c>
      <c r="BM392" s="232" t="s">
        <v>2100</v>
      </c>
    </row>
    <row r="393" s="13" customFormat="1">
      <c r="A393" s="13"/>
      <c r="B393" s="234"/>
      <c r="C393" s="235"/>
      <c r="D393" s="236" t="s">
        <v>159</v>
      </c>
      <c r="E393" s="237" t="s">
        <v>1</v>
      </c>
      <c r="F393" s="238" t="s">
        <v>2101</v>
      </c>
      <c r="G393" s="235"/>
      <c r="H393" s="239">
        <v>10.936999999999999</v>
      </c>
      <c r="I393" s="240"/>
      <c r="J393" s="235"/>
      <c r="K393" s="235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159</v>
      </c>
      <c r="AU393" s="245" t="s">
        <v>89</v>
      </c>
      <c r="AV393" s="13" t="s">
        <v>89</v>
      </c>
      <c r="AW393" s="13" t="s">
        <v>35</v>
      </c>
      <c r="AX393" s="13" t="s">
        <v>87</v>
      </c>
      <c r="AY393" s="245" t="s">
        <v>151</v>
      </c>
    </row>
    <row r="394" s="13" customFormat="1">
      <c r="A394" s="13"/>
      <c r="B394" s="234"/>
      <c r="C394" s="235"/>
      <c r="D394" s="236" t="s">
        <v>159</v>
      </c>
      <c r="E394" s="235"/>
      <c r="F394" s="238" t="s">
        <v>2102</v>
      </c>
      <c r="G394" s="235"/>
      <c r="H394" s="239">
        <v>11.484</v>
      </c>
      <c r="I394" s="240"/>
      <c r="J394" s="235"/>
      <c r="K394" s="235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159</v>
      </c>
      <c r="AU394" s="245" t="s">
        <v>89</v>
      </c>
      <c r="AV394" s="13" t="s">
        <v>89</v>
      </c>
      <c r="AW394" s="13" t="s">
        <v>4</v>
      </c>
      <c r="AX394" s="13" t="s">
        <v>87</v>
      </c>
      <c r="AY394" s="245" t="s">
        <v>151</v>
      </c>
    </row>
    <row r="395" s="2" customFormat="1" ht="24.15" customHeight="1">
      <c r="A395" s="39"/>
      <c r="B395" s="40"/>
      <c r="C395" s="220" t="s">
        <v>800</v>
      </c>
      <c r="D395" s="220" t="s">
        <v>153</v>
      </c>
      <c r="E395" s="221" t="s">
        <v>2103</v>
      </c>
      <c r="F395" s="222" t="s">
        <v>2104</v>
      </c>
      <c r="G395" s="223" t="s">
        <v>248</v>
      </c>
      <c r="H395" s="224">
        <v>0.252</v>
      </c>
      <c r="I395" s="225"/>
      <c r="J395" s="226">
        <f>ROUND(I395*H395,2)</f>
        <v>0</v>
      </c>
      <c r="K395" s="227"/>
      <c r="L395" s="45"/>
      <c r="M395" s="228" t="s">
        <v>1</v>
      </c>
      <c r="N395" s="229" t="s">
        <v>44</v>
      </c>
      <c r="O395" s="92"/>
      <c r="P395" s="230">
        <f>O395*H395</f>
        <v>0</v>
      </c>
      <c r="Q395" s="230">
        <v>0</v>
      </c>
      <c r="R395" s="230">
        <f>Q395*H395</f>
        <v>0</v>
      </c>
      <c r="S395" s="230">
        <v>0</v>
      </c>
      <c r="T395" s="23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2" t="s">
        <v>235</v>
      </c>
      <c r="AT395" s="232" t="s">
        <v>153</v>
      </c>
      <c r="AU395" s="232" t="s">
        <v>89</v>
      </c>
      <c r="AY395" s="18" t="s">
        <v>151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8" t="s">
        <v>87</v>
      </c>
      <c r="BK395" s="233">
        <f>ROUND(I395*H395,2)</f>
        <v>0</v>
      </c>
      <c r="BL395" s="18" t="s">
        <v>235</v>
      </c>
      <c r="BM395" s="232" t="s">
        <v>2105</v>
      </c>
    </row>
    <row r="396" s="12" customFormat="1" ht="22.8" customHeight="1">
      <c r="A396" s="12"/>
      <c r="B396" s="204"/>
      <c r="C396" s="205"/>
      <c r="D396" s="206" t="s">
        <v>78</v>
      </c>
      <c r="E396" s="218" t="s">
        <v>1004</v>
      </c>
      <c r="F396" s="218" t="s">
        <v>1005</v>
      </c>
      <c r="G396" s="205"/>
      <c r="H396" s="205"/>
      <c r="I396" s="208"/>
      <c r="J396" s="219">
        <f>BK396</f>
        <v>0</v>
      </c>
      <c r="K396" s="205"/>
      <c r="L396" s="210"/>
      <c r="M396" s="211"/>
      <c r="N396" s="212"/>
      <c r="O396" s="212"/>
      <c r="P396" s="213">
        <f>SUM(P397:P398)</f>
        <v>0</v>
      </c>
      <c r="Q396" s="212"/>
      <c r="R396" s="213">
        <f>SUM(R397:R398)</f>
        <v>0.001</v>
      </c>
      <c r="S396" s="212"/>
      <c r="T396" s="214">
        <f>SUM(T397:T398)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5" t="s">
        <v>89</v>
      </c>
      <c r="AT396" s="216" t="s">
        <v>78</v>
      </c>
      <c r="AU396" s="216" t="s">
        <v>87</v>
      </c>
      <c r="AY396" s="215" t="s">
        <v>151</v>
      </c>
      <c r="BK396" s="217">
        <f>SUM(BK397:BK398)</f>
        <v>0</v>
      </c>
    </row>
    <row r="397" s="2" customFormat="1" ht="16.5" customHeight="1">
      <c r="A397" s="39"/>
      <c r="B397" s="40"/>
      <c r="C397" s="220" t="s">
        <v>805</v>
      </c>
      <c r="D397" s="220" t="s">
        <v>153</v>
      </c>
      <c r="E397" s="221" t="s">
        <v>2106</v>
      </c>
      <c r="F397" s="222" t="s">
        <v>2107</v>
      </c>
      <c r="G397" s="223" t="s">
        <v>287</v>
      </c>
      <c r="H397" s="224">
        <v>2</v>
      </c>
      <c r="I397" s="225"/>
      <c r="J397" s="226">
        <f>ROUND(I397*H397,2)</f>
        <v>0</v>
      </c>
      <c r="K397" s="227"/>
      <c r="L397" s="45"/>
      <c r="M397" s="228" t="s">
        <v>1</v>
      </c>
      <c r="N397" s="229" t="s">
        <v>44</v>
      </c>
      <c r="O397" s="92"/>
      <c r="P397" s="230">
        <f>O397*H397</f>
        <v>0</v>
      </c>
      <c r="Q397" s="230">
        <v>0.00050000000000000001</v>
      </c>
      <c r="R397" s="230">
        <f>Q397*H397</f>
        <v>0.001</v>
      </c>
      <c r="S397" s="230">
        <v>0</v>
      </c>
      <c r="T397" s="23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2" t="s">
        <v>235</v>
      </c>
      <c r="AT397" s="232" t="s">
        <v>153</v>
      </c>
      <c r="AU397" s="232" t="s">
        <v>89</v>
      </c>
      <c r="AY397" s="18" t="s">
        <v>151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8" t="s">
        <v>87</v>
      </c>
      <c r="BK397" s="233">
        <f>ROUND(I397*H397,2)</f>
        <v>0</v>
      </c>
      <c r="BL397" s="18" t="s">
        <v>235</v>
      </c>
      <c r="BM397" s="232" t="s">
        <v>2108</v>
      </c>
    </row>
    <row r="398" s="2" customFormat="1" ht="21.75" customHeight="1">
      <c r="A398" s="39"/>
      <c r="B398" s="40"/>
      <c r="C398" s="220" t="s">
        <v>810</v>
      </c>
      <c r="D398" s="220" t="s">
        <v>153</v>
      </c>
      <c r="E398" s="221" t="s">
        <v>1012</v>
      </c>
      <c r="F398" s="222" t="s">
        <v>1013</v>
      </c>
      <c r="G398" s="223" t="s">
        <v>287</v>
      </c>
      <c r="H398" s="224">
        <v>2</v>
      </c>
      <c r="I398" s="225"/>
      <c r="J398" s="226">
        <f>ROUND(I398*H398,2)</f>
        <v>0</v>
      </c>
      <c r="K398" s="227"/>
      <c r="L398" s="45"/>
      <c r="M398" s="228" t="s">
        <v>1</v>
      </c>
      <c r="N398" s="229" t="s">
        <v>44</v>
      </c>
      <c r="O398" s="92"/>
      <c r="P398" s="230">
        <f>O398*H398</f>
        <v>0</v>
      </c>
      <c r="Q398" s="230">
        <v>0</v>
      </c>
      <c r="R398" s="230">
        <f>Q398*H398</f>
        <v>0</v>
      </c>
      <c r="S398" s="230">
        <v>0</v>
      </c>
      <c r="T398" s="23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2" t="s">
        <v>235</v>
      </c>
      <c r="AT398" s="232" t="s">
        <v>153</v>
      </c>
      <c r="AU398" s="232" t="s">
        <v>89</v>
      </c>
      <c r="AY398" s="18" t="s">
        <v>151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8" t="s">
        <v>87</v>
      </c>
      <c r="BK398" s="233">
        <f>ROUND(I398*H398,2)</f>
        <v>0</v>
      </c>
      <c r="BL398" s="18" t="s">
        <v>235</v>
      </c>
      <c r="BM398" s="232" t="s">
        <v>2109</v>
      </c>
    </row>
    <row r="399" s="12" customFormat="1" ht="22.8" customHeight="1">
      <c r="A399" s="12"/>
      <c r="B399" s="204"/>
      <c r="C399" s="205"/>
      <c r="D399" s="206" t="s">
        <v>78</v>
      </c>
      <c r="E399" s="218" t="s">
        <v>2110</v>
      </c>
      <c r="F399" s="218" t="s">
        <v>2111</v>
      </c>
      <c r="G399" s="205"/>
      <c r="H399" s="205"/>
      <c r="I399" s="208"/>
      <c r="J399" s="219">
        <f>BK399</f>
        <v>0</v>
      </c>
      <c r="K399" s="205"/>
      <c r="L399" s="210"/>
      <c r="M399" s="211"/>
      <c r="N399" s="212"/>
      <c r="O399" s="212"/>
      <c r="P399" s="213">
        <f>SUM(P400:P412)</f>
        <v>0</v>
      </c>
      <c r="Q399" s="212"/>
      <c r="R399" s="213">
        <f>SUM(R400:R412)</f>
        <v>0.0087600000000000022</v>
      </c>
      <c r="S399" s="212"/>
      <c r="T399" s="214">
        <f>SUM(T400:T412)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5" t="s">
        <v>89</v>
      </c>
      <c r="AT399" s="216" t="s">
        <v>78</v>
      </c>
      <c r="AU399" s="216" t="s">
        <v>87</v>
      </c>
      <c r="AY399" s="215" t="s">
        <v>151</v>
      </c>
      <c r="BK399" s="217">
        <f>SUM(BK400:BK412)</f>
        <v>0</v>
      </c>
    </row>
    <row r="400" s="2" customFormat="1" ht="24.15" customHeight="1">
      <c r="A400" s="39"/>
      <c r="B400" s="40"/>
      <c r="C400" s="220" t="s">
        <v>815</v>
      </c>
      <c r="D400" s="220" t="s">
        <v>153</v>
      </c>
      <c r="E400" s="221" t="s">
        <v>2112</v>
      </c>
      <c r="F400" s="222" t="s">
        <v>2113</v>
      </c>
      <c r="G400" s="223" t="s">
        <v>287</v>
      </c>
      <c r="H400" s="224">
        <v>3</v>
      </c>
      <c r="I400" s="225"/>
      <c r="J400" s="226">
        <f>ROUND(I400*H400,2)</f>
        <v>0</v>
      </c>
      <c r="K400" s="227"/>
      <c r="L400" s="45"/>
      <c r="M400" s="228" t="s">
        <v>1</v>
      </c>
      <c r="N400" s="229" t="s">
        <v>44</v>
      </c>
      <c r="O400" s="92"/>
      <c r="P400" s="230">
        <f>O400*H400</f>
        <v>0</v>
      </c>
      <c r="Q400" s="230">
        <v>0.00075000000000000002</v>
      </c>
      <c r="R400" s="230">
        <f>Q400*H400</f>
        <v>0.0022500000000000003</v>
      </c>
      <c r="S400" s="230">
        <v>0</v>
      </c>
      <c r="T400" s="231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2" t="s">
        <v>235</v>
      </c>
      <c r="AT400" s="232" t="s">
        <v>153</v>
      </c>
      <c r="AU400" s="232" t="s">
        <v>89</v>
      </c>
      <c r="AY400" s="18" t="s">
        <v>151</v>
      </c>
      <c r="BE400" s="233">
        <f>IF(N400="základní",J400,0)</f>
        <v>0</v>
      </c>
      <c r="BF400" s="233">
        <f>IF(N400="snížená",J400,0)</f>
        <v>0</v>
      </c>
      <c r="BG400" s="233">
        <f>IF(N400="zákl. přenesená",J400,0)</f>
        <v>0</v>
      </c>
      <c r="BH400" s="233">
        <f>IF(N400="sníž. přenesená",J400,0)</f>
        <v>0</v>
      </c>
      <c r="BI400" s="233">
        <f>IF(N400="nulová",J400,0)</f>
        <v>0</v>
      </c>
      <c r="BJ400" s="18" t="s">
        <v>87</v>
      </c>
      <c r="BK400" s="233">
        <f>ROUND(I400*H400,2)</f>
        <v>0</v>
      </c>
      <c r="BL400" s="18" t="s">
        <v>235</v>
      </c>
      <c r="BM400" s="232" t="s">
        <v>2114</v>
      </c>
    </row>
    <row r="401" s="13" customFormat="1">
      <c r="A401" s="13"/>
      <c r="B401" s="234"/>
      <c r="C401" s="235"/>
      <c r="D401" s="236" t="s">
        <v>159</v>
      </c>
      <c r="E401" s="237" t="s">
        <v>1</v>
      </c>
      <c r="F401" s="238" t="s">
        <v>165</v>
      </c>
      <c r="G401" s="235"/>
      <c r="H401" s="239">
        <v>3</v>
      </c>
      <c r="I401" s="240"/>
      <c r="J401" s="235"/>
      <c r="K401" s="235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159</v>
      </c>
      <c r="AU401" s="245" t="s">
        <v>89</v>
      </c>
      <c r="AV401" s="13" t="s">
        <v>89</v>
      </c>
      <c r="AW401" s="13" t="s">
        <v>35</v>
      </c>
      <c r="AX401" s="13" t="s">
        <v>87</v>
      </c>
      <c r="AY401" s="245" t="s">
        <v>151</v>
      </c>
    </row>
    <row r="402" s="2" customFormat="1" ht="24.15" customHeight="1">
      <c r="A402" s="39"/>
      <c r="B402" s="40"/>
      <c r="C402" s="220" t="s">
        <v>820</v>
      </c>
      <c r="D402" s="220" t="s">
        <v>153</v>
      </c>
      <c r="E402" s="221" t="s">
        <v>2115</v>
      </c>
      <c r="F402" s="222" t="s">
        <v>2116</v>
      </c>
      <c r="G402" s="223" t="s">
        <v>287</v>
      </c>
      <c r="H402" s="224">
        <v>3</v>
      </c>
      <c r="I402" s="225"/>
      <c r="J402" s="226">
        <f>ROUND(I402*H402,2)</f>
        <v>0</v>
      </c>
      <c r="K402" s="227"/>
      <c r="L402" s="45"/>
      <c r="M402" s="228" t="s">
        <v>1</v>
      </c>
      <c r="N402" s="229" t="s">
        <v>44</v>
      </c>
      <c r="O402" s="92"/>
      <c r="P402" s="230">
        <f>O402*H402</f>
        <v>0</v>
      </c>
      <c r="Q402" s="230">
        <v>0.0012999999999999999</v>
      </c>
      <c r="R402" s="230">
        <f>Q402*H402</f>
        <v>0.0038999999999999998</v>
      </c>
      <c r="S402" s="230">
        <v>0</v>
      </c>
      <c r="T402" s="23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2" t="s">
        <v>235</v>
      </c>
      <c r="AT402" s="232" t="s">
        <v>153</v>
      </c>
      <c r="AU402" s="232" t="s">
        <v>89</v>
      </c>
      <c r="AY402" s="18" t="s">
        <v>151</v>
      </c>
      <c r="BE402" s="233">
        <f>IF(N402="základní",J402,0)</f>
        <v>0</v>
      </c>
      <c r="BF402" s="233">
        <f>IF(N402="snížená",J402,0)</f>
        <v>0</v>
      </c>
      <c r="BG402" s="233">
        <f>IF(N402="zákl. přenesená",J402,0)</f>
        <v>0</v>
      </c>
      <c r="BH402" s="233">
        <f>IF(N402="sníž. přenesená",J402,0)</f>
        <v>0</v>
      </c>
      <c r="BI402" s="233">
        <f>IF(N402="nulová",J402,0)</f>
        <v>0</v>
      </c>
      <c r="BJ402" s="18" t="s">
        <v>87</v>
      </c>
      <c r="BK402" s="233">
        <f>ROUND(I402*H402,2)</f>
        <v>0</v>
      </c>
      <c r="BL402" s="18" t="s">
        <v>235</v>
      </c>
      <c r="BM402" s="232" t="s">
        <v>2117</v>
      </c>
    </row>
    <row r="403" s="13" customFormat="1">
      <c r="A403" s="13"/>
      <c r="B403" s="234"/>
      <c r="C403" s="235"/>
      <c r="D403" s="236" t="s">
        <v>159</v>
      </c>
      <c r="E403" s="237" t="s">
        <v>1</v>
      </c>
      <c r="F403" s="238" t="s">
        <v>165</v>
      </c>
      <c r="G403" s="235"/>
      <c r="H403" s="239">
        <v>3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159</v>
      </c>
      <c r="AU403" s="245" t="s">
        <v>89</v>
      </c>
      <c r="AV403" s="13" t="s">
        <v>89</v>
      </c>
      <c r="AW403" s="13" t="s">
        <v>35</v>
      </c>
      <c r="AX403" s="13" t="s">
        <v>87</v>
      </c>
      <c r="AY403" s="245" t="s">
        <v>151</v>
      </c>
    </row>
    <row r="404" s="2" customFormat="1" ht="24.15" customHeight="1">
      <c r="A404" s="39"/>
      <c r="B404" s="40"/>
      <c r="C404" s="220" t="s">
        <v>826</v>
      </c>
      <c r="D404" s="220" t="s">
        <v>153</v>
      </c>
      <c r="E404" s="221" t="s">
        <v>2118</v>
      </c>
      <c r="F404" s="222" t="s">
        <v>2119</v>
      </c>
      <c r="G404" s="223" t="s">
        <v>669</v>
      </c>
      <c r="H404" s="224">
        <v>1</v>
      </c>
      <c r="I404" s="225"/>
      <c r="J404" s="226">
        <f>ROUND(I404*H404,2)</f>
        <v>0</v>
      </c>
      <c r="K404" s="227"/>
      <c r="L404" s="45"/>
      <c r="M404" s="228" t="s">
        <v>1</v>
      </c>
      <c r="N404" s="229" t="s">
        <v>44</v>
      </c>
      <c r="O404" s="92"/>
      <c r="P404" s="230">
        <f>O404*H404</f>
        <v>0</v>
      </c>
      <c r="Q404" s="230">
        <v>0</v>
      </c>
      <c r="R404" s="230">
        <f>Q404*H404</f>
        <v>0</v>
      </c>
      <c r="S404" s="230">
        <v>0</v>
      </c>
      <c r="T404" s="231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2" t="s">
        <v>235</v>
      </c>
      <c r="AT404" s="232" t="s">
        <v>153</v>
      </c>
      <c r="AU404" s="232" t="s">
        <v>89</v>
      </c>
      <c r="AY404" s="18" t="s">
        <v>151</v>
      </c>
      <c r="BE404" s="233">
        <f>IF(N404="základní",J404,0)</f>
        <v>0</v>
      </c>
      <c r="BF404" s="233">
        <f>IF(N404="snížená",J404,0)</f>
        <v>0</v>
      </c>
      <c r="BG404" s="233">
        <f>IF(N404="zákl. přenesená",J404,0)</f>
        <v>0</v>
      </c>
      <c r="BH404" s="233">
        <f>IF(N404="sníž. přenesená",J404,0)</f>
        <v>0</v>
      </c>
      <c r="BI404" s="233">
        <f>IF(N404="nulová",J404,0)</f>
        <v>0</v>
      </c>
      <c r="BJ404" s="18" t="s">
        <v>87</v>
      </c>
      <c r="BK404" s="233">
        <f>ROUND(I404*H404,2)</f>
        <v>0</v>
      </c>
      <c r="BL404" s="18" t="s">
        <v>235</v>
      </c>
      <c r="BM404" s="232" t="s">
        <v>2120</v>
      </c>
    </row>
    <row r="405" s="2" customFormat="1" ht="37.8" customHeight="1">
      <c r="A405" s="39"/>
      <c r="B405" s="40"/>
      <c r="C405" s="220" t="s">
        <v>832</v>
      </c>
      <c r="D405" s="220" t="s">
        <v>153</v>
      </c>
      <c r="E405" s="221" t="s">
        <v>2121</v>
      </c>
      <c r="F405" s="222" t="s">
        <v>2122</v>
      </c>
      <c r="G405" s="223" t="s">
        <v>287</v>
      </c>
      <c r="H405" s="224">
        <v>2</v>
      </c>
      <c r="I405" s="225"/>
      <c r="J405" s="226">
        <f>ROUND(I405*H405,2)</f>
        <v>0</v>
      </c>
      <c r="K405" s="227"/>
      <c r="L405" s="45"/>
      <c r="M405" s="228" t="s">
        <v>1</v>
      </c>
      <c r="N405" s="229" t="s">
        <v>44</v>
      </c>
      <c r="O405" s="92"/>
      <c r="P405" s="230">
        <f>O405*H405</f>
        <v>0</v>
      </c>
      <c r="Q405" s="230">
        <v>4.0000000000000003E-05</v>
      </c>
      <c r="R405" s="230">
        <f>Q405*H405</f>
        <v>8.0000000000000007E-05</v>
      </c>
      <c r="S405" s="230">
        <v>0</v>
      </c>
      <c r="T405" s="23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2" t="s">
        <v>235</v>
      </c>
      <c r="AT405" s="232" t="s">
        <v>153</v>
      </c>
      <c r="AU405" s="232" t="s">
        <v>89</v>
      </c>
      <c r="AY405" s="18" t="s">
        <v>151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8" t="s">
        <v>87</v>
      </c>
      <c r="BK405" s="233">
        <f>ROUND(I405*H405,2)</f>
        <v>0</v>
      </c>
      <c r="BL405" s="18" t="s">
        <v>235</v>
      </c>
      <c r="BM405" s="232" t="s">
        <v>2123</v>
      </c>
    </row>
    <row r="406" s="2" customFormat="1" ht="37.8" customHeight="1">
      <c r="A406" s="39"/>
      <c r="B406" s="40"/>
      <c r="C406" s="220" t="s">
        <v>837</v>
      </c>
      <c r="D406" s="220" t="s">
        <v>153</v>
      </c>
      <c r="E406" s="221" t="s">
        <v>2124</v>
      </c>
      <c r="F406" s="222" t="s">
        <v>2125</v>
      </c>
      <c r="G406" s="223" t="s">
        <v>287</v>
      </c>
      <c r="H406" s="224">
        <v>3</v>
      </c>
      <c r="I406" s="225"/>
      <c r="J406" s="226">
        <f>ROUND(I406*H406,2)</f>
        <v>0</v>
      </c>
      <c r="K406" s="227"/>
      <c r="L406" s="45"/>
      <c r="M406" s="228" t="s">
        <v>1</v>
      </c>
      <c r="N406" s="229" t="s">
        <v>44</v>
      </c>
      <c r="O406" s="92"/>
      <c r="P406" s="230">
        <f>O406*H406</f>
        <v>0</v>
      </c>
      <c r="Q406" s="230">
        <v>4.0000000000000003E-05</v>
      </c>
      <c r="R406" s="230">
        <f>Q406*H406</f>
        <v>0.00012000000000000002</v>
      </c>
      <c r="S406" s="230">
        <v>0</v>
      </c>
      <c r="T406" s="23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2" t="s">
        <v>235</v>
      </c>
      <c r="AT406" s="232" t="s">
        <v>153</v>
      </c>
      <c r="AU406" s="232" t="s">
        <v>89</v>
      </c>
      <c r="AY406" s="18" t="s">
        <v>151</v>
      </c>
      <c r="BE406" s="233">
        <f>IF(N406="základní",J406,0)</f>
        <v>0</v>
      </c>
      <c r="BF406" s="233">
        <f>IF(N406="snížená",J406,0)</f>
        <v>0</v>
      </c>
      <c r="BG406" s="233">
        <f>IF(N406="zákl. přenesená",J406,0)</f>
        <v>0</v>
      </c>
      <c r="BH406" s="233">
        <f>IF(N406="sníž. přenesená",J406,0)</f>
        <v>0</v>
      </c>
      <c r="BI406" s="233">
        <f>IF(N406="nulová",J406,0)</f>
        <v>0</v>
      </c>
      <c r="BJ406" s="18" t="s">
        <v>87</v>
      </c>
      <c r="BK406" s="233">
        <f>ROUND(I406*H406,2)</f>
        <v>0</v>
      </c>
      <c r="BL406" s="18" t="s">
        <v>235</v>
      </c>
      <c r="BM406" s="232" t="s">
        <v>2126</v>
      </c>
    </row>
    <row r="407" s="2" customFormat="1" ht="37.8" customHeight="1">
      <c r="A407" s="39"/>
      <c r="B407" s="40"/>
      <c r="C407" s="220" t="s">
        <v>842</v>
      </c>
      <c r="D407" s="220" t="s">
        <v>153</v>
      </c>
      <c r="E407" s="221" t="s">
        <v>2127</v>
      </c>
      <c r="F407" s="222" t="s">
        <v>2128</v>
      </c>
      <c r="G407" s="223" t="s">
        <v>287</v>
      </c>
      <c r="H407" s="224">
        <v>1</v>
      </c>
      <c r="I407" s="225"/>
      <c r="J407" s="226">
        <f>ROUND(I407*H407,2)</f>
        <v>0</v>
      </c>
      <c r="K407" s="227"/>
      <c r="L407" s="45"/>
      <c r="M407" s="228" t="s">
        <v>1</v>
      </c>
      <c r="N407" s="229" t="s">
        <v>44</v>
      </c>
      <c r="O407" s="92"/>
      <c r="P407" s="230">
        <f>O407*H407</f>
        <v>0</v>
      </c>
      <c r="Q407" s="230">
        <v>0.00034000000000000002</v>
      </c>
      <c r="R407" s="230">
        <f>Q407*H407</f>
        <v>0.00034000000000000002</v>
      </c>
      <c r="S407" s="230">
        <v>0</v>
      </c>
      <c r="T407" s="23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2" t="s">
        <v>235</v>
      </c>
      <c r="AT407" s="232" t="s">
        <v>153</v>
      </c>
      <c r="AU407" s="232" t="s">
        <v>89</v>
      </c>
      <c r="AY407" s="18" t="s">
        <v>151</v>
      </c>
      <c r="BE407" s="233">
        <f>IF(N407="základní",J407,0)</f>
        <v>0</v>
      </c>
      <c r="BF407" s="233">
        <f>IF(N407="snížená",J407,0)</f>
        <v>0</v>
      </c>
      <c r="BG407" s="233">
        <f>IF(N407="zákl. přenesená",J407,0)</f>
        <v>0</v>
      </c>
      <c r="BH407" s="233">
        <f>IF(N407="sníž. přenesená",J407,0)</f>
        <v>0</v>
      </c>
      <c r="BI407" s="233">
        <f>IF(N407="nulová",J407,0)</f>
        <v>0</v>
      </c>
      <c r="BJ407" s="18" t="s">
        <v>87</v>
      </c>
      <c r="BK407" s="233">
        <f>ROUND(I407*H407,2)</f>
        <v>0</v>
      </c>
      <c r="BL407" s="18" t="s">
        <v>235</v>
      </c>
      <c r="BM407" s="232" t="s">
        <v>2129</v>
      </c>
    </row>
    <row r="408" s="2" customFormat="1" ht="21.75" customHeight="1">
      <c r="A408" s="39"/>
      <c r="B408" s="40"/>
      <c r="C408" s="220" t="s">
        <v>847</v>
      </c>
      <c r="D408" s="220" t="s">
        <v>153</v>
      </c>
      <c r="E408" s="221" t="s">
        <v>2130</v>
      </c>
      <c r="F408" s="222" t="s">
        <v>2131</v>
      </c>
      <c r="G408" s="223" t="s">
        <v>349</v>
      </c>
      <c r="H408" s="224">
        <v>1</v>
      </c>
      <c r="I408" s="225"/>
      <c r="J408" s="226">
        <f>ROUND(I408*H408,2)</f>
        <v>0</v>
      </c>
      <c r="K408" s="227"/>
      <c r="L408" s="45"/>
      <c r="M408" s="228" t="s">
        <v>1</v>
      </c>
      <c r="N408" s="229" t="s">
        <v>44</v>
      </c>
      <c r="O408" s="92"/>
      <c r="P408" s="230">
        <f>O408*H408</f>
        <v>0</v>
      </c>
      <c r="Q408" s="230">
        <v>2.0000000000000002E-05</v>
      </c>
      <c r="R408" s="230">
        <f>Q408*H408</f>
        <v>2.0000000000000002E-05</v>
      </c>
      <c r="S408" s="230">
        <v>0</v>
      </c>
      <c r="T408" s="23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2" t="s">
        <v>235</v>
      </c>
      <c r="AT408" s="232" t="s">
        <v>153</v>
      </c>
      <c r="AU408" s="232" t="s">
        <v>89</v>
      </c>
      <c r="AY408" s="18" t="s">
        <v>151</v>
      </c>
      <c r="BE408" s="233">
        <f>IF(N408="základní",J408,0)</f>
        <v>0</v>
      </c>
      <c r="BF408" s="233">
        <f>IF(N408="snížená",J408,0)</f>
        <v>0</v>
      </c>
      <c r="BG408" s="233">
        <f>IF(N408="zákl. přenesená",J408,0)</f>
        <v>0</v>
      </c>
      <c r="BH408" s="233">
        <f>IF(N408="sníž. přenesená",J408,0)</f>
        <v>0</v>
      </c>
      <c r="BI408" s="233">
        <f>IF(N408="nulová",J408,0)</f>
        <v>0</v>
      </c>
      <c r="BJ408" s="18" t="s">
        <v>87</v>
      </c>
      <c r="BK408" s="233">
        <f>ROUND(I408*H408,2)</f>
        <v>0</v>
      </c>
      <c r="BL408" s="18" t="s">
        <v>235</v>
      </c>
      <c r="BM408" s="232" t="s">
        <v>2132</v>
      </c>
    </row>
    <row r="409" s="2" customFormat="1" ht="24.15" customHeight="1">
      <c r="A409" s="39"/>
      <c r="B409" s="40"/>
      <c r="C409" s="257" t="s">
        <v>853</v>
      </c>
      <c r="D409" s="257" t="s">
        <v>353</v>
      </c>
      <c r="E409" s="258" t="s">
        <v>2133</v>
      </c>
      <c r="F409" s="259" t="s">
        <v>2134</v>
      </c>
      <c r="G409" s="260" t="s">
        <v>349</v>
      </c>
      <c r="H409" s="261">
        <v>1</v>
      </c>
      <c r="I409" s="262"/>
      <c r="J409" s="263">
        <f>ROUND(I409*H409,2)</f>
        <v>0</v>
      </c>
      <c r="K409" s="264"/>
      <c r="L409" s="265"/>
      <c r="M409" s="266" t="s">
        <v>1</v>
      </c>
      <c r="N409" s="267" t="s">
        <v>44</v>
      </c>
      <c r="O409" s="92"/>
      <c r="P409" s="230">
        <f>O409*H409</f>
        <v>0</v>
      </c>
      <c r="Q409" s="230">
        <v>0.0011800000000000001</v>
      </c>
      <c r="R409" s="230">
        <f>Q409*H409</f>
        <v>0.0011800000000000001</v>
      </c>
      <c r="S409" s="230">
        <v>0</v>
      </c>
      <c r="T409" s="23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2" t="s">
        <v>326</v>
      </c>
      <c r="AT409" s="232" t="s">
        <v>353</v>
      </c>
      <c r="AU409" s="232" t="s">
        <v>89</v>
      </c>
      <c r="AY409" s="18" t="s">
        <v>151</v>
      </c>
      <c r="BE409" s="233">
        <f>IF(N409="základní",J409,0)</f>
        <v>0</v>
      </c>
      <c r="BF409" s="233">
        <f>IF(N409="snížená",J409,0)</f>
        <v>0</v>
      </c>
      <c r="BG409" s="233">
        <f>IF(N409="zákl. přenesená",J409,0)</f>
        <v>0</v>
      </c>
      <c r="BH409" s="233">
        <f>IF(N409="sníž. přenesená",J409,0)</f>
        <v>0</v>
      </c>
      <c r="BI409" s="233">
        <f>IF(N409="nulová",J409,0)</f>
        <v>0</v>
      </c>
      <c r="BJ409" s="18" t="s">
        <v>87</v>
      </c>
      <c r="BK409" s="233">
        <f>ROUND(I409*H409,2)</f>
        <v>0</v>
      </c>
      <c r="BL409" s="18" t="s">
        <v>235</v>
      </c>
      <c r="BM409" s="232" t="s">
        <v>2135</v>
      </c>
    </row>
    <row r="410" s="2" customFormat="1" ht="16.5" customHeight="1">
      <c r="A410" s="39"/>
      <c r="B410" s="40"/>
      <c r="C410" s="220" t="s">
        <v>861</v>
      </c>
      <c r="D410" s="220" t="s">
        <v>153</v>
      </c>
      <c r="E410" s="221" t="s">
        <v>2136</v>
      </c>
      <c r="F410" s="222" t="s">
        <v>2137</v>
      </c>
      <c r="G410" s="223" t="s">
        <v>349</v>
      </c>
      <c r="H410" s="224">
        <v>1</v>
      </c>
      <c r="I410" s="225"/>
      <c r="J410" s="226">
        <f>ROUND(I410*H410,2)</f>
        <v>0</v>
      </c>
      <c r="K410" s="227"/>
      <c r="L410" s="45"/>
      <c r="M410" s="228" t="s">
        <v>1</v>
      </c>
      <c r="N410" s="229" t="s">
        <v>44</v>
      </c>
      <c r="O410" s="92"/>
      <c r="P410" s="230">
        <f>O410*H410</f>
        <v>0</v>
      </c>
      <c r="Q410" s="230">
        <v>0.00075000000000000002</v>
      </c>
      <c r="R410" s="230">
        <f>Q410*H410</f>
        <v>0.00075000000000000002</v>
      </c>
      <c r="S410" s="230">
        <v>0</v>
      </c>
      <c r="T410" s="23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2" t="s">
        <v>235</v>
      </c>
      <c r="AT410" s="232" t="s">
        <v>153</v>
      </c>
      <c r="AU410" s="232" t="s">
        <v>89</v>
      </c>
      <c r="AY410" s="18" t="s">
        <v>151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8" t="s">
        <v>87</v>
      </c>
      <c r="BK410" s="233">
        <f>ROUND(I410*H410,2)</f>
        <v>0</v>
      </c>
      <c r="BL410" s="18" t="s">
        <v>235</v>
      </c>
      <c r="BM410" s="232" t="s">
        <v>2138</v>
      </c>
    </row>
    <row r="411" s="2" customFormat="1" ht="24.15" customHeight="1">
      <c r="A411" s="39"/>
      <c r="B411" s="40"/>
      <c r="C411" s="220" t="s">
        <v>865</v>
      </c>
      <c r="D411" s="220" t="s">
        <v>153</v>
      </c>
      <c r="E411" s="221" t="s">
        <v>2139</v>
      </c>
      <c r="F411" s="222" t="s">
        <v>2140</v>
      </c>
      <c r="G411" s="223" t="s">
        <v>287</v>
      </c>
      <c r="H411" s="224">
        <v>6</v>
      </c>
      <c r="I411" s="225"/>
      <c r="J411" s="226">
        <f>ROUND(I411*H411,2)</f>
        <v>0</v>
      </c>
      <c r="K411" s="227"/>
      <c r="L411" s="45"/>
      <c r="M411" s="228" t="s">
        <v>1</v>
      </c>
      <c r="N411" s="229" t="s">
        <v>44</v>
      </c>
      <c r="O411" s="92"/>
      <c r="P411" s="230">
        <f>O411*H411</f>
        <v>0</v>
      </c>
      <c r="Q411" s="230">
        <v>2.0000000000000002E-05</v>
      </c>
      <c r="R411" s="230">
        <f>Q411*H411</f>
        <v>0.00012000000000000002</v>
      </c>
      <c r="S411" s="230">
        <v>0</v>
      </c>
      <c r="T411" s="23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2" t="s">
        <v>235</v>
      </c>
      <c r="AT411" s="232" t="s">
        <v>153</v>
      </c>
      <c r="AU411" s="232" t="s">
        <v>89</v>
      </c>
      <c r="AY411" s="18" t="s">
        <v>151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18" t="s">
        <v>87</v>
      </c>
      <c r="BK411" s="233">
        <f>ROUND(I411*H411,2)</f>
        <v>0</v>
      </c>
      <c r="BL411" s="18" t="s">
        <v>235</v>
      </c>
      <c r="BM411" s="232" t="s">
        <v>2141</v>
      </c>
    </row>
    <row r="412" s="2" customFormat="1" ht="24.15" customHeight="1">
      <c r="A412" s="39"/>
      <c r="B412" s="40"/>
      <c r="C412" s="220" t="s">
        <v>869</v>
      </c>
      <c r="D412" s="220" t="s">
        <v>153</v>
      </c>
      <c r="E412" s="221" t="s">
        <v>2142</v>
      </c>
      <c r="F412" s="222" t="s">
        <v>2143</v>
      </c>
      <c r="G412" s="223" t="s">
        <v>248</v>
      </c>
      <c r="H412" s="224">
        <v>0.0089999999999999993</v>
      </c>
      <c r="I412" s="225"/>
      <c r="J412" s="226">
        <f>ROUND(I412*H412,2)</f>
        <v>0</v>
      </c>
      <c r="K412" s="227"/>
      <c r="L412" s="45"/>
      <c r="M412" s="228" t="s">
        <v>1</v>
      </c>
      <c r="N412" s="229" t="s">
        <v>44</v>
      </c>
      <c r="O412" s="92"/>
      <c r="P412" s="230">
        <f>O412*H412</f>
        <v>0</v>
      </c>
      <c r="Q412" s="230">
        <v>0</v>
      </c>
      <c r="R412" s="230">
        <f>Q412*H412</f>
        <v>0</v>
      </c>
      <c r="S412" s="230">
        <v>0</v>
      </c>
      <c r="T412" s="23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2" t="s">
        <v>235</v>
      </c>
      <c r="AT412" s="232" t="s">
        <v>153</v>
      </c>
      <c r="AU412" s="232" t="s">
        <v>89</v>
      </c>
      <c r="AY412" s="18" t="s">
        <v>151</v>
      </c>
      <c r="BE412" s="233">
        <f>IF(N412="základní",J412,0)</f>
        <v>0</v>
      </c>
      <c r="BF412" s="233">
        <f>IF(N412="snížená",J412,0)</f>
        <v>0</v>
      </c>
      <c r="BG412" s="233">
        <f>IF(N412="zákl. přenesená",J412,0)</f>
        <v>0</v>
      </c>
      <c r="BH412" s="233">
        <f>IF(N412="sníž. přenesená",J412,0)</f>
        <v>0</v>
      </c>
      <c r="BI412" s="233">
        <f>IF(N412="nulová",J412,0)</f>
        <v>0</v>
      </c>
      <c r="BJ412" s="18" t="s">
        <v>87</v>
      </c>
      <c r="BK412" s="233">
        <f>ROUND(I412*H412,2)</f>
        <v>0</v>
      </c>
      <c r="BL412" s="18" t="s">
        <v>235</v>
      </c>
      <c r="BM412" s="232" t="s">
        <v>2144</v>
      </c>
    </row>
    <row r="413" s="12" customFormat="1" ht="22.8" customHeight="1">
      <c r="A413" s="12"/>
      <c r="B413" s="204"/>
      <c r="C413" s="205"/>
      <c r="D413" s="206" t="s">
        <v>78</v>
      </c>
      <c r="E413" s="218" t="s">
        <v>2145</v>
      </c>
      <c r="F413" s="218" t="s">
        <v>2146</v>
      </c>
      <c r="G413" s="205"/>
      <c r="H413" s="205"/>
      <c r="I413" s="208"/>
      <c r="J413" s="219">
        <f>BK413</f>
        <v>0</v>
      </c>
      <c r="K413" s="205"/>
      <c r="L413" s="210"/>
      <c r="M413" s="211"/>
      <c r="N413" s="212"/>
      <c r="O413" s="212"/>
      <c r="P413" s="213">
        <f>SUM(P414:P417)</f>
        <v>0</v>
      </c>
      <c r="Q413" s="212"/>
      <c r="R413" s="213">
        <f>SUM(R414:R417)</f>
        <v>0.043110000000000002</v>
      </c>
      <c r="S413" s="212"/>
      <c r="T413" s="214">
        <f>SUM(T414:T417)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5" t="s">
        <v>89</v>
      </c>
      <c r="AT413" s="216" t="s">
        <v>78</v>
      </c>
      <c r="AU413" s="216" t="s">
        <v>87</v>
      </c>
      <c r="AY413" s="215" t="s">
        <v>151</v>
      </c>
      <c r="BK413" s="217">
        <f>SUM(BK414:BK417)</f>
        <v>0</v>
      </c>
    </row>
    <row r="414" s="2" customFormat="1" ht="24.15" customHeight="1">
      <c r="A414" s="39"/>
      <c r="B414" s="40"/>
      <c r="C414" s="220" t="s">
        <v>874</v>
      </c>
      <c r="D414" s="220" t="s">
        <v>153</v>
      </c>
      <c r="E414" s="221" t="s">
        <v>2147</v>
      </c>
      <c r="F414" s="222" t="s">
        <v>2148</v>
      </c>
      <c r="G414" s="223" t="s">
        <v>669</v>
      </c>
      <c r="H414" s="224">
        <v>1</v>
      </c>
      <c r="I414" s="225"/>
      <c r="J414" s="226">
        <f>ROUND(I414*H414,2)</f>
        <v>0</v>
      </c>
      <c r="K414" s="227"/>
      <c r="L414" s="45"/>
      <c r="M414" s="228" t="s">
        <v>1</v>
      </c>
      <c r="N414" s="229" t="s">
        <v>44</v>
      </c>
      <c r="O414" s="92"/>
      <c r="P414" s="230">
        <f>O414*H414</f>
        <v>0</v>
      </c>
      <c r="Q414" s="230">
        <v>0.016969999999999999</v>
      </c>
      <c r="R414" s="230">
        <f>Q414*H414</f>
        <v>0.016969999999999999</v>
      </c>
      <c r="S414" s="230">
        <v>0</v>
      </c>
      <c r="T414" s="231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2" t="s">
        <v>235</v>
      </c>
      <c r="AT414" s="232" t="s">
        <v>153</v>
      </c>
      <c r="AU414" s="232" t="s">
        <v>89</v>
      </c>
      <c r="AY414" s="18" t="s">
        <v>151</v>
      </c>
      <c r="BE414" s="233">
        <f>IF(N414="základní",J414,0)</f>
        <v>0</v>
      </c>
      <c r="BF414" s="233">
        <f>IF(N414="snížená",J414,0)</f>
        <v>0</v>
      </c>
      <c r="BG414" s="233">
        <f>IF(N414="zákl. přenesená",J414,0)</f>
        <v>0</v>
      </c>
      <c r="BH414" s="233">
        <f>IF(N414="sníž. přenesená",J414,0)</f>
        <v>0</v>
      </c>
      <c r="BI414" s="233">
        <f>IF(N414="nulová",J414,0)</f>
        <v>0</v>
      </c>
      <c r="BJ414" s="18" t="s">
        <v>87</v>
      </c>
      <c r="BK414" s="233">
        <f>ROUND(I414*H414,2)</f>
        <v>0</v>
      </c>
      <c r="BL414" s="18" t="s">
        <v>235</v>
      </c>
      <c r="BM414" s="232" t="s">
        <v>2149</v>
      </c>
    </row>
    <row r="415" s="2" customFormat="1" ht="24.15" customHeight="1">
      <c r="A415" s="39"/>
      <c r="B415" s="40"/>
      <c r="C415" s="220" t="s">
        <v>879</v>
      </c>
      <c r="D415" s="220" t="s">
        <v>153</v>
      </c>
      <c r="E415" s="221" t="s">
        <v>2150</v>
      </c>
      <c r="F415" s="222" t="s">
        <v>2151</v>
      </c>
      <c r="G415" s="223" t="s">
        <v>669</v>
      </c>
      <c r="H415" s="224">
        <v>1</v>
      </c>
      <c r="I415" s="225"/>
      <c r="J415" s="226">
        <f>ROUND(I415*H415,2)</f>
        <v>0</v>
      </c>
      <c r="K415" s="227"/>
      <c r="L415" s="45"/>
      <c r="M415" s="228" t="s">
        <v>1</v>
      </c>
      <c r="N415" s="229" t="s">
        <v>44</v>
      </c>
      <c r="O415" s="92"/>
      <c r="P415" s="230">
        <f>O415*H415</f>
        <v>0</v>
      </c>
      <c r="Q415" s="230">
        <v>0.024340000000000001</v>
      </c>
      <c r="R415" s="230">
        <f>Q415*H415</f>
        <v>0.024340000000000001</v>
      </c>
      <c r="S415" s="230">
        <v>0</v>
      </c>
      <c r="T415" s="23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2" t="s">
        <v>235</v>
      </c>
      <c r="AT415" s="232" t="s">
        <v>153</v>
      </c>
      <c r="AU415" s="232" t="s">
        <v>89</v>
      </c>
      <c r="AY415" s="18" t="s">
        <v>151</v>
      </c>
      <c r="BE415" s="233">
        <f>IF(N415="základní",J415,0)</f>
        <v>0</v>
      </c>
      <c r="BF415" s="233">
        <f>IF(N415="snížená",J415,0)</f>
        <v>0</v>
      </c>
      <c r="BG415" s="233">
        <f>IF(N415="zákl. přenesená",J415,0)</f>
        <v>0</v>
      </c>
      <c r="BH415" s="233">
        <f>IF(N415="sníž. přenesená",J415,0)</f>
        <v>0</v>
      </c>
      <c r="BI415" s="233">
        <f>IF(N415="nulová",J415,0)</f>
        <v>0</v>
      </c>
      <c r="BJ415" s="18" t="s">
        <v>87</v>
      </c>
      <c r="BK415" s="233">
        <f>ROUND(I415*H415,2)</f>
        <v>0</v>
      </c>
      <c r="BL415" s="18" t="s">
        <v>235</v>
      </c>
      <c r="BM415" s="232" t="s">
        <v>2152</v>
      </c>
    </row>
    <row r="416" s="2" customFormat="1" ht="21.75" customHeight="1">
      <c r="A416" s="39"/>
      <c r="B416" s="40"/>
      <c r="C416" s="220" t="s">
        <v>884</v>
      </c>
      <c r="D416" s="220" t="s">
        <v>153</v>
      </c>
      <c r="E416" s="221" t="s">
        <v>2153</v>
      </c>
      <c r="F416" s="222" t="s">
        <v>2154</v>
      </c>
      <c r="G416" s="223" t="s">
        <v>669</v>
      </c>
      <c r="H416" s="224">
        <v>1</v>
      </c>
      <c r="I416" s="225"/>
      <c r="J416" s="226">
        <f>ROUND(I416*H416,2)</f>
        <v>0</v>
      </c>
      <c r="K416" s="227"/>
      <c r="L416" s="45"/>
      <c r="M416" s="228" t="s">
        <v>1</v>
      </c>
      <c r="N416" s="229" t="s">
        <v>44</v>
      </c>
      <c r="O416" s="92"/>
      <c r="P416" s="230">
        <f>O416*H416</f>
        <v>0</v>
      </c>
      <c r="Q416" s="230">
        <v>0.0018</v>
      </c>
      <c r="R416" s="230">
        <f>Q416*H416</f>
        <v>0.0018</v>
      </c>
      <c r="S416" s="230">
        <v>0</v>
      </c>
      <c r="T416" s="23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2" t="s">
        <v>235</v>
      </c>
      <c r="AT416" s="232" t="s">
        <v>153</v>
      </c>
      <c r="AU416" s="232" t="s">
        <v>89</v>
      </c>
      <c r="AY416" s="18" t="s">
        <v>151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8" t="s">
        <v>87</v>
      </c>
      <c r="BK416" s="233">
        <f>ROUND(I416*H416,2)</f>
        <v>0</v>
      </c>
      <c r="BL416" s="18" t="s">
        <v>235</v>
      </c>
      <c r="BM416" s="232" t="s">
        <v>2155</v>
      </c>
    </row>
    <row r="417" s="2" customFormat="1" ht="24.15" customHeight="1">
      <c r="A417" s="39"/>
      <c r="B417" s="40"/>
      <c r="C417" s="220" t="s">
        <v>888</v>
      </c>
      <c r="D417" s="220" t="s">
        <v>153</v>
      </c>
      <c r="E417" s="221" t="s">
        <v>2156</v>
      </c>
      <c r="F417" s="222" t="s">
        <v>2157</v>
      </c>
      <c r="G417" s="223" t="s">
        <v>248</v>
      </c>
      <c r="H417" s="224">
        <v>0.042999999999999997</v>
      </c>
      <c r="I417" s="225"/>
      <c r="J417" s="226">
        <f>ROUND(I417*H417,2)</f>
        <v>0</v>
      </c>
      <c r="K417" s="227"/>
      <c r="L417" s="45"/>
      <c r="M417" s="228" t="s">
        <v>1</v>
      </c>
      <c r="N417" s="229" t="s">
        <v>44</v>
      </c>
      <c r="O417" s="92"/>
      <c r="P417" s="230">
        <f>O417*H417</f>
        <v>0</v>
      </c>
      <c r="Q417" s="230">
        <v>0</v>
      </c>
      <c r="R417" s="230">
        <f>Q417*H417</f>
        <v>0</v>
      </c>
      <c r="S417" s="230">
        <v>0</v>
      </c>
      <c r="T417" s="23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2" t="s">
        <v>235</v>
      </c>
      <c r="AT417" s="232" t="s">
        <v>153</v>
      </c>
      <c r="AU417" s="232" t="s">
        <v>89</v>
      </c>
      <c r="AY417" s="18" t="s">
        <v>151</v>
      </c>
      <c r="BE417" s="233">
        <f>IF(N417="základní",J417,0)</f>
        <v>0</v>
      </c>
      <c r="BF417" s="233">
        <f>IF(N417="snížená",J417,0)</f>
        <v>0</v>
      </c>
      <c r="BG417" s="233">
        <f>IF(N417="zákl. přenesená",J417,0)</f>
        <v>0</v>
      </c>
      <c r="BH417" s="233">
        <f>IF(N417="sníž. přenesená",J417,0)</f>
        <v>0</v>
      </c>
      <c r="BI417" s="233">
        <f>IF(N417="nulová",J417,0)</f>
        <v>0</v>
      </c>
      <c r="BJ417" s="18" t="s">
        <v>87</v>
      </c>
      <c r="BK417" s="233">
        <f>ROUND(I417*H417,2)</f>
        <v>0</v>
      </c>
      <c r="BL417" s="18" t="s">
        <v>235</v>
      </c>
      <c r="BM417" s="232" t="s">
        <v>2158</v>
      </c>
    </row>
    <row r="418" s="12" customFormat="1" ht="22.8" customHeight="1">
      <c r="A418" s="12"/>
      <c r="B418" s="204"/>
      <c r="C418" s="205"/>
      <c r="D418" s="206" t="s">
        <v>78</v>
      </c>
      <c r="E418" s="218" t="s">
        <v>1019</v>
      </c>
      <c r="F418" s="218" t="s">
        <v>1020</v>
      </c>
      <c r="G418" s="205"/>
      <c r="H418" s="205"/>
      <c r="I418" s="208"/>
      <c r="J418" s="219">
        <f>BK418</f>
        <v>0</v>
      </c>
      <c r="K418" s="205"/>
      <c r="L418" s="210"/>
      <c r="M418" s="211"/>
      <c r="N418" s="212"/>
      <c r="O418" s="212"/>
      <c r="P418" s="213">
        <f>SUM(P419:P487)</f>
        <v>0</v>
      </c>
      <c r="Q418" s="212"/>
      <c r="R418" s="213">
        <f>SUM(R419:R487)</f>
        <v>0.16478950000000001</v>
      </c>
      <c r="S418" s="212"/>
      <c r="T418" s="214">
        <f>SUM(T419:T487)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5" t="s">
        <v>89</v>
      </c>
      <c r="AT418" s="216" t="s">
        <v>78</v>
      </c>
      <c r="AU418" s="216" t="s">
        <v>87</v>
      </c>
      <c r="AY418" s="215" t="s">
        <v>151</v>
      </c>
      <c r="BK418" s="217">
        <f>SUM(BK419:BK487)</f>
        <v>0</v>
      </c>
    </row>
    <row r="419" s="2" customFormat="1" ht="24.15" customHeight="1">
      <c r="A419" s="39"/>
      <c r="B419" s="40"/>
      <c r="C419" s="220" t="s">
        <v>893</v>
      </c>
      <c r="D419" s="220" t="s">
        <v>153</v>
      </c>
      <c r="E419" s="221" t="s">
        <v>2159</v>
      </c>
      <c r="F419" s="222" t="s">
        <v>2160</v>
      </c>
      <c r="G419" s="223" t="s">
        <v>287</v>
      </c>
      <c r="H419" s="224">
        <v>10</v>
      </c>
      <c r="I419" s="225"/>
      <c r="J419" s="226">
        <f>ROUND(I419*H419,2)</f>
        <v>0</v>
      </c>
      <c r="K419" s="227"/>
      <c r="L419" s="45"/>
      <c r="M419" s="228" t="s">
        <v>1</v>
      </c>
      <c r="N419" s="229" t="s">
        <v>44</v>
      </c>
      <c r="O419" s="92"/>
      <c r="P419" s="230">
        <f>O419*H419</f>
        <v>0</v>
      </c>
      <c r="Q419" s="230">
        <v>0</v>
      </c>
      <c r="R419" s="230">
        <f>Q419*H419</f>
        <v>0</v>
      </c>
      <c r="S419" s="230">
        <v>0</v>
      </c>
      <c r="T419" s="23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2" t="s">
        <v>235</v>
      </c>
      <c r="AT419" s="232" t="s">
        <v>153</v>
      </c>
      <c r="AU419" s="232" t="s">
        <v>89</v>
      </c>
      <c r="AY419" s="18" t="s">
        <v>151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18" t="s">
        <v>87</v>
      </c>
      <c r="BK419" s="233">
        <f>ROUND(I419*H419,2)</f>
        <v>0</v>
      </c>
      <c r="BL419" s="18" t="s">
        <v>235</v>
      </c>
      <c r="BM419" s="232" t="s">
        <v>2161</v>
      </c>
    </row>
    <row r="420" s="13" customFormat="1">
      <c r="A420" s="13"/>
      <c r="B420" s="234"/>
      <c r="C420" s="235"/>
      <c r="D420" s="236" t="s">
        <v>159</v>
      </c>
      <c r="E420" s="237" t="s">
        <v>1</v>
      </c>
      <c r="F420" s="238" t="s">
        <v>2162</v>
      </c>
      <c r="G420" s="235"/>
      <c r="H420" s="239">
        <v>10</v>
      </c>
      <c r="I420" s="240"/>
      <c r="J420" s="235"/>
      <c r="K420" s="235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159</v>
      </c>
      <c r="AU420" s="245" t="s">
        <v>89</v>
      </c>
      <c r="AV420" s="13" t="s">
        <v>89</v>
      </c>
      <c r="AW420" s="13" t="s">
        <v>35</v>
      </c>
      <c r="AX420" s="13" t="s">
        <v>87</v>
      </c>
      <c r="AY420" s="245" t="s">
        <v>151</v>
      </c>
    </row>
    <row r="421" s="2" customFormat="1" ht="24.15" customHeight="1">
      <c r="A421" s="39"/>
      <c r="B421" s="40"/>
      <c r="C421" s="257" t="s">
        <v>900</v>
      </c>
      <c r="D421" s="257" t="s">
        <v>353</v>
      </c>
      <c r="E421" s="258" t="s">
        <v>2163</v>
      </c>
      <c r="F421" s="259" t="s">
        <v>2164</v>
      </c>
      <c r="G421" s="260" t="s">
        <v>287</v>
      </c>
      <c r="H421" s="261">
        <v>5.25</v>
      </c>
      <c r="I421" s="262"/>
      <c r="J421" s="263">
        <f>ROUND(I421*H421,2)</f>
        <v>0</v>
      </c>
      <c r="K421" s="264"/>
      <c r="L421" s="265"/>
      <c r="M421" s="266" t="s">
        <v>1</v>
      </c>
      <c r="N421" s="267" t="s">
        <v>44</v>
      </c>
      <c r="O421" s="92"/>
      <c r="P421" s="230">
        <f>O421*H421</f>
        <v>0</v>
      </c>
      <c r="Q421" s="230">
        <v>5.0000000000000002E-05</v>
      </c>
      <c r="R421" s="230">
        <f>Q421*H421</f>
        <v>0.00026250000000000004</v>
      </c>
      <c r="S421" s="230">
        <v>0</v>
      </c>
      <c r="T421" s="23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2" t="s">
        <v>326</v>
      </c>
      <c r="AT421" s="232" t="s">
        <v>353</v>
      </c>
      <c r="AU421" s="232" t="s">
        <v>89</v>
      </c>
      <c r="AY421" s="18" t="s">
        <v>151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18" t="s">
        <v>87</v>
      </c>
      <c r="BK421" s="233">
        <f>ROUND(I421*H421,2)</f>
        <v>0</v>
      </c>
      <c r="BL421" s="18" t="s">
        <v>235</v>
      </c>
      <c r="BM421" s="232" t="s">
        <v>2165</v>
      </c>
    </row>
    <row r="422" s="13" customFormat="1">
      <c r="A422" s="13"/>
      <c r="B422" s="234"/>
      <c r="C422" s="235"/>
      <c r="D422" s="236" t="s">
        <v>159</v>
      </c>
      <c r="E422" s="235"/>
      <c r="F422" s="238" t="s">
        <v>2166</v>
      </c>
      <c r="G422" s="235"/>
      <c r="H422" s="239">
        <v>5.25</v>
      </c>
      <c r="I422" s="240"/>
      <c r="J422" s="235"/>
      <c r="K422" s="235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159</v>
      </c>
      <c r="AU422" s="245" t="s">
        <v>89</v>
      </c>
      <c r="AV422" s="13" t="s">
        <v>89</v>
      </c>
      <c r="AW422" s="13" t="s">
        <v>4</v>
      </c>
      <c r="AX422" s="13" t="s">
        <v>87</v>
      </c>
      <c r="AY422" s="245" t="s">
        <v>151</v>
      </c>
    </row>
    <row r="423" s="2" customFormat="1" ht="24.15" customHeight="1">
      <c r="A423" s="39"/>
      <c r="B423" s="40"/>
      <c r="C423" s="257" t="s">
        <v>908</v>
      </c>
      <c r="D423" s="257" t="s">
        <v>353</v>
      </c>
      <c r="E423" s="258" t="s">
        <v>2167</v>
      </c>
      <c r="F423" s="259" t="s">
        <v>2168</v>
      </c>
      <c r="G423" s="260" t="s">
        <v>287</v>
      </c>
      <c r="H423" s="261">
        <v>5.25</v>
      </c>
      <c r="I423" s="262"/>
      <c r="J423" s="263">
        <f>ROUND(I423*H423,2)</f>
        <v>0</v>
      </c>
      <c r="K423" s="264"/>
      <c r="L423" s="265"/>
      <c r="M423" s="266" t="s">
        <v>1</v>
      </c>
      <c r="N423" s="267" t="s">
        <v>44</v>
      </c>
      <c r="O423" s="92"/>
      <c r="P423" s="230">
        <f>O423*H423</f>
        <v>0</v>
      </c>
      <c r="Q423" s="230">
        <v>0.00010000000000000001</v>
      </c>
      <c r="R423" s="230">
        <f>Q423*H423</f>
        <v>0.00052500000000000008</v>
      </c>
      <c r="S423" s="230">
        <v>0</v>
      </c>
      <c r="T423" s="23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2" t="s">
        <v>326</v>
      </c>
      <c r="AT423" s="232" t="s">
        <v>353</v>
      </c>
      <c r="AU423" s="232" t="s">
        <v>89</v>
      </c>
      <c r="AY423" s="18" t="s">
        <v>151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8" t="s">
        <v>87</v>
      </c>
      <c r="BK423" s="233">
        <f>ROUND(I423*H423,2)</f>
        <v>0</v>
      </c>
      <c r="BL423" s="18" t="s">
        <v>235</v>
      </c>
      <c r="BM423" s="232" t="s">
        <v>2169</v>
      </c>
    </row>
    <row r="424" s="13" customFormat="1">
      <c r="A424" s="13"/>
      <c r="B424" s="234"/>
      <c r="C424" s="235"/>
      <c r="D424" s="236" t="s">
        <v>159</v>
      </c>
      <c r="E424" s="235"/>
      <c r="F424" s="238" t="s">
        <v>2166</v>
      </c>
      <c r="G424" s="235"/>
      <c r="H424" s="239">
        <v>5.25</v>
      </c>
      <c r="I424" s="240"/>
      <c r="J424" s="235"/>
      <c r="K424" s="235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159</v>
      </c>
      <c r="AU424" s="245" t="s">
        <v>89</v>
      </c>
      <c r="AV424" s="13" t="s">
        <v>89</v>
      </c>
      <c r="AW424" s="13" t="s">
        <v>4</v>
      </c>
      <c r="AX424" s="13" t="s">
        <v>87</v>
      </c>
      <c r="AY424" s="245" t="s">
        <v>151</v>
      </c>
    </row>
    <row r="425" s="2" customFormat="1" ht="16.5" customHeight="1">
      <c r="A425" s="39"/>
      <c r="B425" s="40"/>
      <c r="C425" s="220" t="s">
        <v>913</v>
      </c>
      <c r="D425" s="220" t="s">
        <v>153</v>
      </c>
      <c r="E425" s="221" t="s">
        <v>2170</v>
      </c>
      <c r="F425" s="222" t="s">
        <v>2171</v>
      </c>
      <c r="G425" s="223" t="s">
        <v>349</v>
      </c>
      <c r="H425" s="224">
        <v>29</v>
      </c>
      <c r="I425" s="225"/>
      <c r="J425" s="226">
        <f>ROUND(I425*H425,2)</f>
        <v>0</v>
      </c>
      <c r="K425" s="227"/>
      <c r="L425" s="45"/>
      <c r="M425" s="228" t="s">
        <v>1</v>
      </c>
      <c r="N425" s="229" t="s">
        <v>44</v>
      </c>
      <c r="O425" s="92"/>
      <c r="P425" s="230">
        <f>O425*H425</f>
        <v>0</v>
      </c>
      <c r="Q425" s="230">
        <v>0</v>
      </c>
      <c r="R425" s="230">
        <f>Q425*H425</f>
        <v>0</v>
      </c>
      <c r="S425" s="230">
        <v>0</v>
      </c>
      <c r="T425" s="23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2" t="s">
        <v>235</v>
      </c>
      <c r="AT425" s="232" t="s">
        <v>153</v>
      </c>
      <c r="AU425" s="232" t="s">
        <v>89</v>
      </c>
      <c r="AY425" s="18" t="s">
        <v>151</v>
      </c>
      <c r="BE425" s="233">
        <f>IF(N425="základní",J425,0)</f>
        <v>0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8" t="s">
        <v>87</v>
      </c>
      <c r="BK425" s="233">
        <f>ROUND(I425*H425,2)</f>
        <v>0</v>
      </c>
      <c r="BL425" s="18" t="s">
        <v>235</v>
      </c>
      <c r="BM425" s="232" t="s">
        <v>2172</v>
      </c>
    </row>
    <row r="426" s="13" customFormat="1">
      <c r="A426" s="13"/>
      <c r="B426" s="234"/>
      <c r="C426" s="235"/>
      <c r="D426" s="236" t="s">
        <v>159</v>
      </c>
      <c r="E426" s="237" t="s">
        <v>1</v>
      </c>
      <c r="F426" s="238" t="s">
        <v>2173</v>
      </c>
      <c r="G426" s="235"/>
      <c r="H426" s="239">
        <v>29</v>
      </c>
      <c r="I426" s="240"/>
      <c r="J426" s="235"/>
      <c r="K426" s="235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159</v>
      </c>
      <c r="AU426" s="245" t="s">
        <v>89</v>
      </c>
      <c r="AV426" s="13" t="s">
        <v>89</v>
      </c>
      <c r="AW426" s="13" t="s">
        <v>35</v>
      </c>
      <c r="AX426" s="13" t="s">
        <v>87</v>
      </c>
      <c r="AY426" s="245" t="s">
        <v>151</v>
      </c>
    </row>
    <row r="427" s="2" customFormat="1" ht="24.15" customHeight="1">
      <c r="A427" s="39"/>
      <c r="B427" s="40"/>
      <c r="C427" s="257" t="s">
        <v>918</v>
      </c>
      <c r="D427" s="257" t="s">
        <v>353</v>
      </c>
      <c r="E427" s="258" t="s">
        <v>2174</v>
      </c>
      <c r="F427" s="259" t="s">
        <v>2175</v>
      </c>
      <c r="G427" s="260" t="s">
        <v>349</v>
      </c>
      <c r="H427" s="261">
        <v>21</v>
      </c>
      <c r="I427" s="262"/>
      <c r="J427" s="263">
        <f>ROUND(I427*H427,2)</f>
        <v>0</v>
      </c>
      <c r="K427" s="264"/>
      <c r="L427" s="265"/>
      <c r="M427" s="266" t="s">
        <v>1</v>
      </c>
      <c r="N427" s="267" t="s">
        <v>44</v>
      </c>
      <c r="O427" s="92"/>
      <c r="P427" s="230">
        <f>O427*H427</f>
        <v>0</v>
      </c>
      <c r="Q427" s="230">
        <v>4.0000000000000003E-05</v>
      </c>
      <c r="R427" s="230">
        <f>Q427*H427</f>
        <v>0.00084000000000000003</v>
      </c>
      <c r="S427" s="230">
        <v>0</v>
      </c>
      <c r="T427" s="23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2" t="s">
        <v>326</v>
      </c>
      <c r="AT427" s="232" t="s">
        <v>353</v>
      </c>
      <c r="AU427" s="232" t="s">
        <v>89</v>
      </c>
      <c r="AY427" s="18" t="s">
        <v>151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8" t="s">
        <v>87</v>
      </c>
      <c r="BK427" s="233">
        <f>ROUND(I427*H427,2)</f>
        <v>0</v>
      </c>
      <c r="BL427" s="18" t="s">
        <v>235</v>
      </c>
      <c r="BM427" s="232" t="s">
        <v>2176</v>
      </c>
    </row>
    <row r="428" s="2" customFormat="1" ht="24.15" customHeight="1">
      <c r="A428" s="39"/>
      <c r="B428" s="40"/>
      <c r="C428" s="257" t="s">
        <v>922</v>
      </c>
      <c r="D428" s="257" t="s">
        <v>353</v>
      </c>
      <c r="E428" s="258" t="s">
        <v>2177</v>
      </c>
      <c r="F428" s="259" t="s">
        <v>2178</v>
      </c>
      <c r="G428" s="260" t="s">
        <v>349</v>
      </c>
      <c r="H428" s="261">
        <v>8</v>
      </c>
      <c r="I428" s="262"/>
      <c r="J428" s="263">
        <f>ROUND(I428*H428,2)</f>
        <v>0</v>
      </c>
      <c r="K428" s="264"/>
      <c r="L428" s="265"/>
      <c r="M428" s="266" t="s">
        <v>1</v>
      </c>
      <c r="N428" s="267" t="s">
        <v>44</v>
      </c>
      <c r="O428" s="92"/>
      <c r="P428" s="230">
        <f>O428*H428</f>
        <v>0</v>
      </c>
      <c r="Q428" s="230">
        <v>0.00019000000000000001</v>
      </c>
      <c r="R428" s="230">
        <f>Q428*H428</f>
        <v>0.0015200000000000001</v>
      </c>
      <c r="S428" s="230">
        <v>0</v>
      </c>
      <c r="T428" s="23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2" t="s">
        <v>326</v>
      </c>
      <c r="AT428" s="232" t="s">
        <v>353</v>
      </c>
      <c r="AU428" s="232" t="s">
        <v>89</v>
      </c>
      <c r="AY428" s="18" t="s">
        <v>151</v>
      </c>
      <c r="BE428" s="233">
        <f>IF(N428="základní",J428,0)</f>
        <v>0</v>
      </c>
      <c r="BF428" s="233">
        <f>IF(N428="snížená",J428,0)</f>
        <v>0</v>
      </c>
      <c r="BG428" s="233">
        <f>IF(N428="zákl. přenesená",J428,0)</f>
        <v>0</v>
      </c>
      <c r="BH428" s="233">
        <f>IF(N428="sníž. přenesená",J428,0)</f>
        <v>0</v>
      </c>
      <c r="BI428" s="233">
        <f>IF(N428="nulová",J428,0)</f>
        <v>0</v>
      </c>
      <c r="BJ428" s="18" t="s">
        <v>87</v>
      </c>
      <c r="BK428" s="233">
        <f>ROUND(I428*H428,2)</f>
        <v>0</v>
      </c>
      <c r="BL428" s="18" t="s">
        <v>235</v>
      </c>
      <c r="BM428" s="232" t="s">
        <v>2179</v>
      </c>
    </row>
    <row r="429" s="2" customFormat="1" ht="16.5" customHeight="1">
      <c r="A429" s="39"/>
      <c r="B429" s="40"/>
      <c r="C429" s="220" t="s">
        <v>927</v>
      </c>
      <c r="D429" s="220" t="s">
        <v>153</v>
      </c>
      <c r="E429" s="221" t="s">
        <v>2180</v>
      </c>
      <c r="F429" s="222" t="s">
        <v>2181</v>
      </c>
      <c r="G429" s="223" t="s">
        <v>349</v>
      </c>
      <c r="H429" s="224">
        <v>1</v>
      </c>
      <c r="I429" s="225"/>
      <c r="J429" s="226">
        <f>ROUND(I429*H429,2)</f>
        <v>0</v>
      </c>
      <c r="K429" s="227"/>
      <c r="L429" s="45"/>
      <c r="M429" s="228" t="s">
        <v>1</v>
      </c>
      <c r="N429" s="229" t="s">
        <v>44</v>
      </c>
      <c r="O429" s="92"/>
      <c r="P429" s="230">
        <f>O429*H429</f>
        <v>0</v>
      </c>
      <c r="Q429" s="230">
        <v>0</v>
      </c>
      <c r="R429" s="230">
        <f>Q429*H429</f>
        <v>0</v>
      </c>
      <c r="S429" s="230">
        <v>0</v>
      </c>
      <c r="T429" s="231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2" t="s">
        <v>235</v>
      </c>
      <c r="AT429" s="232" t="s">
        <v>153</v>
      </c>
      <c r="AU429" s="232" t="s">
        <v>89</v>
      </c>
      <c r="AY429" s="18" t="s">
        <v>151</v>
      </c>
      <c r="BE429" s="233">
        <f>IF(N429="základní",J429,0)</f>
        <v>0</v>
      </c>
      <c r="BF429" s="233">
        <f>IF(N429="snížená",J429,0)</f>
        <v>0</v>
      </c>
      <c r="BG429" s="233">
        <f>IF(N429="zákl. přenesená",J429,0)</f>
        <v>0</v>
      </c>
      <c r="BH429" s="233">
        <f>IF(N429="sníž. přenesená",J429,0)</f>
        <v>0</v>
      </c>
      <c r="BI429" s="233">
        <f>IF(N429="nulová",J429,0)</f>
        <v>0</v>
      </c>
      <c r="BJ429" s="18" t="s">
        <v>87</v>
      </c>
      <c r="BK429" s="233">
        <f>ROUND(I429*H429,2)</f>
        <v>0</v>
      </c>
      <c r="BL429" s="18" t="s">
        <v>235</v>
      </c>
      <c r="BM429" s="232" t="s">
        <v>2182</v>
      </c>
    </row>
    <row r="430" s="2" customFormat="1" ht="24.15" customHeight="1">
      <c r="A430" s="39"/>
      <c r="B430" s="40"/>
      <c r="C430" s="257" t="s">
        <v>931</v>
      </c>
      <c r="D430" s="257" t="s">
        <v>353</v>
      </c>
      <c r="E430" s="258" t="s">
        <v>2183</v>
      </c>
      <c r="F430" s="259" t="s">
        <v>2184</v>
      </c>
      <c r="G430" s="260" t="s">
        <v>349</v>
      </c>
      <c r="H430" s="261">
        <v>1</v>
      </c>
      <c r="I430" s="262"/>
      <c r="J430" s="263">
        <f>ROUND(I430*H430,2)</f>
        <v>0</v>
      </c>
      <c r="K430" s="264"/>
      <c r="L430" s="265"/>
      <c r="M430" s="266" t="s">
        <v>1</v>
      </c>
      <c r="N430" s="267" t="s">
        <v>44</v>
      </c>
      <c r="O430" s="92"/>
      <c r="P430" s="230">
        <f>O430*H430</f>
        <v>0</v>
      </c>
      <c r="Q430" s="230">
        <v>9.0000000000000006E-05</v>
      </c>
      <c r="R430" s="230">
        <f>Q430*H430</f>
        <v>9.0000000000000006E-05</v>
      </c>
      <c r="S430" s="230">
        <v>0</v>
      </c>
      <c r="T430" s="231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2" t="s">
        <v>326</v>
      </c>
      <c r="AT430" s="232" t="s">
        <v>353</v>
      </c>
      <c r="AU430" s="232" t="s">
        <v>89</v>
      </c>
      <c r="AY430" s="18" t="s">
        <v>151</v>
      </c>
      <c r="BE430" s="233">
        <f>IF(N430="základní",J430,0)</f>
        <v>0</v>
      </c>
      <c r="BF430" s="233">
        <f>IF(N430="snížená",J430,0)</f>
        <v>0</v>
      </c>
      <c r="BG430" s="233">
        <f>IF(N430="zákl. přenesená",J430,0)</f>
        <v>0</v>
      </c>
      <c r="BH430" s="233">
        <f>IF(N430="sníž. přenesená",J430,0)</f>
        <v>0</v>
      </c>
      <c r="BI430" s="233">
        <f>IF(N430="nulová",J430,0)</f>
        <v>0</v>
      </c>
      <c r="BJ430" s="18" t="s">
        <v>87</v>
      </c>
      <c r="BK430" s="233">
        <f>ROUND(I430*H430,2)</f>
        <v>0</v>
      </c>
      <c r="BL430" s="18" t="s">
        <v>235</v>
      </c>
      <c r="BM430" s="232" t="s">
        <v>2185</v>
      </c>
    </row>
    <row r="431" s="2" customFormat="1" ht="16.5" customHeight="1">
      <c r="A431" s="39"/>
      <c r="B431" s="40"/>
      <c r="C431" s="220" t="s">
        <v>937</v>
      </c>
      <c r="D431" s="220" t="s">
        <v>153</v>
      </c>
      <c r="E431" s="221" t="s">
        <v>2186</v>
      </c>
      <c r="F431" s="222" t="s">
        <v>2187</v>
      </c>
      <c r="G431" s="223" t="s">
        <v>349</v>
      </c>
      <c r="H431" s="224">
        <v>1</v>
      </c>
      <c r="I431" s="225"/>
      <c r="J431" s="226">
        <f>ROUND(I431*H431,2)</f>
        <v>0</v>
      </c>
      <c r="K431" s="227"/>
      <c r="L431" s="45"/>
      <c r="M431" s="228" t="s">
        <v>1</v>
      </c>
      <c r="N431" s="229" t="s">
        <v>44</v>
      </c>
      <c r="O431" s="92"/>
      <c r="P431" s="230">
        <f>O431*H431</f>
        <v>0</v>
      </c>
      <c r="Q431" s="230">
        <v>0</v>
      </c>
      <c r="R431" s="230">
        <f>Q431*H431</f>
        <v>0</v>
      </c>
      <c r="S431" s="230">
        <v>0</v>
      </c>
      <c r="T431" s="23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2" t="s">
        <v>235</v>
      </c>
      <c r="AT431" s="232" t="s">
        <v>153</v>
      </c>
      <c r="AU431" s="232" t="s">
        <v>89</v>
      </c>
      <c r="AY431" s="18" t="s">
        <v>151</v>
      </c>
      <c r="BE431" s="233">
        <f>IF(N431="základní",J431,0)</f>
        <v>0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8" t="s">
        <v>87</v>
      </c>
      <c r="BK431" s="233">
        <f>ROUND(I431*H431,2)</f>
        <v>0</v>
      </c>
      <c r="BL431" s="18" t="s">
        <v>235</v>
      </c>
      <c r="BM431" s="232" t="s">
        <v>2188</v>
      </c>
    </row>
    <row r="432" s="2" customFormat="1" ht="24.15" customHeight="1">
      <c r="A432" s="39"/>
      <c r="B432" s="40"/>
      <c r="C432" s="257" t="s">
        <v>942</v>
      </c>
      <c r="D432" s="257" t="s">
        <v>353</v>
      </c>
      <c r="E432" s="258" t="s">
        <v>2177</v>
      </c>
      <c r="F432" s="259" t="s">
        <v>2178</v>
      </c>
      <c r="G432" s="260" t="s">
        <v>349</v>
      </c>
      <c r="H432" s="261">
        <v>1</v>
      </c>
      <c r="I432" s="262"/>
      <c r="J432" s="263">
        <f>ROUND(I432*H432,2)</f>
        <v>0</v>
      </c>
      <c r="K432" s="264"/>
      <c r="L432" s="265"/>
      <c r="M432" s="266" t="s">
        <v>1</v>
      </c>
      <c r="N432" s="267" t="s">
        <v>44</v>
      </c>
      <c r="O432" s="92"/>
      <c r="P432" s="230">
        <f>O432*H432</f>
        <v>0</v>
      </c>
      <c r="Q432" s="230">
        <v>0.00019000000000000001</v>
      </c>
      <c r="R432" s="230">
        <f>Q432*H432</f>
        <v>0.00019000000000000001</v>
      </c>
      <c r="S432" s="230">
        <v>0</v>
      </c>
      <c r="T432" s="23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2" t="s">
        <v>326</v>
      </c>
      <c r="AT432" s="232" t="s">
        <v>353</v>
      </c>
      <c r="AU432" s="232" t="s">
        <v>89</v>
      </c>
      <c r="AY432" s="18" t="s">
        <v>151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87</v>
      </c>
      <c r="BK432" s="233">
        <f>ROUND(I432*H432,2)</f>
        <v>0</v>
      </c>
      <c r="BL432" s="18" t="s">
        <v>235</v>
      </c>
      <c r="BM432" s="232" t="s">
        <v>2189</v>
      </c>
    </row>
    <row r="433" s="2" customFormat="1" ht="24.15" customHeight="1">
      <c r="A433" s="39"/>
      <c r="B433" s="40"/>
      <c r="C433" s="220" t="s">
        <v>949</v>
      </c>
      <c r="D433" s="220" t="s">
        <v>153</v>
      </c>
      <c r="E433" s="221" t="s">
        <v>2190</v>
      </c>
      <c r="F433" s="222" t="s">
        <v>2191</v>
      </c>
      <c r="G433" s="223" t="s">
        <v>287</v>
      </c>
      <c r="H433" s="224">
        <v>2</v>
      </c>
      <c r="I433" s="225"/>
      <c r="J433" s="226">
        <f>ROUND(I433*H433,2)</f>
        <v>0</v>
      </c>
      <c r="K433" s="227"/>
      <c r="L433" s="45"/>
      <c r="M433" s="228" t="s">
        <v>1</v>
      </c>
      <c r="N433" s="229" t="s">
        <v>44</v>
      </c>
      <c r="O433" s="92"/>
      <c r="P433" s="230">
        <f>O433*H433</f>
        <v>0</v>
      </c>
      <c r="Q433" s="230">
        <v>0</v>
      </c>
      <c r="R433" s="230">
        <f>Q433*H433</f>
        <v>0</v>
      </c>
      <c r="S433" s="230">
        <v>0</v>
      </c>
      <c r="T433" s="231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2" t="s">
        <v>235</v>
      </c>
      <c r="AT433" s="232" t="s">
        <v>153</v>
      </c>
      <c r="AU433" s="232" t="s">
        <v>89</v>
      </c>
      <c r="AY433" s="18" t="s">
        <v>151</v>
      </c>
      <c r="BE433" s="233">
        <f>IF(N433="základní",J433,0)</f>
        <v>0</v>
      </c>
      <c r="BF433" s="233">
        <f>IF(N433="snížená",J433,0)</f>
        <v>0</v>
      </c>
      <c r="BG433" s="233">
        <f>IF(N433="zákl. přenesená",J433,0)</f>
        <v>0</v>
      </c>
      <c r="BH433" s="233">
        <f>IF(N433="sníž. přenesená",J433,0)</f>
        <v>0</v>
      </c>
      <c r="BI433" s="233">
        <f>IF(N433="nulová",J433,0)</f>
        <v>0</v>
      </c>
      <c r="BJ433" s="18" t="s">
        <v>87</v>
      </c>
      <c r="BK433" s="233">
        <f>ROUND(I433*H433,2)</f>
        <v>0</v>
      </c>
      <c r="BL433" s="18" t="s">
        <v>235</v>
      </c>
      <c r="BM433" s="232" t="s">
        <v>2192</v>
      </c>
    </row>
    <row r="434" s="2" customFormat="1" ht="24.15" customHeight="1">
      <c r="A434" s="39"/>
      <c r="B434" s="40"/>
      <c r="C434" s="257" t="s">
        <v>953</v>
      </c>
      <c r="D434" s="257" t="s">
        <v>353</v>
      </c>
      <c r="E434" s="258" t="s">
        <v>2193</v>
      </c>
      <c r="F434" s="259" t="s">
        <v>2194</v>
      </c>
      <c r="G434" s="260" t="s">
        <v>287</v>
      </c>
      <c r="H434" s="261">
        <v>2.2999999999999998</v>
      </c>
      <c r="I434" s="262"/>
      <c r="J434" s="263">
        <f>ROUND(I434*H434,2)</f>
        <v>0</v>
      </c>
      <c r="K434" s="264"/>
      <c r="L434" s="265"/>
      <c r="M434" s="266" t="s">
        <v>1</v>
      </c>
      <c r="N434" s="267" t="s">
        <v>44</v>
      </c>
      <c r="O434" s="92"/>
      <c r="P434" s="230">
        <f>O434*H434</f>
        <v>0</v>
      </c>
      <c r="Q434" s="230">
        <v>0.00017000000000000001</v>
      </c>
      <c r="R434" s="230">
        <f>Q434*H434</f>
        <v>0.00039100000000000002</v>
      </c>
      <c r="S434" s="230">
        <v>0</v>
      </c>
      <c r="T434" s="23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2" t="s">
        <v>326</v>
      </c>
      <c r="AT434" s="232" t="s">
        <v>353</v>
      </c>
      <c r="AU434" s="232" t="s">
        <v>89</v>
      </c>
      <c r="AY434" s="18" t="s">
        <v>151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8" t="s">
        <v>87</v>
      </c>
      <c r="BK434" s="233">
        <f>ROUND(I434*H434,2)</f>
        <v>0</v>
      </c>
      <c r="BL434" s="18" t="s">
        <v>235</v>
      </c>
      <c r="BM434" s="232" t="s">
        <v>2195</v>
      </c>
    </row>
    <row r="435" s="13" customFormat="1">
      <c r="A435" s="13"/>
      <c r="B435" s="234"/>
      <c r="C435" s="235"/>
      <c r="D435" s="236" t="s">
        <v>159</v>
      </c>
      <c r="E435" s="235"/>
      <c r="F435" s="238" t="s">
        <v>2196</v>
      </c>
      <c r="G435" s="235"/>
      <c r="H435" s="239">
        <v>2.2999999999999998</v>
      </c>
      <c r="I435" s="240"/>
      <c r="J435" s="235"/>
      <c r="K435" s="235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159</v>
      </c>
      <c r="AU435" s="245" t="s">
        <v>89</v>
      </c>
      <c r="AV435" s="13" t="s">
        <v>89</v>
      </c>
      <c r="AW435" s="13" t="s">
        <v>4</v>
      </c>
      <c r="AX435" s="13" t="s">
        <v>87</v>
      </c>
      <c r="AY435" s="245" t="s">
        <v>151</v>
      </c>
    </row>
    <row r="436" s="2" customFormat="1" ht="24.15" customHeight="1">
      <c r="A436" s="39"/>
      <c r="B436" s="40"/>
      <c r="C436" s="220" t="s">
        <v>958</v>
      </c>
      <c r="D436" s="220" t="s">
        <v>153</v>
      </c>
      <c r="E436" s="221" t="s">
        <v>2197</v>
      </c>
      <c r="F436" s="222" t="s">
        <v>2198</v>
      </c>
      <c r="G436" s="223" t="s">
        <v>287</v>
      </c>
      <c r="H436" s="224">
        <v>250</v>
      </c>
      <c r="I436" s="225"/>
      <c r="J436" s="226">
        <f>ROUND(I436*H436,2)</f>
        <v>0</v>
      </c>
      <c r="K436" s="227"/>
      <c r="L436" s="45"/>
      <c r="M436" s="228" t="s">
        <v>1</v>
      </c>
      <c r="N436" s="229" t="s">
        <v>44</v>
      </c>
      <c r="O436" s="92"/>
      <c r="P436" s="230">
        <f>O436*H436</f>
        <v>0</v>
      </c>
      <c r="Q436" s="230">
        <v>0</v>
      </c>
      <c r="R436" s="230">
        <f>Q436*H436</f>
        <v>0</v>
      </c>
      <c r="S436" s="230">
        <v>0</v>
      </c>
      <c r="T436" s="231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2" t="s">
        <v>235</v>
      </c>
      <c r="AT436" s="232" t="s">
        <v>153</v>
      </c>
      <c r="AU436" s="232" t="s">
        <v>89</v>
      </c>
      <c r="AY436" s="18" t="s">
        <v>151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8" t="s">
        <v>87</v>
      </c>
      <c r="BK436" s="233">
        <f>ROUND(I436*H436,2)</f>
        <v>0</v>
      </c>
      <c r="BL436" s="18" t="s">
        <v>235</v>
      </c>
      <c r="BM436" s="232" t="s">
        <v>2199</v>
      </c>
    </row>
    <row r="437" s="2" customFormat="1" ht="24.15" customHeight="1">
      <c r="A437" s="39"/>
      <c r="B437" s="40"/>
      <c r="C437" s="257" t="s">
        <v>962</v>
      </c>
      <c r="D437" s="257" t="s">
        <v>353</v>
      </c>
      <c r="E437" s="258" t="s">
        <v>2200</v>
      </c>
      <c r="F437" s="259" t="s">
        <v>2201</v>
      </c>
      <c r="G437" s="260" t="s">
        <v>287</v>
      </c>
      <c r="H437" s="261">
        <v>287.5</v>
      </c>
      <c r="I437" s="262"/>
      <c r="J437" s="263">
        <f>ROUND(I437*H437,2)</f>
        <v>0</v>
      </c>
      <c r="K437" s="264"/>
      <c r="L437" s="265"/>
      <c r="M437" s="266" t="s">
        <v>1</v>
      </c>
      <c r="N437" s="267" t="s">
        <v>44</v>
      </c>
      <c r="O437" s="92"/>
      <c r="P437" s="230">
        <f>O437*H437</f>
        <v>0</v>
      </c>
      <c r="Q437" s="230">
        <v>0.00012</v>
      </c>
      <c r="R437" s="230">
        <f>Q437*H437</f>
        <v>0.034500000000000003</v>
      </c>
      <c r="S437" s="230">
        <v>0</v>
      </c>
      <c r="T437" s="23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2" t="s">
        <v>326</v>
      </c>
      <c r="AT437" s="232" t="s">
        <v>353</v>
      </c>
      <c r="AU437" s="232" t="s">
        <v>89</v>
      </c>
      <c r="AY437" s="18" t="s">
        <v>151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8" t="s">
        <v>87</v>
      </c>
      <c r="BK437" s="233">
        <f>ROUND(I437*H437,2)</f>
        <v>0</v>
      </c>
      <c r="BL437" s="18" t="s">
        <v>235</v>
      </c>
      <c r="BM437" s="232" t="s">
        <v>2202</v>
      </c>
    </row>
    <row r="438" s="13" customFormat="1">
      <c r="A438" s="13"/>
      <c r="B438" s="234"/>
      <c r="C438" s="235"/>
      <c r="D438" s="236" t="s">
        <v>159</v>
      </c>
      <c r="E438" s="235"/>
      <c r="F438" s="238" t="s">
        <v>2203</v>
      </c>
      <c r="G438" s="235"/>
      <c r="H438" s="239">
        <v>287.5</v>
      </c>
      <c r="I438" s="240"/>
      <c r="J438" s="235"/>
      <c r="K438" s="235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159</v>
      </c>
      <c r="AU438" s="245" t="s">
        <v>89</v>
      </c>
      <c r="AV438" s="13" t="s">
        <v>89</v>
      </c>
      <c r="AW438" s="13" t="s">
        <v>4</v>
      </c>
      <c r="AX438" s="13" t="s">
        <v>87</v>
      </c>
      <c r="AY438" s="245" t="s">
        <v>151</v>
      </c>
    </row>
    <row r="439" s="2" customFormat="1" ht="33" customHeight="1">
      <c r="A439" s="39"/>
      <c r="B439" s="40"/>
      <c r="C439" s="220" t="s">
        <v>966</v>
      </c>
      <c r="D439" s="220" t="s">
        <v>153</v>
      </c>
      <c r="E439" s="221" t="s">
        <v>2204</v>
      </c>
      <c r="F439" s="222" t="s">
        <v>2205</v>
      </c>
      <c r="G439" s="223" t="s">
        <v>287</v>
      </c>
      <c r="H439" s="224">
        <v>120</v>
      </c>
      <c r="I439" s="225"/>
      <c r="J439" s="226">
        <f>ROUND(I439*H439,2)</f>
        <v>0</v>
      </c>
      <c r="K439" s="227"/>
      <c r="L439" s="45"/>
      <c r="M439" s="228" t="s">
        <v>1</v>
      </c>
      <c r="N439" s="229" t="s">
        <v>44</v>
      </c>
      <c r="O439" s="92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2" t="s">
        <v>235</v>
      </c>
      <c r="AT439" s="232" t="s">
        <v>153</v>
      </c>
      <c r="AU439" s="232" t="s">
        <v>89</v>
      </c>
      <c r="AY439" s="18" t="s">
        <v>151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8" t="s">
        <v>87</v>
      </c>
      <c r="BK439" s="233">
        <f>ROUND(I439*H439,2)</f>
        <v>0</v>
      </c>
      <c r="BL439" s="18" t="s">
        <v>235</v>
      </c>
      <c r="BM439" s="232" t="s">
        <v>2206</v>
      </c>
    </row>
    <row r="440" s="2" customFormat="1" ht="24.15" customHeight="1">
      <c r="A440" s="39"/>
      <c r="B440" s="40"/>
      <c r="C440" s="257" t="s">
        <v>970</v>
      </c>
      <c r="D440" s="257" t="s">
        <v>353</v>
      </c>
      <c r="E440" s="258" t="s">
        <v>2207</v>
      </c>
      <c r="F440" s="259" t="s">
        <v>2208</v>
      </c>
      <c r="G440" s="260" t="s">
        <v>287</v>
      </c>
      <c r="H440" s="261">
        <v>138</v>
      </c>
      <c r="I440" s="262"/>
      <c r="J440" s="263">
        <f>ROUND(I440*H440,2)</f>
        <v>0</v>
      </c>
      <c r="K440" s="264"/>
      <c r="L440" s="265"/>
      <c r="M440" s="266" t="s">
        <v>1</v>
      </c>
      <c r="N440" s="267" t="s">
        <v>44</v>
      </c>
      <c r="O440" s="92"/>
      <c r="P440" s="230">
        <f>O440*H440</f>
        <v>0</v>
      </c>
      <c r="Q440" s="230">
        <v>0.00017000000000000001</v>
      </c>
      <c r="R440" s="230">
        <f>Q440*H440</f>
        <v>0.023460000000000002</v>
      </c>
      <c r="S440" s="230">
        <v>0</v>
      </c>
      <c r="T440" s="23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2" t="s">
        <v>326</v>
      </c>
      <c r="AT440" s="232" t="s">
        <v>353</v>
      </c>
      <c r="AU440" s="232" t="s">
        <v>89</v>
      </c>
      <c r="AY440" s="18" t="s">
        <v>151</v>
      </c>
      <c r="BE440" s="233">
        <f>IF(N440="základní",J440,0)</f>
        <v>0</v>
      </c>
      <c r="BF440" s="233">
        <f>IF(N440="snížená",J440,0)</f>
        <v>0</v>
      </c>
      <c r="BG440" s="233">
        <f>IF(N440="zákl. přenesená",J440,0)</f>
        <v>0</v>
      </c>
      <c r="BH440" s="233">
        <f>IF(N440="sníž. přenesená",J440,0)</f>
        <v>0</v>
      </c>
      <c r="BI440" s="233">
        <f>IF(N440="nulová",J440,0)</f>
        <v>0</v>
      </c>
      <c r="BJ440" s="18" t="s">
        <v>87</v>
      </c>
      <c r="BK440" s="233">
        <f>ROUND(I440*H440,2)</f>
        <v>0</v>
      </c>
      <c r="BL440" s="18" t="s">
        <v>235</v>
      </c>
      <c r="BM440" s="232" t="s">
        <v>2209</v>
      </c>
    </row>
    <row r="441" s="13" customFormat="1">
      <c r="A441" s="13"/>
      <c r="B441" s="234"/>
      <c r="C441" s="235"/>
      <c r="D441" s="236" t="s">
        <v>159</v>
      </c>
      <c r="E441" s="235"/>
      <c r="F441" s="238" t="s">
        <v>2210</v>
      </c>
      <c r="G441" s="235"/>
      <c r="H441" s="239">
        <v>138</v>
      </c>
      <c r="I441" s="240"/>
      <c r="J441" s="235"/>
      <c r="K441" s="235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159</v>
      </c>
      <c r="AU441" s="245" t="s">
        <v>89</v>
      </c>
      <c r="AV441" s="13" t="s">
        <v>89</v>
      </c>
      <c r="AW441" s="13" t="s">
        <v>4</v>
      </c>
      <c r="AX441" s="13" t="s">
        <v>87</v>
      </c>
      <c r="AY441" s="245" t="s">
        <v>151</v>
      </c>
    </row>
    <row r="442" s="2" customFormat="1" ht="24.15" customHeight="1">
      <c r="A442" s="39"/>
      <c r="B442" s="40"/>
      <c r="C442" s="220" t="s">
        <v>974</v>
      </c>
      <c r="D442" s="220" t="s">
        <v>153</v>
      </c>
      <c r="E442" s="221" t="s">
        <v>2211</v>
      </c>
      <c r="F442" s="222" t="s">
        <v>2212</v>
      </c>
      <c r="G442" s="223" t="s">
        <v>287</v>
      </c>
      <c r="H442" s="224">
        <v>30</v>
      </c>
      <c r="I442" s="225"/>
      <c r="J442" s="226">
        <f>ROUND(I442*H442,2)</f>
        <v>0</v>
      </c>
      <c r="K442" s="227"/>
      <c r="L442" s="45"/>
      <c r="M442" s="228" t="s">
        <v>1</v>
      </c>
      <c r="N442" s="229" t="s">
        <v>44</v>
      </c>
      <c r="O442" s="92"/>
      <c r="P442" s="230">
        <f>O442*H442</f>
        <v>0</v>
      </c>
      <c r="Q442" s="230">
        <v>0</v>
      </c>
      <c r="R442" s="230">
        <f>Q442*H442</f>
        <v>0</v>
      </c>
      <c r="S442" s="230">
        <v>0</v>
      </c>
      <c r="T442" s="231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2" t="s">
        <v>235</v>
      </c>
      <c r="AT442" s="232" t="s">
        <v>153</v>
      </c>
      <c r="AU442" s="232" t="s">
        <v>89</v>
      </c>
      <c r="AY442" s="18" t="s">
        <v>151</v>
      </c>
      <c r="BE442" s="233">
        <f>IF(N442="základní",J442,0)</f>
        <v>0</v>
      </c>
      <c r="BF442" s="233">
        <f>IF(N442="snížená",J442,0)</f>
        <v>0</v>
      </c>
      <c r="BG442" s="233">
        <f>IF(N442="zákl. přenesená",J442,0)</f>
        <v>0</v>
      </c>
      <c r="BH442" s="233">
        <f>IF(N442="sníž. přenesená",J442,0)</f>
        <v>0</v>
      </c>
      <c r="BI442" s="233">
        <f>IF(N442="nulová",J442,0)</f>
        <v>0</v>
      </c>
      <c r="BJ442" s="18" t="s">
        <v>87</v>
      </c>
      <c r="BK442" s="233">
        <f>ROUND(I442*H442,2)</f>
        <v>0</v>
      </c>
      <c r="BL442" s="18" t="s">
        <v>235</v>
      </c>
      <c r="BM442" s="232" t="s">
        <v>2213</v>
      </c>
    </row>
    <row r="443" s="2" customFormat="1" ht="24.15" customHeight="1">
      <c r="A443" s="39"/>
      <c r="B443" s="40"/>
      <c r="C443" s="257" t="s">
        <v>980</v>
      </c>
      <c r="D443" s="257" t="s">
        <v>353</v>
      </c>
      <c r="E443" s="258" t="s">
        <v>2214</v>
      </c>
      <c r="F443" s="259" t="s">
        <v>2215</v>
      </c>
      <c r="G443" s="260" t="s">
        <v>287</v>
      </c>
      <c r="H443" s="261">
        <v>34.5</v>
      </c>
      <c r="I443" s="262"/>
      <c r="J443" s="263">
        <f>ROUND(I443*H443,2)</f>
        <v>0</v>
      </c>
      <c r="K443" s="264"/>
      <c r="L443" s="265"/>
      <c r="M443" s="266" t="s">
        <v>1</v>
      </c>
      <c r="N443" s="267" t="s">
        <v>44</v>
      </c>
      <c r="O443" s="92"/>
      <c r="P443" s="230">
        <f>O443*H443</f>
        <v>0</v>
      </c>
      <c r="Q443" s="230">
        <v>0.00052999999999999998</v>
      </c>
      <c r="R443" s="230">
        <f>Q443*H443</f>
        <v>0.018284999999999999</v>
      </c>
      <c r="S443" s="230">
        <v>0</v>
      </c>
      <c r="T443" s="231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2" t="s">
        <v>326</v>
      </c>
      <c r="AT443" s="232" t="s">
        <v>353</v>
      </c>
      <c r="AU443" s="232" t="s">
        <v>89</v>
      </c>
      <c r="AY443" s="18" t="s">
        <v>151</v>
      </c>
      <c r="BE443" s="233">
        <f>IF(N443="základní",J443,0)</f>
        <v>0</v>
      </c>
      <c r="BF443" s="233">
        <f>IF(N443="snížená",J443,0)</f>
        <v>0</v>
      </c>
      <c r="BG443" s="233">
        <f>IF(N443="zákl. přenesená",J443,0)</f>
        <v>0</v>
      </c>
      <c r="BH443" s="233">
        <f>IF(N443="sníž. přenesená",J443,0)</f>
        <v>0</v>
      </c>
      <c r="BI443" s="233">
        <f>IF(N443="nulová",J443,0)</f>
        <v>0</v>
      </c>
      <c r="BJ443" s="18" t="s">
        <v>87</v>
      </c>
      <c r="BK443" s="233">
        <f>ROUND(I443*H443,2)</f>
        <v>0</v>
      </c>
      <c r="BL443" s="18" t="s">
        <v>235</v>
      </c>
      <c r="BM443" s="232" t="s">
        <v>2216</v>
      </c>
    </row>
    <row r="444" s="13" customFormat="1">
      <c r="A444" s="13"/>
      <c r="B444" s="234"/>
      <c r="C444" s="235"/>
      <c r="D444" s="236" t="s">
        <v>159</v>
      </c>
      <c r="E444" s="235"/>
      <c r="F444" s="238" t="s">
        <v>2217</v>
      </c>
      <c r="G444" s="235"/>
      <c r="H444" s="239">
        <v>34.5</v>
      </c>
      <c r="I444" s="240"/>
      <c r="J444" s="235"/>
      <c r="K444" s="235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159</v>
      </c>
      <c r="AU444" s="245" t="s">
        <v>89</v>
      </c>
      <c r="AV444" s="13" t="s">
        <v>89</v>
      </c>
      <c r="AW444" s="13" t="s">
        <v>4</v>
      </c>
      <c r="AX444" s="13" t="s">
        <v>87</v>
      </c>
      <c r="AY444" s="245" t="s">
        <v>151</v>
      </c>
    </row>
    <row r="445" s="2" customFormat="1" ht="24.15" customHeight="1">
      <c r="A445" s="39"/>
      <c r="B445" s="40"/>
      <c r="C445" s="220" t="s">
        <v>986</v>
      </c>
      <c r="D445" s="220" t="s">
        <v>153</v>
      </c>
      <c r="E445" s="221" t="s">
        <v>2218</v>
      </c>
      <c r="F445" s="222" t="s">
        <v>2219</v>
      </c>
      <c r="G445" s="223" t="s">
        <v>349</v>
      </c>
      <c r="H445" s="224">
        <v>1</v>
      </c>
      <c r="I445" s="225"/>
      <c r="J445" s="226">
        <f>ROUND(I445*H445,2)</f>
        <v>0</v>
      </c>
      <c r="K445" s="227"/>
      <c r="L445" s="45"/>
      <c r="M445" s="228" t="s">
        <v>1</v>
      </c>
      <c r="N445" s="229" t="s">
        <v>44</v>
      </c>
      <c r="O445" s="92"/>
      <c r="P445" s="230">
        <f>O445*H445</f>
        <v>0</v>
      </c>
      <c r="Q445" s="230">
        <v>0</v>
      </c>
      <c r="R445" s="230">
        <f>Q445*H445</f>
        <v>0</v>
      </c>
      <c r="S445" s="230">
        <v>0</v>
      </c>
      <c r="T445" s="231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2" t="s">
        <v>235</v>
      </c>
      <c r="AT445" s="232" t="s">
        <v>153</v>
      </c>
      <c r="AU445" s="232" t="s">
        <v>89</v>
      </c>
      <c r="AY445" s="18" t="s">
        <v>151</v>
      </c>
      <c r="BE445" s="233">
        <f>IF(N445="základní",J445,0)</f>
        <v>0</v>
      </c>
      <c r="BF445" s="233">
        <f>IF(N445="snížená",J445,0)</f>
        <v>0</v>
      </c>
      <c r="BG445" s="233">
        <f>IF(N445="zákl. přenesená",J445,0)</f>
        <v>0</v>
      </c>
      <c r="BH445" s="233">
        <f>IF(N445="sníž. přenesená",J445,0)</f>
        <v>0</v>
      </c>
      <c r="BI445" s="233">
        <f>IF(N445="nulová",J445,0)</f>
        <v>0</v>
      </c>
      <c r="BJ445" s="18" t="s">
        <v>87</v>
      </c>
      <c r="BK445" s="233">
        <f>ROUND(I445*H445,2)</f>
        <v>0</v>
      </c>
      <c r="BL445" s="18" t="s">
        <v>235</v>
      </c>
      <c r="BM445" s="232" t="s">
        <v>2220</v>
      </c>
    </row>
    <row r="446" s="2" customFormat="1" ht="24.15" customHeight="1">
      <c r="A446" s="39"/>
      <c r="B446" s="40"/>
      <c r="C446" s="257" t="s">
        <v>990</v>
      </c>
      <c r="D446" s="257" t="s">
        <v>353</v>
      </c>
      <c r="E446" s="258" t="s">
        <v>2221</v>
      </c>
      <c r="F446" s="259" t="s">
        <v>2222</v>
      </c>
      <c r="G446" s="260" t="s">
        <v>349</v>
      </c>
      <c r="H446" s="261">
        <v>1</v>
      </c>
      <c r="I446" s="262"/>
      <c r="J446" s="263">
        <f>ROUND(I446*H446,2)</f>
        <v>0</v>
      </c>
      <c r="K446" s="264"/>
      <c r="L446" s="265"/>
      <c r="M446" s="266" t="s">
        <v>1</v>
      </c>
      <c r="N446" s="267" t="s">
        <v>44</v>
      </c>
      <c r="O446" s="92"/>
      <c r="P446" s="230">
        <f>O446*H446</f>
        <v>0</v>
      </c>
      <c r="Q446" s="230">
        <v>0.0030000000000000001</v>
      </c>
      <c r="R446" s="230">
        <f>Q446*H446</f>
        <v>0.0030000000000000001</v>
      </c>
      <c r="S446" s="230">
        <v>0</v>
      </c>
      <c r="T446" s="231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2" t="s">
        <v>191</v>
      </c>
      <c r="AT446" s="232" t="s">
        <v>353</v>
      </c>
      <c r="AU446" s="232" t="s">
        <v>89</v>
      </c>
      <c r="AY446" s="18" t="s">
        <v>151</v>
      </c>
      <c r="BE446" s="233">
        <f>IF(N446="základní",J446,0)</f>
        <v>0</v>
      </c>
      <c r="BF446" s="233">
        <f>IF(N446="snížená",J446,0)</f>
        <v>0</v>
      </c>
      <c r="BG446" s="233">
        <f>IF(N446="zákl. přenesená",J446,0)</f>
        <v>0</v>
      </c>
      <c r="BH446" s="233">
        <f>IF(N446="sníž. přenesená",J446,0)</f>
        <v>0</v>
      </c>
      <c r="BI446" s="233">
        <f>IF(N446="nulová",J446,0)</f>
        <v>0</v>
      </c>
      <c r="BJ446" s="18" t="s">
        <v>87</v>
      </c>
      <c r="BK446" s="233">
        <f>ROUND(I446*H446,2)</f>
        <v>0</v>
      </c>
      <c r="BL446" s="18" t="s">
        <v>157</v>
      </c>
      <c r="BM446" s="232" t="s">
        <v>2223</v>
      </c>
    </row>
    <row r="447" s="2" customFormat="1" ht="24.15" customHeight="1">
      <c r="A447" s="39"/>
      <c r="B447" s="40"/>
      <c r="C447" s="220" t="s">
        <v>995</v>
      </c>
      <c r="D447" s="220" t="s">
        <v>153</v>
      </c>
      <c r="E447" s="221" t="s">
        <v>2224</v>
      </c>
      <c r="F447" s="222" t="s">
        <v>2225</v>
      </c>
      <c r="G447" s="223" t="s">
        <v>349</v>
      </c>
      <c r="H447" s="224">
        <v>5</v>
      </c>
      <c r="I447" s="225"/>
      <c r="J447" s="226">
        <f>ROUND(I447*H447,2)</f>
        <v>0</v>
      </c>
      <c r="K447" s="227"/>
      <c r="L447" s="45"/>
      <c r="M447" s="228" t="s">
        <v>1</v>
      </c>
      <c r="N447" s="229" t="s">
        <v>44</v>
      </c>
      <c r="O447" s="92"/>
      <c r="P447" s="230">
        <f>O447*H447</f>
        <v>0</v>
      </c>
      <c r="Q447" s="230">
        <v>0</v>
      </c>
      <c r="R447" s="230">
        <f>Q447*H447</f>
        <v>0</v>
      </c>
      <c r="S447" s="230">
        <v>0</v>
      </c>
      <c r="T447" s="231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2" t="s">
        <v>235</v>
      </c>
      <c r="AT447" s="232" t="s">
        <v>153</v>
      </c>
      <c r="AU447" s="232" t="s">
        <v>89</v>
      </c>
      <c r="AY447" s="18" t="s">
        <v>151</v>
      </c>
      <c r="BE447" s="233">
        <f>IF(N447="základní",J447,0)</f>
        <v>0</v>
      </c>
      <c r="BF447" s="233">
        <f>IF(N447="snížená",J447,0)</f>
        <v>0</v>
      </c>
      <c r="BG447" s="233">
        <f>IF(N447="zákl. přenesená",J447,0)</f>
        <v>0</v>
      </c>
      <c r="BH447" s="233">
        <f>IF(N447="sníž. přenesená",J447,0)</f>
        <v>0</v>
      </c>
      <c r="BI447" s="233">
        <f>IF(N447="nulová",J447,0)</f>
        <v>0</v>
      </c>
      <c r="BJ447" s="18" t="s">
        <v>87</v>
      </c>
      <c r="BK447" s="233">
        <f>ROUND(I447*H447,2)</f>
        <v>0</v>
      </c>
      <c r="BL447" s="18" t="s">
        <v>235</v>
      </c>
      <c r="BM447" s="232" t="s">
        <v>2226</v>
      </c>
    </row>
    <row r="448" s="2" customFormat="1" ht="24.15" customHeight="1">
      <c r="A448" s="39"/>
      <c r="B448" s="40"/>
      <c r="C448" s="257" t="s">
        <v>1000</v>
      </c>
      <c r="D448" s="257" t="s">
        <v>353</v>
      </c>
      <c r="E448" s="258" t="s">
        <v>2227</v>
      </c>
      <c r="F448" s="259" t="s">
        <v>2228</v>
      </c>
      <c r="G448" s="260" t="s">
        <v>349</v>
      </c>
      <c r="H448" s="261">
        <v>5</v>
      </c>
      <c r="I448" s="262"/>
      <c r="J448" s="263">
        <f>ROUND(I448*H448,2)</f>
        <v>0</v>
      </c>
      <c r="K448" s="264"/>
      <c r="L448" s="265"/>
      <c r="M448" s="266" t="s">
        <v>1</v>
      </c>
      <c r="N448" s="267" t="s">
        <v>44</v>
      </c>
      <c r="O448" s="92"/>
      <c r="P448" s="230">
        <f>O448*H448</f>
        <v>0</v>
      </c>
      <c r="Q448" s="230">
        <v>4.0000000000000003E-05</v>
      </c>
      <c r="R448" s="230">
        <f>Q448*H448</f>
        <v>0.00020000000000000001</v>
      </c>
      <c r="S448" s="230">
        <v>0</v>
      </c>
      <c r="T448" s="231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2" t="s">
        <v>326</v>
      </c>
      <c r="AT448" s="232" t="s">
        <v>353</v>
      </c>
      <c r="AU448" s="232" t="s">
        <v>89</v>
      </c>
      <c r="AY448" s="18" t="s">
        <v>151</v>
      </c>
      <c r="BE448" s="233">
        <f>IF(N448="základní",J448,0)</f>
        <v>0</v>
      </c>
      <c r="BF448" s="233">
        <f>IF(N448="snížená",J448,0)</f>
        <v>0</v>
      </c>
      <c r="BG448" s="233">
        <f>IF(N448="zákl. přenesená",J448,0)</f>
        <v>0</v>
      </c>
      <c r="BH448" s="233">
        <f>IF(N448="sníž. přenesená",J448,0)</f>
        <v>0</v>
      </c>
      <c r="BI448" s="233">
        <f>IF(N448="nulová",J448,0)</f>
        <v>0</v>
      </c>
      <c r="BJ448" s="18" t="s">
        <v>87</v>
      </c>
      <c r="BK448" s="233">
        <f>ROUND(I448*H448,2)</f>
        <v>0</v>
      </c>
      <c r="BL448" s="18" t="s">
        <v>235</v>
      </c>
      <c r="BM448" s="232" t="s">
        <v>2229</v>
      </c>
    </row>
    <row r="449" s="2" customFormat="1" ht="37.8" customHeight="1">
      <c r="A449" s="39"/>
      <c r="B449" s="40"/>
      <c r="C449" s="220" t="s">
        <v>1006</v>
      </c>
      <c r="D449" s="220" t="s">
        <v>153</v>
      </c>
      <c r="E449" s="221" t="s">
        <v>2230</v>
      </c>
      <c r="F449" s="222" t="s">
        <v>2231</v>
      </c>
      <c r="G449" s="223" t="s">
        <v>349</v>
      </c>
      <c r="H449" s="224">
        <v>1</v>
      </c>
      <c r="I449" s="225"/>
      <c r="J449" s="226">
        <f>ROUND(I449*H449,2)</f>
        <v>0</v>
      </c>
      <c r="K449" s="227"/>
      <c r="L449" s="45"/>
      <c r="M449" s="228" t="s">
        <v>1</v>
      </c>
      <c r="N449" s="229" t="s">
        <v>44</v>
      </c>
      <c r="O449" s="92"/>
      <c r="P449" s="230">
        <f>O449*H449</f>
        <v>0</v>
      </c>
      <c r="Q449" s="230">
        <v>0</v>
      </c>
      <c r="R449" s="230">
        <f>Q449*H449</f>
        <v>0</v>
      </c>
      <c r="S449" s="230">
        <v>0</v>
      </c>
      <c r="T449" s="23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2" t="s">
        <v>235</v>
      </c>
      <c r="AT449" s="232" t="s">
        <v>153</v>
      </c>
      <c r="AU449" s="232" t="s">
        <v>89</v>
      </c>
      <c r="AY449" s="18" t="s">
        <v>151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8" t="s">
        <v>87</v>
      </c>
      <c r="BK449" s="233">
        <f>ROUND(I449*H449,2)</f>
        <v>0</v>
      </c>
      <c r="BL449" s="18" t="s">
        <v>235</v>
      </c>
      <c r="BM449" s="232" t="s">
        <v>2232</v>
      </c>
    </row>
    <row r="450" s="2" customFormat="1" ht="24.15" customHeight="1">
      <c r="A450" s="39"/>
      <c r="B450" s="40"/>
      <c r="C450" s="257" t="s">
        <v>1011</v>
      </c>
      <c r="D450" s="257" t="s">
        <v>353</v>
      </c>
      <c r="E450" s="258" t="s">
        <v>2233</v>
      </c>
      <c r="F450" s="259" t="s">
        <v>2234</v>
      </c>
      <c r="G450" s="260" t="s">
        <v>349</v>
      </c>
      <c r="H450" s="261">
        <v>1</v>
      </c>
      <c r="I450" s="262"/>
      <c r="J450" s="263">
        <f>ROUND(I450*H450,2)</f>
        <v>0</v>
      </c>
      <c r="K450" s="264"/>
      <c r="L450" s="265"/>
      <c r="M450" s="266" t="s">
        <v>1</v>
      </c>
      <c r="N450" s="267" t="s">
        <v>44</v>
      </c>
      <c r="O450" s="92"/>
      <c r="P450" s="230">
        <f>O450*H450</f>
        <v>0</v>
      </c>
      <c r="Q450" s="230">
        <v>8.0000000000000007E-05</v>
      </c>
      <c r="R450" s="230">
        <f>Q450*H450</f>
        <v>8.0000000000000007E-05</v>
      </c>
      <c r="S450" s="230">
        <v>0</v>
      </c>
      <c r="T450" s="231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2" t="s">
        <v>326</v>
      </c>
      <c r="AT450" s="232" t="s">
        <v>353</v>
      </c>
      <c r="AU450" s="232" t="s">
        <v>89</v>
      </c>
      <c r="AY450" s="18" t="s">
        <v>151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8" t="s">
        <v>87</v>
      </c>
      <c r="BK450" s="233">
        <f>ROUND(I450*H450,2)</f>
        <v>0</v>
      </c>
      <c r="BL450" s="18" t="s">
        <v>235</v>
      </c>
      <c r="BM450" s="232" t="s">
        <v>2235</v>
      </c>
    </row>
    <row r="451" s="2" customFormat="1" ht="24.15" customHeight="1">
      <c r="A451" s="39"/>
      <c r="B451" s="40"/>
      <c r="C451" s="220" t="s">
        <v>1015</v>
      </c>
      <c r="D451" s="220" t="s">
        <v>153</v>
      </c>
      <c r="E451" s="221" t="s">
        <v>2236</v>
      </c>
      <c r="F451" s="222" t="s">
        <v>2237</v>
      </c>
      <c r="G451" s="223" t="s">
        <v>349</v>
      </c>
      <c r="H451" s="224">
        <v>1</v>
      </c>
      <c r="I451" s="225"/>
      <c r="J451" s="226">
        <f>ROUND(I451*H451,2)</f>
        <v>0</v>
      </c>
      <c r="K451" s="227"/>
      <c r="L451" s="45"/>
      <c r="M451" s="228" t="s">
        <v>1</v>
      </c>
      <c r="N451" s="229" t="s">
        <v>44</v>
      </c>
      <c r="O451" s="92"/>
      <c r="P451" s="230">
        <f>O451*H451</f>
        <v>0</v>
      </c>
      <c r="Q451" s="230">
        <v>0</v>
      </c>
      <c r="R451" s="230">
        <f>Q451*H451</f>
        <v>0</v>
      </c>
      <c r="S451" s="230">
        <v>0</v>
      </c>
      <c r="T451" s="231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2" t="s">
        <v>235</v>
      </c>
      <c r="AT451" s="232" t="s">
        <v>153</v>
      </c>
      <c r="AU451" s="232" t="s">
        <v>89</v>
      </c>
      <c r="AY451" s="18" t="s">
        <v>151</v>
      </c>
      <c r="BE451" s="233">
        <f>IF(N451="základní",J451,0)</f>
        <v>0</v>
      </c>
      <c r="BF451" s="233">
        <f>IF(N451="snížená",J451,0)</f>
        <v>0</v>
      </c>
      <c r="BG451" s="233">
        <f>IF(N451="zákl. přenesená",J451,0)</f>
        <v>0</v>
      </c>
      <c r="BH451" s="233">
        <f>IF(N451="sníž. přenesená",J451,0)</f>
        <v>0</v>
      </c>
      <c r="BI451" s="233">
        <f>IF(N451="nulová",J451,0)</f>
        <v>0</v>
      </c>
      <c r="BJ451" s="18" t="s">
        <v>87</v>
      </c>
      <c r="BK451" s="233">
        <f>ROUND(I451*H451,2)</f>
        <v>0</v>
      </c>
      <c r="BL451" s="18" t="s">
        <v>235</v>
      </c>
      <c r="BM451" s="232" t="s">
        <v>2238</v>
      </c>
    </row>
    <row r="452" s="2" customFormat="1" ht="16.5" customHeight="1">
      <c r="A452" s="39"/>
      <c r="B452" s="40"/>
      <c r="C452" s="257" t="s">
        <v>1021</v>
      </c>
      <c r="D452" s="257" t="s">
        <v>353</v>
      </c>
      <c r="E452" s="258" t="s">
        <v>2239</v>
      </c>
      <c r="F452" s="259" t="s">
        <v>2240</v>
      </c>
      <c r="G452" s="260" t="s">
        <v>349</v>
      </c>
      <c r="H452" s="261">
        <v>1</v>
      </c>
      <c r="I452" s="262"/>
      <c r="J452" s="263">
        <f>ROUND(I452*H452,2)</f>
        <v>0</v>
      </c>
      <c r="K452" s="264"/>
      <c r="L452" s="265"/>
      <c r="M452" s="266" t="s">
        <v>1</v>
      </c>
      <c r="N452" s="267" t="s">
        <v>44</v>
      </c>
      <c r="O452" s="92"/>
      <c r="P452" s="230">
        <f>O452*H452</f>
        <v>0</v>
      </c>
      <c r="Q452" s="230">
        <v>0.00050000000000000001</v>
      </c>
      <c r="R452" s="230">
        <f>Q452*H452</f>
        <v>0.00050000000000000001</v>
      </c>
      <c r="S452" s="230">
        <v>0</v>
      </c>
      <c r="T452" s="231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2" t="s">
        <v>326</v>
      </c>
      <c r="AT452" s="232" t="s">
        <v>353</v>
      </c>
      <c r="AU452" s="232" t="s">
        <v>89</v>
      </c>
      <c r="AY452" s="18" t="s">
        <v>151</v>
      </c>
      <c r="BE452" s="233">
        <f>IF(N452="základní",J452,0)</f>
        <v>0</v>
      </c>
      <c r="BF452" s="233">
        <f>IF(N452="snížená",J452,0)</f>
        <v>0</v>
      </c>
      <c r="BG452" s="233">
        <f>IF(N452="zákl. přenesená",J452,0)</f>
        <v>0</v>
      </c>
      <c r="BH452" s="233">
        <f>IF(N452="sníž. přenesená",J452,0)</f>
        <v>0</v>
      </c>
      <c r="BI452" s="233">
        <f>IF(N452="nulová",J452,0)</f>
        <v>0</v>
      </c>
      <c r="BJ452" s="18" t="s">
        <v>87</v>
      </c>
      <c r="BK452" s="233">
        <f>ROUND(I452*H452,2)</f>
        <v>0</v>
      </c>
      <c r="BL452" s="18" t="s">
        <v>235</v>
      </c>
      <c r="BM452" s="232" t="s">
        <v>2241</v>
      </c>
    </row>
    <row r="453" s="2" customFormat="1" ht="24.15" customHeight="1">
      <c r="A453" s="39"/>
      <c r="B453" s="40"/>
      <c r="C453" s="220" t="s">
        <v>1025</v>
      </c>
      <c r="D453" s="220" t="s">
        <v>153</v>
      </c>
      <c r="E453" s="221" t="s">
        <v>2242</v>
      </c>
      <c r="F453" s="222" t="s">
        <v>2243</v>
      </c>
      <c r="G453" s="223" t="s">
        <v>349</v>
      </c>
      <c r="H453" s="224">
        <v>13</v>
      </c>
      <c r="I453" s="225"/>
      <c r="J453" s="226">
        <f>ROUND(I453*H453,2)</f>
        <v>0</v>
      </c>
      <c r="K453" s="227"/>
      <c r="L453" s="45"/>
      <c r="M453" s="228" t="s">
        <v>1</v>
      </c>
      <c r="N453" s="229" t="s">
        <v>44</v>
      </c>
      <c r="O453" s="92"/>
      <c r="P453" s="230">
        <f>O453*H453</f>
        <v>0</v>
      </c>
      <c r="Q453" s="230">
        <v>0</v>
      </c>
      <c r="R453" s="230">
        <f>Q453*H453</f>
        <v>0</v>
      </c>
      <c r="S453" s="230">
        <v>0</v>
      </c>
      <c r="T453" s="231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2" t="s">
        <v>235</v>
      </c>
      <c r="AT453" s="232" t="s">
        <v>153</v>
      </c>
      <c r="AU453" s="232" t="s">
        <v>89</v>
      </c>
      <c r="AY453" s="18" t="s">
        <v>151</v>
      </c>
      <c r="BE453" s="233">
        <f>IF(N453="základní",J453,0)</f>
        <v>0</v>
      </c>
      <c r="BF453" s="233">
        <f>IF(N453="snížená",J453,0)</f>
        <v>0</v>
      </c>
      <c r="BG453" s="233">
        <f>IF(N453="zákl. přenesená",J453,0)</f>
        <v>0</v>
      </c>
      <c r="BH453" s="233">
        <f>IF(N453="sníž. přenesená",J453,0)</f>
        <v>0</v>
      </c>
      <c r="BI453" s="233">
        <f>IF(N453="nulová",J453,0)</f>
        <v>0</v>
      </c>
      <c r="BJ453" s="18" t="s">
        <v>87</v>
      </c>
      <c r="BK453" s="233">
        <f>ROUND(I453*H453,2)</f>
        <v>0</v>
      </c>
      <c r="BL453" s="18" t="s">
        <v>235</v>
      </c>
      <c r="BM453" s="232" t="s">
        <v>2244</v>
      </c>
    </row>
    <row r="454" s="2" customFormat="1" ht="24.15" customHeight="1">
      <c r="A454" s="39"/>
      <c r="B454" s="40"/>
      <c r="C454" s="257" t="s">
        <v>1029</v>
      </c>
      <c r="D454" s="257" t="s">
        <v>353</v>
      </c>
      <c r="E454" s="258" t="s">
        <v>2245</v>
      </c>
      <c r="F454" s="259" t="s">
        <v>2246</v>
      </c>
      <c r="G454" s="260" t="s">
        <v>349</v>
      </c>
      <c r="H454" s="261">
        <v>13</v>
      </c>
      <c r="I454" s="262"/>
      <c r="J454" s="263">
        <f>ROUND(I454*H454,2)</f>
        <v>0</v>
      </c>
      <c r="K454" s="264"/>
      <c r="L454" s="265"/>
      <c r="M454" s="266" t="s">
        <v>1</v>
      </c>
      <c r="N454" s="267" t="s">
        <v>44</v>
      </c>
      <c r="O454" s="92"/>
      <c r="P454" s="230">
        <f>O454*H454</f>
        <v>0</v>
      </c>
      <c r="Q454" s="230">
        <v>6.9999999999999994E-05</v>
      </c>
      <c r="R454" s="230">
        <f>Q454*H454</f>
        <v>0.00090999999999999989</v>
      </c>
      <c r="S454" s="230">
        <v>0</v>
      </c>
      <c r="T454" s="231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2" t="s">
        <v>326</v>
      </c>
      <c r="AT454" s="232" t="s">
        <v>353</v>
      </c>
      <c r="AU454" s="232" t="s">
        <v>89</v>
      </c>
      <c r="AY454" s="18" t="s">
        <v>151</v>
      </c>
      <c r="BE454" s="233">
        <f>IF(N454="základní",J454,0)</f>
        <v>0</v>
      </c>
      <c r="BF454" s="233">
        <f>IF(N454="snížená",J454,0)</f>
        <v>0</v>
      </c>
      <c r="BG454" s="233">
        <f>IF(N454="zákl. přenesená",J454,0)</f>
        <v>0</v>
      </c>
      <c r="BH454" s="233">
        <f>IF(N454="sníž. přenesená",J454,0)</f>
        <v>0</v>
      </c>
      <c r="BI454" s="233">
        <f>IF(N454="nulová",J454,0)</f>
        <v>0</v>
      </c>
      <c r="BJ454" s="18" t="s">
        <v>87</v>
      </c>
      <c r="BK454" s="233">
        <f>ROUND(I454*H454,2)</f>
        <v>0</v>
      </c>
      <c r="BL454" s="18" t="s">
        <v>235</v>
      </c>
      <c r="BM454" s="232" t="s">
        <v>2247</v>
      </c>
    </row>
    <row r="455" s="2" customFormat="1" ht="33" customHeight="1">
      <c r="A455" s="39"/>
      <c r="B455" s="40"/>
      <c r="C455" s="220" t="s">
        <v>1033</v>
      </c>
      <c r="D455" s="220" t="s">
        <v>153</v>
      </c>
      <c r="E455" s="221" t="s">
        <v>2248</v>
      </c>
      <c r="F455" s="222" t="s">
        <v>2249</v>
      </c>
      <c r="G455" s="223" t="s">
        <v>349</v>
      </c>
      <c r="H455" s="224">
        <v>2</v>
      </c>
      <c r="I455" s="225"/>
      <c r="J455" s="226">
        <f>ROUND(I455*H455,2)</f>
        <v>0</v>
      </c>
      <c r="K455" s="227"/>
      <c r="L455" s="45"/>
      <c r="M455" s="228" t="s">
        <v>1</v>
      </c>
      <c r="N455" s="229" t="s">
        <v>44</v>
      </c>
      <c r="O455" s="92"/>
      <c r="P455" s="230">
        <f>O455*H455</f>
        <v>0</v>
      </c>
      <c r="Q455" s="230">
        <v>0</v>
      </c>
      <c r="R455" s="230">
        <f>Q455*H455</f>
        <v>0</v>
      </c>
      <c r="S455" s="230">
        <v>0</v>
      </c>
      <c r="T455" s="231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2" t="s">
        <v>235</v>
      </c>
      <c r="AT455" s="232" t="s">
        <v>153</v>
      </c>
      <c r="AU455" s="232" t="s">
        <v>89</v>
      </c>
      <c r="AY455" s="18" t="s">
        <v>151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8" t="s">
        <v>87</v>
      </c>
      <c r="BK455" s="233">
        <f>ROUND(I455*H455,2)</f>
        <v>0</v>
      </c>
      <c r="BL455" s="18" t="s">
        <v>235</v>
      </c>
      <c r="BM455" s="232" t="s">
        <v>2250</v>
      </c>
    </row>
    <row r="456" s="2" customFormat="1" ht="24.15" customHeight="1">
      <c r="A456" s="39"/>
      <c r="B456" s="40"/>
      <c r="C456" s="257" t="s">
        <v>1037</v>
      </c>
      <c r="D456" s="257" t="s">
        <v>353</v>
      </c>
      <c r="E456" s="258" t="s">
        <v>2251</v>
      </c>
      <c r="F456" s="259" t="s">
        <v>2252</v>
      </c>
      <c r="G456" s="260" t="s">
        <v>349</v>
      </c>
      <c r="H456" s="261">
        <v>2</v>
      </c>
      <c r="I456" s="262"/>
      <c r="J456" s="263">
        <f>ROUND(I456*H456,2)</f>
        <v>0</v>
      </c>
      <c r="K456" s="264"/>
      <c r="L456" s="265"/>
      <c r="M456" s="266" t="s">
        <v>1</v>
      </c>
      <c r="N456" s="267" t="s">
        <v>44</v>
      </c>
      <c r="O456" s="92"/>
      <c r="P456" s="230">
        <f>O456*H456</f>
        <v>0</v>
      </c>
      <c r="Q456" s="230">
        <v>0.00032000000000000003</v>
      </c>
      <c r="R456" s="230">
        <f>Q456*H456</f>
        <v>0.00064000000000000005</v>
      </c>
      <c r="S456" s="230">
        <v>0</v>
      </c>
      <c r="T456" s="231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2" t="s">
        <v>326</v>
      </c>
      <c r="AT456" s="232" t="s">
        <v>353</v>
      </c>
      <c r="AU456" s="232" t="s">
        <v>89</v>
      </c>
      <c r="AY456" s="18" t="s">
        <v>151</v>
      </c>
      <c r="BE456" s="233">
        <f>IF(N456="základní",J456,0)</f>
        <v>0</v>
      </c>
      <c r="BF456" s="233">
        <f>IF(N456="snížená",J456,0)</f>
        <v>0</v>
      </c>
      <c r="BG456" s="233">
        <f>IF(N456="zákl. přenesená",J456,0)</f>
        <v>0</v>
      </c>
      <c r="BH456" s="233">
        <f>IF(N456="sníž. přenesená",J456,0)</f>
        <v>0</v>
      </c>
      <c r="BI456" s="233">
        <f>IF(N456="nulová",J456,0)</f>
        <v>0</v>
      </c>
      <c r="BJ456" s="18" t="s">
        <v>87</v>
      </c>
      <c r="BK456" s="233">
        <f>ROUND(I456*H456,2)</f>
        <v>0</v>
      </c>
      <c r="BL456" s="18" t="s">
        <v>235</v>
      </c>
      <c r="BM456" s="232" t="s">
        <v>2253</v>
      </c>
    </row>
    <row r="457" s="2" customFormat="1" ht="24.15" customHeight="1">
      <c r="A457" s="39"/>
      <c r="B457" s="40"/>
      <c r="C457" s="220" t="s">
        <v>1041</v>
      </c>
      <c r="D457" s="220" t="s">
        <v>153</v>
      </c>
      <c r="E457" s="221" t="s">
        <v>2254</v>
      </c>
      <c r="F457" s="222" t="s">
        <v>2255</v>
      </c>
      <c r="G457" s="223" t="s">
        <v>349</v>
      </c>
      <c r="H457" s="224">
        <v>1</v>
      </c>
      <c r="I457" s="225"/>
      <c r="J457" s="226">
        <f>ROUND(I457*H457,2)</f>
        <v>0</v>
      </c>
      <c r="K457" s="227"/>
      <c r="L457" s="45"/>
      <c r="M457" s="228" t="s">
        <v>1</v>
      </c>
      <c r="N457" s="229" t="s">
        <v>44</v>
      </c>
      <c r="O457" s="92"/>
      <c r="P457" s="230">
        <f>O457*H457</f>
        <v>0</v>
      </c>
      <c r="Q457" s="230">
        <v>0</v>
      </c>
      <c r="R457" s="230">
        <f>Q457*H457</f>
        <v>0</v>
      </c>
      <c r="S457" s="230">
        <v>0</v>
      </c>
      <c r="T457" s="231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2" t="s">
        <v>235</v>
      </c>
      <c r="AT457" s="232" t="s">
        <v>153</v>
      </c>
      <c r="AU457" s="232" t="s">
        <v>89</v>
      </c>
      <c r="AY457" s="18" t="s">
        <v>151</v>
      </c>
      <c r="BE457" s="233">
        <f>IF(N457="základní",J457,0)</f>
        <v>0</v>
      </c>
      <c r="BF457" s="233">
        <f>IF(N457="snížená",J457,0)</f>
        <v>0</v>
      </c>
      <c r="BG457" s="233">
        <f>IF(N457="zákl. přenesená",J457,0)</f>
        <v>0</v>
      </c>
      <c r="BH457" s="233">
        <f>IF(N457="sníž. přenesená",J457,0)</f>
        <v>0</v>
      </c>
      <c r="BI457" s="233">
        <f>IF(N457="nulová",J457,0)</f>
        <v>0</v>
      </c>
      <c r="BJ457" s="18" t="s">
        <v>87</v>
      </c>
      <c r="BK457" s="233">
        <f>ROUND(I457*H457,2)</f>
        <v>0</v>
      </c>
      <c r="BL457" s="18" t="s">
        <v>235</v>
      </c>
      <c r="BM457" s="232" t="s">
        <v>2256</v>
      </c>
    </row>
    <row r="458" s="2" customFormat="1" ht="24.15" customHeight="1">
      <c r="A458" s="39"/>
      <c r="B458" s="40"/>
      <c r="C458" s="257" t="s">
        <v>1045</v>
      </c>
      <c r="D458" s="257" t="s">
        <v>353</v>
      </c>
      <c r="E458" s="258" t="s">
        <v>2257</v>
      </c>
      <c r="F458" s="259" t="s">
        <v>2258</v>
      </c>
      <c r="G458" s="260" t="s">
        <v>349</v>
      </c>
      <c r="H458" s="261">
        <v>1</v>
      </c>
      <c r="I458" s="262"/>
      <c r="J458" s="263">
        <f>ROUND(I458*H458,2)</f>
        <v>0</v>
      </c>
      <c r="K458" s="264"/>
      <c r="L458" s="265"/>
      <c r="M458" s="266" t="s">
        <v>1</v>
      </c>
      <c r="N458" s="267" t="s">
        <v>44</v>
      </c>
      <c r="O458" s="92"/>
      <c r="P458" s="230">
        <f>O458*H458</f>
        <v>0</v>
      </c>
      <c r="Q458" s="230">
        <v>0.00040000000000000002</v>
      </c>
      <c r="R458" s="230">
        <f>Q458*H458</f>
        <v>0.00040000000000000002</v>
      </c>
      <c r="S458" s="230">
        <v>0</v>
      </c>
      <c r="T458" s="231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2" t="s">
        <v>326</v>
      </c>
      <c r="AT458" s="232" t="s">
        <v>353</v>
      </c>
      <c r="AU458" s="232" t="s">
        <v>89</v>
      </c>
      <c r="AY458" s="18" t="s">
        <v>151</v>
      </c>
      <c r="BE458" s="233">
        <f>IF(N458="základní",J458,0)</f>
        <v>0</v>
      </c>
      <c r="BF458" s="233">
        <f>IF(N458="snížená",J458,0)</f>
        <v>0</v>
      </c>
      <c r="BG458" s="233">
        <f>IF(N458="zákl. přenesená",J458,0)</f>
        <v>0</v>
      </c>
      <c r="BH458" s="233">
        <f>IF(N458="sníž. přenesená",J458,0)</f>
        <v>0</v>
      </c>
      <c r="BI458" s="233">
        <f>IF(N458="nulová",J458,0)</f>
        <v>0</v>
      </c>
      <c r="BJ458" s="18" t="s">
        <v>87</v>
      </c>
      <c r="BK458" s="233">
        <f>ROUND(I458*H458,2)</f>
        <v>0</v>
      </c>
      <c r="BL458" s="18" t="s">
        <v>235</v>
      </c>
      <c r="BM458" s="232" t="s">
        <v>2259</v>
      </c>
    </row>
    <row r="459" s="2" customFormat="1" ht="24.15" customHeight="1">
      <c r="A459" s="39"/>
      <c r="B459" s="40"/>
      <c r="C459" s="220" t="s">
        <v>1049</v>
      </c>
      <c r="D459" s="220" t="s">
        <v>153</v>
      </c>
      <c r="E459" s="221" t="s">
        <v>2260</v>
      </c>
      <c r="F459" s="222" t="s">
        <v>2261</v>
      </c>
      <c r="G459" s="223" t="s">
        <v>349</v>
      </c>
      <c r="H459" s="224">
        <v>2</v>
      </c>
      <c r="I459" s="225"/>
      <c r="J459" s="226">
        <f>ROUND(I459*H459,2)</f>
        <v>0</v>
      </c>
      <c r="K459" s="227"/>
      <c r="L459" s="45"/>
      <c r="M459" s="228" t="s">
        <v>1</v>
      </c>
      <c r="N459" s="229" t="s">
        <v>44</v>
      </c>
      <c r="O459" s="92"/>
      <c r="P459" s="230">
        <f>O459*H459</f>
        <v>0</v>
      </c>
      <c r="Q459" s="230">
        <v>0</v>
      </c>
      <c r="R459" s="230">
        <f>Q459*H459</f>
        <v>0</v>
      </c>
      <c r="S459" s="230">
        <v>0</v>
      </c>
      <c r="T459" s="231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2" t="s">
        <v>235</v>
      </c>
      <c r="AT459" s="232" t="s">
        <v>153</v>
      </c>
      <c r="AU459" s="232" t="s">
        <v>89</v>
      </c>
      <c r="AY459" s="18" t="s">
        <v>151</v>
      </c>
      <c r="BE459" s="233">
        <f>IF(N459="základní",J459,0)</f>
        <v>0</v>
      </c>
      <c r="BF459" s="233">
        <f>IF(N459="snížená",J459,0)</f>
        <v>0</v>
      </c>
      <c r="BG459" s="233">
        <f>IF(N459="zákl. přenesená",J459,0)</f>
        <v>0</v>
      </c>
      <c r="BH459" s="233">
        <f>IF(N459="sníž. přenesená",J459,0)</f>
        <v>0</v>
      </c>
      <c r="BI459" s="233">
        <f>IF(N459="nulová",J459,0)</f>
        <v>0</v>
      </c>
      <c r="BJ459" s="18" t="s">
        <v>87</v>
      </c>
      <c r="BK459" s="233">
        <f>ROUND(I459*H459,2)</f>
        <v>0</v>
      </c>
      <c r="BL459" s="18" t="s">
        <v>235</v>
      </c>
      <c r="BM459" s="232" t="s">
        <v>2262</v>
      </c>
    </row>
    <row r="460" s="2" customFormat="1" ht="24.15" customHeight="1">
      <c r="A460" s="39"/>
      <c r="B460" s="40"/>
      <c r="C460" s="257" t="s">
        <v>1053</v>
      </c>
      <c r="D460" s="257" t="s">
        <v>353</v>
      </c>
      <c r="E460" s="258" t="s">
        <v>2263</v>
      </c>
      <c r="F460" s="259" t="s">
        <v>2264</v>
      </c>
      <c r="G460" s="260" t="s">
        <v>349</v>
      </c>
      <c r="H460" s="261">
        <v>2</v>
      </c>
      <c r="I460" s="262"/>
      <c r="J460" s="263">
        <f>ROUND(I460*H460,2)</f>
        <v>0</v>
      </c>
      <c r="K460" s="264"/>
      <c r="L460" s="265"/>
      <c r="M460" s="266" t="s">
        <v>1</v>
      </c>
      <c r="N460" s="267" t="s">
        <v>44</v>
      </c>
      <c r="O460" s="92"/>
      <c r="P460" s="230">
        <f>O460*H460</f>
        <v>0</v>
      </c>
      <c r="Q460" s="230">
        <v>0.0010499999999999999</v>
      </c>
      <c r="R460" s="230">
        <f>Q460*H460</f>
        <v>0.0020999999999999999</v>
      </c>
      <c r="S460" s="230">
        <v>0</v>
      </c>
      <c r="T460" s="23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2" t="s">
        <v>326</v>
      </c>
      <c r="AT460" s="232" t="s">
        <v>353</v>
      </c>
      <c r="AU460" s="232" t="s">
        <v>89</v>
      </c>
      <c r="AY460" s="18" t="s">
        <v>151</v>
      </c>
      <c r="BE460" s="233">
        <f>IF(N460="základní",J460,0)</f>
        <v>0</v>
      </c>
      <c r="BF460" s="233">
        <f>IF(N460="snížená",J460,0)</f>
        <v>0</v>
      </c>
      <c r="BG460" s="233">
        <f>IF(N460="zákl. přenesená",J460,0)</f>
        <v>0</v>
      </c>
      <c r="BH460" s="233">
        <f>IF(N460="sníž. přenesená",J460,0)</f>
        <v>0</v>
      </c>
      <c r="BI460" s="233">
        <f>IF(N460="nulová",J460,0)</f>
        <v>0</v>
      </c>
      <c r="BJ460" s="18" t="s">
        <v>87</v>
      </c>
      <c r="BK460" s="233">
        <f>ROUND(I460*H460,2)</f>
        <v>0</v>
      </c>
      <c r="BL460" s="18" t="s">
        <v>235</v>
      </c>
      <c r="BM460" s="232" t="s">
        <v>2265</v>
      </c>
    </row>
    <row r="461" s="2" customFormat="1" ht="24.15" customHeight="1">
      <c r="A461" s="39"/>
      <c r="B461" s="40"/>
      <c r="C461" s="220" t="s">
        <v>1057</v>
      </c>
      <c r="D461" s="220" t="s">
        <v>153</v>
      </c>
      <c r="E461" s="221" t="s">
        <v>2266</v>
      </c>
      <c r="F461" s="222" t="s">
        <v>2267</v>
      </c>
      <c r="G461" s="223" t="s">
        <v>349</v>
      </c>
      <c r="H461" s="224">
        <v>5</v>
      </c>
      <c r="I461" s="225"/>
      <c r="J461" s="226">
        <f>ROUND(I461*H461,2)</f>
        <v>0</v>
      </c>
      <c r="K461" s="227"/>
      <c r="L461" s="45"/>
      <c r="M461" s="228" t="s">
        <v>1</v>
      </c>
      <c r="N461" s="229" t="s">
        <v>44</v>
      </c>
      <c r="O461" s="92"/>
      <c r="P461" s="230">
        <f>O461*H461</f>
        <v>0</v>
      </c>
      <c r="Q461" s="230">
        <v>0</v>
      </c>
      <c r="R461" s="230">
        <f>Q461*H461</f>
        <v>0</v>
      </c>
      <c r="S461" s="230">
        <v>0</v>
      </c>
      <c r="T461" s="231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2" t="s">
        <v>235</v>
      </c>
      <c r="AT461" s="232" t="s">
        <v>153</v>
      </c>
      <c r="AU461" s="232" t="s">
        <v>89</v>
      </c>
      <c r="AY461" s="18" t="s">
        <v>151</v>
      </c>
      <c r="BE461" s="233">
        <f>IF(N461="základní",J461,0)</f>
        <v>0</v>
      </c>
      <c r="BF461" s="233">
        <f>IF(N461="snížená",J461,0)</f>
        <v>0</v>
      </c>
      <c r="BG461" s="233">
        <f>IF(N461="zákl. přenesená",J461,0)</f>
        <v>0</v>
      </c>
      <c r="BH461" s="233">
        <f>IF(N461="sníž. přenesená",J461,0)</f>
        <v>0</v>
      </c>
      <c r="BI461" s="233">
        <f>IF(N461="nulová",J461,0)</f>
        <v>0</v>
      </c>
      <c r="BJ461" s="18" t="s">
        <v>87</v>
      </c>
      <c r="BK461" s="233">
        <f>ROUND(I461*H461,2)</f>
        <v>0</v>
      </c>
      <c r="BL461" s="18" t="s">
        <v>235</v>
      </c>
      <c r="BM461" s="232" t="s">
        <v>2268</v>
      </c>
    </row>
    <row r="462" s="13" customFormat="1">
      <c r="A462" s="13"/>
      <c r="B462" s="234"/>
      <c r="C462" s="235"/>
      <c r="D462" s="236" t="s">
        <v>159</v>
      </c>
      <c r="E462" s="237" t="s">
        <v>1</v>
      </c>
      <c r="F462" s="238" t="s">
        <v>2269</v>
      </c>
      <c r="G462" s="235"/>
      <c r="H462" s="239">
        <v>5</v>
      </c>
      <c r="I462" s="240"/>
      <c r="J462" s="235"/>
      <c r="K462" s="235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159</v>
      </c>
      <c r="AU462" s="245" t="s">
        <v>89</v>
      </c>
      <c r="AV462" s="13" t="s">
        <v>89</v>
      </c>
      <c r="AW462" s="13" t="s">
        <v>35</v>
      </c>
      <c r="AX462" s="13" t="s">
        <v>87</v>
      </c>
      <c r="AY462" s="245" t="s">
        <v>151</v>
      </c>
    </row>
    <row r="463" s="2" customFormat="1" ht="16.5" customHeight="1">
      <c r="A463" s="39"/>
      <c r="B463" s="40"/>
      <c r="C463" s="257" t="s">
        <v>1061</v>
      </c>
      <c r="D463" s="257" t="s">
        <v>353</v>
      </c>
      <c r="E463" s="258" t="s">
        <v>2270</v>
      </c>
      <c r="F463" s="259" t="s">
        <v>2271</v>
      </c>
      <c r="G463" s="260" t="s">
        <v>349</v>
      </c>
      <c r="H463" s="261">
        <v>3</v>
      </c>
      <c r="I463" s="262"/>
      <c r="J463" s="263">
        <f>ROUND(I463*H463,2)</f>
        <v>0</v>
      </c>
      <c r="K463" s="264"/>
      <c r="L463" s="265"/>
      <c r="M463" s="266" t="s">
        <v>1</v>
      </c>
      <c r="N463" s="267" t="s">
        <v>44</v>
      </c>
      <c r="O463" s="92"/>
      <c r="P463" s="230">
        <f>O463*H463</f>
        <v>0</v>
      </c>
      <c r="Q463" s="230">
        <v>0.00025000000000000001</v>
      </c>
      <c r="R463" s="230">
        <f>Q463*H463</f>
        <v>0.00075000000000000002</v>
      </c>
      <c r="S463" s="230">
        <v>0</v>
      </c>
      <c r="T463" s="231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2" t="s">
        <v>326</v>
      </c>
      <c r="AT463" s="232" t="s">
        <v>353</v>
      </c>
      <c r="AU463" s="232" t="s">
        <v>89</v>
      </c>
      <c r="AY463" s="18" t="s">
        <v>151</v>
      </c>
      <c r="BE463" s="233">
        <f>IF(N463="základní",J463,0)</f>
        <v>0</v>
      </c>
      <c r="BF463" s="233">
        <f>IF(N463="snížená",J463,0)</f>
        <v>0</v>
      </c>
      <c r="BG463" s="233">
        <f>IF(N463="zákl. přenesená",J463,0)</f>
        <v>0</v>
      </c>
      <c r="BH463" s="233">
        <f>IF(N463="sníž. přenesená",J463,0)</f>
        <v>0</v>
      </c>
      <c r="BI463" s="233">
        <f>IF(N463="nulová",J463,0)</f>
        <v>0</v>
      </c>
      <c r="BJ463" s="18" t="s">
        <v>87</v>
      </c>
      <c r="BK463" s="233">
        <f>ROUND(I463*H463,2)</f>
        <v>0</v>
      </c>
      <c r="BL463" s="18" t="s">
        <v>235</v>
      </c>
      <c r="BM463" s="232" t="s">
        <v>2272</v>
      </c>
    </row>
    <row r="464" s="2" customFormat="1" ht="16.5" customHeight="1">
      <c r="A464" s="39"/>
      <c r="B464" s="40"/>
      <c r="C464" s="257" t="s">
        <v>1065</v>
      </c>
      <c r="D464" s="257" t="s">
        <v>353</v>
      </c>
      <c r="E464" s="258" t="s">
        <v>2273</v>
      </c>
      <c r="F464" s="259" t="s">
        <v>2274</v>
      </c>
      <c r="G464" s="260" t="s">
        <v>349</v>
      </c>
      <c r="H464" s="261">
        <v>2</v>
      </c>
      <c r="I464" s="262"/>
      <c r="J464" s="263">
        <f>ROUND(I464*H464,2)</f>
        <v>0</v>
      </c>
      <c r="K464" s="264"/>
      <c r="L464" s="265"/>
      <c r="M464" s="266" t="s">
        <v>1</v>
      </c>
      <c r="N464" s="267" t="s">
        <v>44</v>
      </c>
      <c r="O464" s="92"/>
      <c r="P464" s="230">
        <f>O464*H464</f>
        <v>0</v>
      </c>
      <c r="Q464" s="230">
        <v>0.00025000000000000001</v>
      </c>
      <c r="R464" s="230">
        <f>Q464*H464</f>
        <v>0.00050000000000000001</v>
      </c>
      <c r="S464" s="230">
        <v>0</v>
      </c>
      <c r="T464" s="231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2" t="s">
        <v>326</v>
      </c>
      <c r="AT464" s="232" t="s">
        <v>353</v>
      </c>
      <c r="AU464" s="232" t="s">
        <v>89</v>
      </c>
      <c r="AY464" s="18" t="s">
        <v>151</v>
      </c>
      <c r="BE464" s="233">
        <f>IF(N464="základní",J464,0)</f>
        <v>0</v>
      </c>
      <c r="BF464" s="233">
        <f>IF(N464="snížená",J464,0)</f>
        <v>0</v>
      </c>
      <c r="BG464" s="233">
        <f>IF(N464="zákl. přenesená",J464,0)</f>
        <v>0</v>
      </c>
      <c r="BH464" s="233">
        <f>IF(N464="sníž. přenesená",J464,0)</f>
        <v>0</v>
      </c>
      <c r="BI464" s="233">
        <f>IF(N464="nulová",J464,0)</f>
        <v>0</v>
      </c>
      <c r="BJ464" s="18" t="s">
        <v>87</v>
      </c>
      <c r="BK464" s="233">
        <f>ROUND(I464*H464,2)</f>
        <v>0</v>
      </c>
      <c r="BL464" s="18" t="s">
        <v>235</v>
      </c>
      <c r="BM464" s="232" t="s">
        <v>2275</v>
      </c>
    </row>
    <row r="465" s="2" customFormat="1" ht="24.15" customHeight="1">
      <c r="A465" s="39"/>
      <c r="B465" s="40"/>
      <c r="C465" s="220" t="s">
        <v>1069</v>
      </c>
      <c r="D465" s="220" t="s">
        <v>153</v>
      </c>
      <c r="E465" s="221" t="s">
        <v>2276</v>
      </c>
      <c r="F465" s="222" t="s">
        <v>2277</v>
      </c>
      <c r="G465" s="223" t="s">
        <v>349</v>
      </c>
      <c r="H465" s="224">
        <v>1</v>
      </c>
      <c r="I465" s="225"/>
      <c r="J465" s="226">
        <f>ROUND(I465*H465,2)</f>
        <v>0</v>
      </c>
      <c r="K465" s="227"/>
      <c r="L465" s="45"/>
      <c r="M465" s="228" t="s">
        <v>1</v>
      </c>
      <c r="N465" s="229" t="s">
        <v>44</v>
      </c>
      <c r="O465" s="92"/>
      <c r="P465" s="230">
        <f>O465*H465</f>
        <v>0</v>
      </c>
      <c r="Q465" s="230">
        <v>0</v>
      </c>
      <c r="R465" s="230">
        <f>Q465*H465</f>
        <v>0</v>
      </c>
      <c r="S465" s="230">
        <v>0</v>
      </c>
      <c r="T465" s="231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2" t="s">
        <v>235</v>
      </c>
      <c r="AT465" s="232" t="s">
        <v>153</v>
      </c>
      <c r="AU465" s="232" t="s">
        <v>89</v>
      </c>
      <c r="AY465" s="18" t="s">
        <v>151</v>
      </c>
      <c r="BE465" s="233">
        <f>IF(N465="základní",J465,0)</f>
        <v>0</v>
      </c>
      <c r="BF465" s="233">
        <f>IF(N465="snížená",J465,0)</f>
        <v>0</v>
      </c>
      <c r="BG465" s="233">
        <f>IF(N465="zákl. přenesená",J465,0)</f>
        <v>0</v>
      </c>
      <c r="BH465" s="233">
        <f>IF(N465="sníž. přenesená",J465,0)</f>
        <v>0</v>
      </c>
      <c r="BI465" s="233">
        <f>IF(N465="nulová",J465,0)</f>
        <v>0</v>
      </c>
      <c r="BJ465" s="18" t="s">
        <v>87</v>
      </c>
      <c r="BK465" s="233">
        <f>ROUND(I465*H465,2)</f>
        <v>0</v>
      </c>
      <c r="BL465" s="18" t="s">
        <v>235</v>
      </c>
      <c r="BM465" s="232" t="s">
        <v>2278</v>
      </c>
    </row>
    <row r="466" s="2" customFormat="1" ht="16.5" customHeight="1">
      <c r="A466" s="39"/>
      <c r="B466" s="40"/>
      <c r="C466" s="257" t="s">
        <v>1073</v>
      </c>
      <c r="D466" s="257" t="s">
        <v>353</v>
      </c>
      <c r="E466" s="258" t="s">
        <v>2279</v>
      </c>
      <c r="F466" s="259" t="s">
        <v>2280</v>
      </c>
      <c r="G466" s="260" t="s">
        <v>349</v>
      </c>
      <c r="H466" s="261">
        <v>1</v>
      </c>
      <c r="I466" s="262"/>
      <c r="J466" s="263">
        <f>ROUND(I466*H466,2)</f>
        <v>0</v>
      </c>
      <c r="K466" s="264"/>
      <c r="L466" s="265"/>
      <c r="M466" s="266" t="s">
        <v>1</v>
      </c>
      <c r="N466" s="267" t="s">
        <v>44</v>
      </c>
      <c r="O466" s="92"/>
      <c r="P466" s="230">
        <f>O466*H466</f>
        <v>0</v>
      </c>
      <c r="Q466" s="230">
        <v>0.00046999999999999999</v>
      </c>
      <c r="R466" s="230">
        <f>Q466*H466</f>
        <v>0.00046999999999999999</v>
      </c>
      <c r="S466" s="230">
        <v>0</v>
      </c>
      <c r="T466" s="231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2" t="s">
        <v>326</v>
      </c>
      <c r="AT466" s="232" t="s">
        <v>353</v>
      </c>
      <c r="AU466" s="232" t="s">
        <v>89</v>
      </c>
      <c r="AY466" s="18" t="s">
        <v>151</v>
      </c>
      <c r="BE466" s="233">
        <f>IF(N466="základní",J466,0)</f>
        <v>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18" t="s">
        <v>87</v>
      </c>
      <c r="BK466" s="233">
        <f>ROUND(I466*H466,2)</f>
        <v>0</v>
      </c>
      <c r="BL466" s="18" t="s">
        <v>235</v>
      </c>
      <c r="BM466" s="232" t="s">
        <v>2281</v>
      </c>
    </row>
    <row r="467" s="2" customFormat="1" ht="37.8" customHeight="1">
      <c r="A467" s="39"/>
      <c r="B467" s="40"/>
      <c r="C467" s="220" t="s">
        <v>1079</v>
      </c>
      <c r="D467" s="220" t="s">
        <v>153</v>
      </c>
      <c r="E467" s="221" t="s">
        <v>2282</v>
      </c>
      <c r="F467" s="222" t="s">
        <v>2283</v>
      </c>
      <c r="G467" s="223" t="s">
        <v>349</v>
      </c>
      <c r="H467" s="224">
        <v>12</v>
      </c>
      <c r="I467" s="225"/>
      <c r="J467" s="226">
        <f>ROUND(I467*H467,2)</f>
        <v>0</v>
      </c>
      <c r="K467" s="227"/>
      <c r="L467" s="45"/>
      <c r="M467" s="228" t="s">
        <v>1</v>
      </c>
      <c r="N467" s="229" t="s">
        <v>44</v>
      </c>
      <c r="O467" s="92"/>
      <c r="P467" s="230">
        <f>O467*H467</f>
        <v>0</v>
      </c>
      <c r="Q467" s="230">
        <v>0</v>
      </c>
      <c r="R467" s="230">
        <f>Q467*H467</f>
        <v>0</v>
      </c>
      <c r="S467" s="230">
        <v>0</v>
      </c>
      <c r="T467" s="231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2" t="s">
        <v>157</v>
      </c>
      <c r="AT467" s="232" t="s">
        <v>153</v>
      </c>
      <c r="AU467" s="232" t="s">
        <v>89</v>
      </c>
      <c r="AY467" s="18" t="s">
        <v>151</v>
      </c>
      <c r="BE467" s="233">
        <f>IF(N467="základní",J467,0)</f>
        <v>0</v>
      </c>
      <c r="BF467" s="233">
        <f>IF(N467="snížená",J467,0)</f>
        <v>0</v>
      </c>
      <c r="BG467" s="233">
        <f>IF(N467="zákl. přenesená",J467,0)</f>
        <v>0</v>
      </c>
      <c r="BH467" s="233">
        <f>IF(N467="sníž. přenesená",J467,0)</f>
        <v>0</v>
      </c>
      <c r="BI467" s="233">
        <f>IF(N467="nulová",J467,0)</f>
        <v>0</v>
      </c>
      <c r="BJ467" s="18" t="s">
        <v>87</v>
      </c>
      <c r="BK467" s="233">
        <f>ROUND(I467*H467,2)</f>
        <v>0</v>
      </c>
      <c r="BL467" s="18" t="s">
        <v>157</v>
      </c>
      <c r="BM467" s="232" t="s">
        <v>2284</v>
      </c>
    </row>
    <row r="468" s="2" customFormat="1" ht="24.15" customHeight="1">
      <c r="A468" s="39"/>
      <c r="B468" s="40"/>
      <c r="C468" s="257" t="s">
        <v>1083</v>
      </c>
      <c r="D468" s="257" t="s">
        <v>353</v>
      </c>
      <c r="E468" s="258" t="s">
        <v>2285</v>
      </c>
      <c r="F468" s="259" t="s">
        <v>2286</v>
      </c>
      <c r="G468" s="260" t="s">
        <v>349</v>
      </c>
      <c r="H468" s="261">
        <v>12</v>
      </c>
      <c r="I468" s="262"/>
      <c r="J468" s="263">
        <f>ROUND(I468*H468,2)</f>
        <v>0</v>
      </c>
      <c r="K468" s="264"/>
      <c r="L468" s="265"/>
      <c r="M468" s="266" t="s">
        <v>1</v>
      </c>
      <c r="N468" s="267" t="s">
        <v>44</v>
      </c>
      <c r="O468" s="92"/>
      <c r="P468" s="230">
        <f>O468*H468</f>
        <v>0</v>
      </c>
      <c r="Q468" s="230">
        <v>0.0012999999999999999</v>
      </c>
      <c r="R468" s="230">
        <f>Q468*H468</f>
        <v>0.015599999999999999</v>
      </c>
      <c r="S468" s="230">
        <v>0</v>
      </c>
      <c r="T468" s="231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2" t="s">
        <v>191</v>
      </c>
      <c r="AT468" s="232" t="s">
        <v>353</v>
      </c>
      <c r="AU468" s="232" t="s">
        <v>89</v>
      </c>
      <c r="AY468" s="18" t="s">
        <v>151</v>
      </c>
      <c r="BE468" s="233">
        <f>IF(N468="základní",J468,0)</f>
        <v>0</v>
      </c>
      <c r="BF468" s="233">
        <f>IF(N468="snížená",J468,0)</f>
        <v>0</v>
      </c>
      <c r="BG468" s="233">
        <f>IF(N468="zákl. přenesená",J468,0)</f>
        <v>0</v>
      </c>
      <c r="BH468" s="233">
        <f>IF(N468="sníž. přenesená",J468,0)</f>
        <v>0</v>
      </c>
      <c r="BI468" s="233">
        <f>IF(N468="nulová",J468,0)</f>
        <v>0</v>
      </c>
      <c r="BJ468" s="18" t="s">
        <v>87</v>
      </c>
      <c r="BK468" s="233">
        <f>ROUND(I468*H468,2)</f>
        <v>0</v>
      </c>
      <c r="BL468" s="18" t="s">
        <v>157</v>
      </c>
      <c r="BM468" s="232" t="s">
        <v>2287</v>
      </c>
    </row>
    <row r="469" s="2" customFormat="1" ht="33" customHeight="1">
      <c r="A469" s="39"/>
      <c r="B469" s="40"/>
      <c r="C469" s="220" t="s">
        <v>1088</v>
      </c>
      <c r="D469" s="220" t="s">
        <v>153</v>
      </c>
      <c r="E469" s="221" t="s">
        <v>2288</v>
      </c>
      <c r="F469" s="222" t="s">
        <v>2289</v>
      </c>
      <c r="G469" s="223" t="s">
        <v>349</v>
      </c>
      <c r="H469" s="224">
        <v>4</v>
      </c>
      <c r="I469" s="225"/>
      <c r="J469" s="226">
        <f>ROUND(I469*H469,2)</f>
        <v>0</v>
      </c>
      <c r="K469" s="227"/>
      <c r="L469" s="45"/>
      <c r="M469" s="228" t="s">
        <v>1</v>
      </c>
      <c r="N469" s="229" t="s">
        <v>44</v>
      </c>
      <c r="O469" s="92"/>
      <c r="P469" s="230">
        <f>O469*H469</f>
        <v>0</v>
      </c>
      <c r="Q469" s="230">
        <v>0</v>
      </c>
      <c r="R469" s="230">
        <f>Q469*H469</f>
        <v>0</v>
      </c>
      <c r="S469" s="230">
        <v>0</v>
      </c>
      <c r="T469" s="231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2" t="s">
        <v>235</v>
      </c>
      <c r="AT469" s="232" t="s">
        <v>153</v>
      </c>
      <c r="AU469" s="232" t="s">
        <v>89</v>
      </c>
      <c r="AY469" s="18" t="s">
        <v>151</v>
      </c>
      <c r="BE469" s="233">
        <f>IF(N469="základní",J469,0)</f>
        <v>0</v>
      </c>
      <c r="BF469" s="233">
        <f>IF(N469="snížená",J469,0)</f>
        <v>0</v>
      </c>
      <c r="BG469" s="233">
        <f>IF(N469="zákl. přenesená",J469,0)</f>
        <v>0</v>
      </c>
      <c r="BH469" s="233">
        <f>IF(N469="sníž. přenesená",J469,0)</f>
        <v>0</v>
      </c>
      <c r="BI469" s="233">
        <f>IF(N469="nulová",J469,0)</f>
        <v>0</v>
      </c>
      <c r="BJ469" s="18" t="s">
        <v>87</v>
      </c>
      <c r="BK469" s="233">
        <f>ROUND(I469*H469,2)</f>
        <v>0</v>
      </c>
      <c r="BL469" s="18" t="s">
        <v>235</v>
      </c>
      <c r="BM469" s="232" t="s">
        <v>2290</v>
      </c>
    </row>
    <row r="470" s="2" customFormat="1" ht="24.15" customHeight="1">
      <c r="A470" s="39"/>
      <c r="B470" s="40"/>
      <c r="C470" s="257" t="s">
        <v>1092</v>
      </c>
      <c r="D470" s="257" t="s">
        <v>353</v>
      </c>
      <c r="E470" s="258" t="s">
        <v>2291</v>
      </c>
      <c r="F470" s="259" t="s">
        <v>2292</v>
      </c>
      <c r="G470" s="260" t="s">
        <v>349</v>
      </c>
      <c r="H470" s="261">
        <v>4</v>
      </c>
      <c r="I470" s="262"/>
      <c r="J470" s="263">
        <f>ROUND(I470*H470,2)</f>
        <v>0</v>
      </c>
      <c r="K470" s="264"/>
      <c r="L470" s="265"/>
      <c r="M470" s="266" t="s">
        <v>1</v>
      </c>
      <c r="N470" s="267" t="s">
        <v>44</v>
      </c>
      <c r="O470" s="92"/>
      <c r="P470" s="230">
        <f>O470*H470</f>
        <v>0</v>
      </c>
      <c r="Q470" s="230">
        <v>0.00056999999999999998</v>
      </c>
      <c r="R470" s="230">
        <f>Q470*H470</f>
        <v>0.0022799999999999999</v>
      </c>
      <c r="S470" s="230">
        <v>0</v>
      </c>
      <c r="T470" s="231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2" t="s">
        <v>326</v>
      </c>
      <c r="AT470" s="232" t="s">
        <v>353</v>
      </c>
      <c r="AU470" s="232" t="s">
        <v>89</v>
      </c>
      <c r="AY470" s="18" t="s">
        <v>151</v>
      </c>
      <c r="BE470" s="233">
        <f>IF(N470="základní",J470,0)</f>
        <v>0</v>
      </c>
      <c r="BF470" s="233">
        <f>IF(N470="snížená",J470,0)</f>
        <v>0</v>
      </c>
      <c r="BG470" s="233">
        <f>IF(N470="zákl. přenesená",J470,0)</f>
        <v>0</v>
      </c>
      <c r="BH470" s="233">
        <f>IF(N470="sníž. přenesená",J470,0)</f>
        <v>0</v>
      </c>
      <c r="BI470" s="233">
        <f>IF(N470="nulová",J470,0)</f>
        <v>0</v>
      </c>
      <c r="BJ470" s="18" t="s">
        <v>87</v>
      </c>
      <c r="BK470" s="233">
        <f>ROUND(I470*H470,2)</f>
        <v>0</v>
      </c>
      <c r="BL470" s="18" t="s">
        <v>235</v>
      </c>
      <c r="BM470" s="232" t="s">
        <v>2293</v>
      </c>
    </row>
    <row r="471" s="2" customFormat="1" ht="24.15" customHeight="1">
      <c r="A471" s="39"/>
      <c r="B471" s="40"/>
      <c r="C471" s="220" t="s">
        <v>1096</v>
      </c>
      <c r="D471" s="220" t="s">
        <v>153</v>
      </c>
      <c r="E471" s="221" t="s">
        <v>2294</v>
      </c>
      <c r="F471" s="222" t="s">
        <v>2295</v>
      </c>
      <c r="G471" s="223" t="s">
        <v>287</v>
      </c>
      <c r="H471" s="224">
        <v>3</v>
      </c>
      <c r="I471" s="225"/>
      <c r="J471" s="226">
        <f>ROUND(I471*H471,2)</f>
        <v>0</v>
      </c>
      <c r="K471" s="227"/>
      <c r="L471" s="45"/>
      <c r="M471" s="228" t="s">
        <v>1</v>
      </c>
      <c r="N471" s="229" t="s">
        <v>44</v>
      </c>
      <c r="O471" s="92"/>
      <c r="P471" s="230">
        <f>O471*H471</f>
        <v>0</v>
      </c>
      <c r="Q471" s="230">
        <v>0</v>
      </c>
      <c r="R471" s="230">
        <f>Q471*H471</f>
        <v>0</v>
      </c>
      <c r="S471" s="230">
        <v>0</v>
      </c>
      <c r="T471" s="231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2" t="s">
        <v>235</v>
      </c>
      <c r="AT471" s="232" t="s">
        <v>153</v>
      </c>
      <c r="AU471" s="232" t="s">
        <v>89</v>
      </c>
      <c r="AY471" s="18" t="s">
        <v>151</v>
      </c>
      <c r="BE471" s="233">
        <f>IF(N471="základní",J471,0)</f>
        <v>0</v>
      </c>
      <c r="BF471" s="233">
        <f>IF(N471="snížená",J471,0)</f>
        <v>0</v>
      </c>
      <c r="BG471" s="233">
        <f>IF(N471="zákl. přenesená",J471,0)</f>
        <v>0</v>
      </c>
      <c r="BH471" s="233">
        <f>IF(N471="sníž. přenesená",J471,0)</f>
        <v>0</v>
      </c>
      <c r="BI471" s="233">
        <f>IF(N471="nulová",J471,0)</f>
        <v>0</v>
      </c>
      <c r="BJ471" s="18" t="s">
        <v>87</v>
      </c>
      <c r="BK471" s="233">
        <f>ROUND(I471*H471,2)</f>
        <v>0</v>
      </c>
      <c r="BL471" s="18" t="s">
        <v>235</v>
      </c>
      <c r="BM471" s="232" t="s">
        <v>2296</v>
      </c>
    </row>
    <row r="472" s="2" customFormat="1" ht="16.5" customHeight="1">
      <c r="A472" s="39"/>
      <c r="B472" s="40"/>
      <c r="C472" s="257" t="s">
        <v>1101</v>
      </c>
      <c r="D472" s="257" t="s">
        <v>353</v>
      </c>
      <c r="E472" s="258" t="s">
        <v>2297</v>
      </c>
      <c r="F472" s="259" t="s">
        <v>2298</v>
      </c>
      <c r="G472" s="260" t="s">
        <v>1076</v>
      </c>
      <c r="H472" s="261">
        <v>2.0459999999999998</v>
      </c>
      <c r="I472" s="262"/>
      <c r="J472" s="263">
        <f>ROUND(I472*H472,2)</f>
        <v>0</v>
      </c>
      <c r="K472" s="264"/>
      <c r="L472" s="265"/>
      <c r="M472" s="266" t="s">
        <v>1</v>
      </c>
      <c r="N472" s="267" t="s">
        <v>44</v>
      </c>
      <c r="O472" s="92"/>
      <c r="P472" s="230">
        <f>O472*H472</f>
        <v>0</v>
      </c>
      <c r="Q472" s="230">
        <v>0.001</v>
      </c>
      <c r="R472" s="230">
        <f>Q472*H472</f>
        <v>0.0020460000000000001</v>
      </c>
      <c r="S472" s="230">
        <v>0</v>
      </c>
      <c r="T472" s="231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2" t="s">
        <v>326</v>
      </c>
      <c r="AT472" s="232" t="s">
        <v>353</v>
      </c>
      <c r="AU472" s="232" t="s">
        <v>89</v>
      </c>
      <c r="AY472" s="18" t="s">
        <v>151</v>
      </c>
      <c r="BE472" s="233">
        <f>IF(N472="základní",J472,0)</f>
        <v>0</v>
      </c>
      <c r="BF472" s="233">
        <f>IF(N472="snížená",J472,0)</f>
        <v>0</v>
      </c>
      <c r="BG472" s="233">
        <f>IF(N472="zákl. přenesená",J472,0)</f>
        <v>0</v>
      </c>
      <c r="BH472" s="233">
        <f>IF(N472="sníž. přenesená",J472,0)</f>
        <v>0</v>
      </c>
      <c r="BI472" s="233">
        <f>IF(N472="nulová",J472,0)</f>
        <v>0</v>
      </c>
      <c r="BJ472" s="18" t="s">
        <v>87</v>
      </c>
      <c r="BK472" s="233">
        <f>ROUND(I472*H472,2)</f>
        <v>0</v>
      </c>
      <c r="BL472" s="18" t="s">
        <v>235</v>
      </c>
      <c r="BM472" s="232" t="s">
        <v>2299</v>
      </c>
    </row>
    <row r="473" s="13" customFormat="1">
      <c r="A473" s="13"/>
      <c r="B473" s="234"/>
      <c r="C473" s="235"/>
      <c r="D473" s="236" t="s">
        <v>159</v>
      </c>
      <c r="E473" s="237" t="s">
        <v>1</v>
      </c>
      <c r="F473" s="238" t="s">
        <v>2300</v>
      </c>
      <c r="G473" s="235"/>
      <c r="H473" s="239">
        <v>1.8600000000000001</v>
      </c>
      <c r="I473" s="240"/>
      <c r="J473" s="235"/>
      <c r="K473" s="235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159</v>
      </c>
      <c r="AU473" s="245" t="s">
        <v>89</v>
      </c>
      <c r="AV473" s="13" t="s">
        <v>89</v>
      </c>
      <c r="AW473" s="13" t="s">
        <v>35</v>
      </c>
      <c r="AX473" s="13" t="s">
        <v>87</v>
      </c>
      <c r="AY473" s="245" t="s">
        <v>151</v>
      </c>
    </row>
    <row r="474" s="13" customFormat="1">
      <c r="A474" s="13"/>
      <c r="B474" s="234"/>
      <c r="C474" s="235"/>
      <c r="D474" s="236" t="s">
        <v>159</v>
      </c>
      <c r="E474" s="235"/>
      <c r="F474" s="238" t="s">
        <v>2301</v>
      </c>
      <c r="G474" s="235"/>
      <c r="H474" s="239">
        <v>2.0459999999999998</v>
      </c>
      <c r="I474" s="240"/>
      <c r="J474" s="235"/>
      <c r="K474" s="235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159</v>
      </c>
      <c r="AU474" s="245" t="s">
        <v>89</v>
      </c>
      <c r="AV474" s="13" t="s">
        <v>89</v>
      </c>
      <c r="AW474" s="13" t="s">
        <v>4</v>
      </c>
      <c r="AX474" s="13" t="s">
        <v>87</v>
      </c>
      <c r="AY474" s="245" t="s">
        <v>151</v>
      </c>
    </row>
    <row r="475" s="2" customFormat="1" ht="24.15" customHeight="1">
      <c r="A475" s="39"/>
      <c r="B475" s="40"/>
      <c r="C475" s="220" t="s">
        <v>1105</v>
      </c>
      <c r="D475" s="220" t="s">
        <v>153</v>
      </c>
      <c r="E475" s="221" t="s">
        <v>2302</v>
      </c>
      <c r="F475" s="222" t="s">
        <v>2303</v>
      </c>
      <c r="G475" s="223" t="s">
        <v>287</v>
      </c>
      <c r="H475" s="224">
        <v>50</v>
      </c>
      <c r="I475" s="225"/>
      <c r="J475" s="226">
        <f>ROUND(I475*H475,2)</f>
        <v>0</v>
      </c>
      <c r="K475" s="227"/>
      <c r="L475" s="45"/>
      <c r="M475" s="228" t="s">
        <v>1</v>
      </c>
      <c r="N475" s="229" t="s">
        <v>44</v>
      </c>
      <c r="O475" s="92"/>
      <c r="P475" s="230">
        <f>O475*H475</f>
        <v>0</v>
      </c>
      <c r="Q475" s="230">
        <v>0</v>
      </c>
      <c r="R475" s="230">
        <f>Q475*H475</f>
        <v>0</v>
      </c>
      <c r="S475" s="230">
        <v>0</v>
      </c>
      <c r="T475" s="231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2" t="s">
        <v>235</v>
      </c>
      <c r="AT475" s="232" t="s">
        <v>153</v>
      </c>
      <c r="AU475" s="232" t="s">
        <v>89</v>
      </c>
      <c r="AY475" s="18" t="s">
        <v>151</v>
      </c>
      <c r="BE475" s="233">
        <f>IF(N475="základní",J475,0)</f>
        <v>0</v>
      </c>
      <c r="BF475" s="233">
        <f>IF(N475="snížená",J475,0)</f>
        <v>0</v>
      </c>
      <c r="BG475" s="233">
        <f>IF(N475="zákl. přenesená",J475,0)</f>
        <v>0</v>
      </c>
      <c r="BH475" s="233">
        <f>IF(N475="sníž. přenesená",J475,0)</f>
        <v>0</v>
      </c>
      <c r="BI475" s="233">
        <f>IF(N475="nulová",J475,0)</f>
        <v>0</v>
      </c>
      <c r="BJ475" s="18" t="s">
        <v>87</v>
      </c>
      <c r="BK475" s="233">
        <f>ROUND(I475*H475,2)</f>
        <v>0</v>
      </c>
      <c r="BL475" s="18" t="s">
        <v>235</v>
      </c>
      <c r="BM475" s="232" t="s">
        <v>2304</v>
      </c>
    </row>
    <row r="476" s="2" customFormat="1" ht="16.5" customHeight="1">
      <c r="A476" s="39"/>
      <c r="B476" s="40"/>
      <c r="C476" s="257" t="s">
        <v>1109</v>
      </c>
      <c r="D476" s="257" t="s">
        <v>353</v>
      </c>
      <c r="E476" s="258" t="s">
        <v>2305</v>
      </c>
      <c r="F476" s="259" t="s">
        <v>2306</v>
      </c>
      <c r="G476" s="260" t="s">
        <v>1076</v>
      </c>
      <c r="H476" s="261">
        <v>52.799999999999997</v>
      </c>
      <c r="I476" s="262"/>
      <c r="J476" s="263">
        <f>ROUND(I476*H476,2)</f>
        <v>0</v>
      </c>
      <c r="K476" s="264"/>
      <c r="L476" s="265"/>
      <c r="M476" s="266" t="s">
        <v>1</v>
      </c>
      <c r="N476" s="267" t="s">
        <v>44</v>
      </c>
      <c r="O476" s="92"/>
      <c r="P476" s="230">
        <f>O476*H476</f>
        <v>0</v>
      </c>
      <c r="Q476" s="230">
        <v>0.001</v>
      </c>
      <c r="R476" s="230">
        <f>Q476*H476</f>
        <v>0.0528</v>
      </c>
      <c r="S476" s="230">
        <v>0</v>
      </c>
      <c r="T476" s="23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2" t="s">
        <v>326</v>
      </c>
      <c r="AT476" s="232" t="s">
        <v>353</v>
      </c>
      <c r="AU476" s="232" t="s">
        <v>89</v>
      </c>
      <c r="AY476" s="18" t="s">
        <v>151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8" t="s">
        <v>87</v>
      </c>
      <c r="BK476" s="233">
        <f>ROUND(I476*H476,2)</f>
        <v>0</v>
      </c>
      <c r="BL476" s="18" t="s">
        <v>235</v>
      </c>
      <c r="BM476" s="232" t="s">
        <v>2307</v>
      </c>
    </row>
    <row r="477" s="13" customFormat="1">
      <c r="A477" s="13"/>
      <c r="B477" s="234"/>
      <c r="C477" s="235"/>
      <c r="D477" s="236" t="s">
        <v>159</v>
      </c>
      <c r="E477" s="237" t="s">
        <v>1</v>
      </c>
      <c r="F477" s="238" t="s">
        <v>2308</v>
      </c>
      <c r="G477" s="235"/>
      <c r="H477" s="239">
        <v>48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159</v>
      </c>
      <c r="AU477" s="245" t="s">
        <v>89</v>
      </c>
      <c r="AV477" s="13" t="s">
        <v>89</v>
      </c>
      <c r="AW477" s="13" t="s">
        <v>35</v>
      </c>
      <c r="AX477" s="13" t="s">
        <v>87</v>
      </c>
      <c r="AY477" s="245" t="s">
        <v>151</v>
      </c>
    </row>
    <row r="478" s="13" customFormat="1">
      <c r="A478" s="13"/>
      <c r="B478" s="234"/>
      <c r="C478" s="235"/>
      <c r="D478" s="236" t="s">
        <v>159</v>
      </c>
      <c r="E478" s="235"/>
      <c r="F478" s="238" t="s">
        <v>2309</v>
      </c>
      <c r="G478" s="235"/>
      <c r="H478" s="239">
        <v>52.799999999999997</v>
      </c>
      <c r="I478" s="240"/>
      <c r="J478" s="235"/>
      <c r="K478" s="235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159</v>
      </c>
      <c r="AU478" s="245" t="s">
        <v>89</v>
      </c>
      <c r="AV478" s="13" t="s">
        <v>89</v>
      </c>
      <c r="AW478" s="13" t="s">
        <v>4</v>
      </c>
      <c r="AX478" s="13" t="s">
        <v>87</v>
      </c>
      <c r="AY478" s="245" t="s">
        <v>151</v>
      </c>
    </row>
    <row r="479" s="2" customFormat="1" ht="16.5" customHeight="1">
      <c r="A479" s="39"/>
      <c r="B479" s="40"/>
      <c r="C479" s="220" t="s">
        <v>1114</v>
      </c>
      <c r="D479" s="220" t="s">
        <v>153</v>
      </c>
      <c r="E479" s="221" t="s">
        <v>1097</v>
      </c>
      <c r="F479" s="222" t="s">
        <v>1098</v>
      </c>
      <c r="G479" s="223" t="s">
        <v>349</v>
      </c>
      <c r="H479" s="224">
        <v>2</v>
      </c>
      <c r="I479" s="225"/>
      <c r="J479" s="226">
        <f>ROUND(I479*H479,2)</f>
        <v>0</v>
      </c>
      <c r="K479" s="227"/>
      <c r="L479" s="45"/>
      <c r="M479" s="228" t="s">
        <v>1</v>
      </c>
      <c r="N479" s="229" t="s">
        <v>44</v>
      </c>
      <c r="O479" s="92"/>
      <c r="P479" s="230">
        <f>O479*H479</f>
        <v>0</v>
      </c>
      <c r="Q479" s="230">
        <v>0</v>
      </c>
      <c r="R479" s="230">
        <f>Q479*H479</f>
        <v>0</v>
      </c>
      <c r="S479" s="230">
        <v>0</v>
      </c>
      <c r="T479" s="231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2" t="s">
        <v>235</v>
      </c>
      <c r="AT479" s="232" t="s">
        <v>153</v>
      </c>
      <c r="AU479" s="232" t="s">
        <v>89</v>
      </c>
      <c r="AY479" s="18" t="s">
        <v>151</v>
      </c>
      <c r="BE479" s="233">
        <f>IF(N479="základní",J479,0)</f>
        <v>0</v>
      </c>
      <c r="BF479" s="233">
        <f>IF(N479="snížená",J479,0)</f>
        <v>0</v>
      </c>
      <c r="BG479" s="233">
        <f>IF(N479="zákl. přenesená",J479,0)</f>
        <v>0</v>
      </c>
      <c r="BH479" s="233">
        <f>IF(N479="sníž. přenesená",J479,0)</f>
        <v>0</v>
      </c>
      <c r="BI479" s="233">
        <f>IF(N479="nulová",J479,0)</f>
        <v>0</v>
      </c>
      <c r="BJ479" s="18" t="s">
        <v>87</v>
      </c>
      <c r="BK479" s="233">
        <f>ROUND(I479*H479,2)</f>
        <v>0</v>
      </c>
      <c r="BL479" s="18" t="s">
        <v>235</v>
      </c>
      <c r="BM479" s="232" t="s">
        <v>2310</v>
      </c>
    </row>
    <row r="480" s="2" customFormat="1" ht="24.15" customHeight="1">
      <c r="A480" s="39"/>
      <c r="B480" s="40"/>
      <c r="C480" s="257" t="s">
        <v>1118</v>
      </c>
      <c r="D480" s="257" t="s">
        <v>353</v>
      </c>
      <c r="E480" s="258" t="s">
        <v>2311</v>
      </c>
      <c r="F480" s="259" t="s">
        <v>2312</v>
      </c>
      <c r="G480" s="260" t="s">
        <v>349</v>
      </c>
      <c r="H480" s="261">
        <v>2</v>
      </c>
      <c r="I480" s="262"/>
      <c r="J480" s="263">
        <f>ROUND(I480*H480,2)</f>
        <v>0</v>
      </c>
      <c r="K480" s="264"/>
      <c r="L480" s="265"/>
      <c r="M480" s="266" t="s">
        <v>1</v>
      </c>
      <c r="N480" s="267" t="s">
        <v>44</v>
      </c>
      <c r="O480" s="92"/>
      <c r="P480" s="230">
        <f>O480*H480</f>
        <v>0</v>
      </c>
      <c r="Q480" s="230">
        <v>0.00069999999999999999</v>
      </c>
      <c r="R480" s="230">
        <f>Q480*H480</f>
        <v>0.0014</v>
      </c>
      <c r="S480" s="230">
        <v>0</v>
      </c>
      <c r="T480" s="231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2" t="s">
        <v>326</v>
      </c>
      <c r="AT480" s="232" t="s">
        <v>353</v>
      </c>
      <c r="AU480" s="232" t="s">
        <v>89</v>
      </c>
      <c r="AY480" s="18" t="s">
        <v>151</v>
      </c>
      <c r="BE480" s="233">
        <f>IF(N480="základní",J480,0)</f>
        <v>0</v>
      </c>
      <c r="BF480" s="233">
        <f>IF(N480="snížená",J480,0)</f>
        <v>0</v>
      </c>
      <c r="BG480" s="233">
        <f>IF(N480="zákl. přenesená",J480,0)</f>
        <v>0</v>
      </c>
      <c r="BH480" s="233">
        <f>IF(N480="sníž. přenesená",J480,0)</f>
        <v>0</v>
      </c>
      <c r="BI480" s="233">
        <f>IF(N480="nulová",J480,0)</f>
        <v>0</v>
      </c>
      <c r="BJ480" s="18" t="s">
        <v>87</v>
      </c>
      <c r="BK480" s="233">
        <f>ROUND(I480*H480,2)</f>
        <v>0</v>
      </c>
      <c r="BL480" s="18" t="s">
        <v>235</v>
      </c>
      <c r="BM480" s="232" t="s">
        <v>2313</v>
      </c>
    </row>
    <row r="481" s="2" customFormat="1" ht="16.5" customHeight="1">
      <c r="A481" s="39"/>
      <c r="B481" s="40"/>
      <c r="C481" s="220" t="s">
        <v>1122</v>
      </c>
      <c r="D481" s="220" t="s">
        <v>153</v>
      </c>
      <c r="E481" s="221" t="s">
        <v>1110</v>
      </c>
      <c r="F481" s="222" t="s">
        <v>1111</v>
      </c>
      <c r="G481" s="223" t="s">
        <v>349</v>
      </c>
      <c r="H481" s="224">
        <v>4</v>
      </c>
      <c r="I481" s="225"/>
      <c r="J481" s="226">
        <f>ROUND(I481*H481,2)</f>
        <v>0</v>
      </c>
      <c r="K481" s="227"/>
      <c r="L481" s="45"/>
      <c r="M481" s="228" t="s">
        <v>1</v>
      </c>
      <c r="N481" s="229" t="s">
        <v>44</v>
      </c>
      <c r="O481" s="92"/>
      <c r="P481" s="230">
        <f>O481*H481</f>
        <v>0</v>
      </c>
      <c r="Q481" s="230">
        <v>0</v>
      </c>
      <c r="R481" s="230">
        <f>Q481*H481</f>
        <v>0</v>
      </c>
      <c r="S481" s="230">
        <v>0</v>
      </c>
      <c r="T481" s="231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2" t="s">
        <v>235</v>
      </c>
      <c r="AT481" s="232" t="s">
        <v>153</v>
      </c>
      <c r="AU481" s="232" t="s">
        <v>89</v>
      </c>
      <c r="AY481" s="18" t="s">
        <v>151</v>
      </c>
      <c r="BE481" s="233">
        <f>IF(N481="základní",J481,0)</f>
        <v>0</v>
      </c>
      <c r="BF481" s="233">
        <f>IF(N481="snížená",J481,0)</f>
        <v>0</v>
      </c>
      <c r="BG481" s="233">
        <f>IF(N481="zákl. přenesená",J481,0)</f>
        <v>0</v>
      </c>
      <c r="BH481" s="233">
        <f>IF(N481="sníž. přenesená",J481,0)</f>
        <v>0</v>
      </c>
      <c r="BI481" s="233">
        <f>IF(N481="nulová",J481,0)</f>
        <v>0</v>
      </c>
      <c r="BJ481" s="18" t="s">
        <v>87</v>
      </c>
      <c r="BK481" s="233">
        <f>ROUND(I481*H481,2)</f>
        <v>0</v>
      </c>
      <c r="BL481" s="18" t="s">
        <v>235</v>
      </c>
      <c r="BM481" s="232" t="s">
        <v>2314</v>
      </c>
    </row>
    <row r="482" s="2" customFormat="1" ht="24.15" customHeight="1">
      <c r="A482" s="39"/>
      <c r="B482" s="40"/>
      <c r="C482" s="257" t="s">
        <v>1126</v>
      </c>
      <c r="D482" s="257" t="s">
        <v>353</v>
      </c>
      <c r="E482" s="258" t="s">
        <v>2315</v>
      </c>
      <c r="F482" s="259" t="s">
        <v>2316</v>
      </c>
      <c r="G482" s="260" t="s">
        <v>349</v>
      </c>
      <c r="H482" s="261">
        <v>4</v>
      </c>
      <c r="I482" s="262"/>
      <c r="J482" s="263">
        <f>ROUND(I482*H482,2)</f>
        <v>0</v>
      </c>
      <c r="K482" s="264"/>
      <c r="L482" s="265"/>
      <c r="M482" s="266" t="s">
        <v>1</v>
      </c>
      <c r="N482" s="267" t="s">
        <v>44</v>
      </c>
      <c r="O482" s="92"/>
      <c r="P482" s="230">
        <f>O482*H482</f>
        <v>0</v>
      </c>
      <c r="Q482" s="230">
        <v>0.00025999999999999998</v>
      </c>
      <c r="R482" s="230">
        <f>Q482*H482</f>
        <v>0.0010399999999999999</v>
      </c>
      <c r="S482" s="230">
        <v>0</v>
      </c>
      <c r="T482" s="231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2" t="s">
        <v>326</v>
      </c>
      <c r="AT482" s="232" t="s">
        <v>353</v>
      </c>
      <c r="AU482" s="232" t="s">
        <v>89</v>
      </c>
      <c r="AY482" s="18" t="s">
        <v>151</v>
      </c>
      <c r="BE482" s="233">
        <f>IF(N482="základní",J482,0)</f>
        <v>0</v>
      </c>
      <c r="BF482" s="233">
        <f>IF(N482="snížená",J482,0)</f>
        <v>0</v>
      </c>
      <c r="BG482" s="233">
        <f>IF(N482="zákl. přenesená",J482,0)</f>
        <v>0</v>
      </c>
      <c r="BH482" s="233">
        <f>IF(N482="sníž. přenesená",J482,0)</f>
        <v>0</v>
      </c>
      <c r="BI482" s="233">
        <f>IF(N482="nulová",J482,0)</f>
        <v>0</v>
      </c>
      <c r="BJ482" s="18" t="s">
        <v>87</v>
      </c>
      <c r="BK482" s="233">
        <f>ROUND(I482*H482,2)</f>
        <v>0</v>
      </c>
      <c r="BL482" s="18" t="s">
        <v>235</v>
      </c>
      <c r="BM482" s="232" t="s">
        <v>2317</v>
      </c>
    </row>
    <row r="483" s="2" customFormat="1" ht="24.15" customHeight="1">
      <c r="A483" s="39"/>
      <c r="B483" s="40"/>
      <c r="C483" s="220" t="s">
        <v>1130</v>
      </c>
      <c r="D483" s="220" t="s">
        <v>153</v>
      </c>
      <c r="E483" s="221" t="s">
        <v>2318</v>
      </c>
      <c r="F483" s="222" t="s">
        <v>2319</v>
      </c>
      <c r="G483" s="223" t="s">
        <v>349</v>
      </c>
      <c r="H483" s="224">
        <v>1</v>
      </c>
      <c r="I483" s="225"/>
      <c r="J483" s="226">
        <f>ROUND(I483*H483,2)</f>
        <v>0</v>
      </c>
      <c r="K483" s="227"/>
      <c r="L483" s="45"/>
      <c r="M483" s="228" t="s">
        <v>1</v>
      </c>
      <c r="N483" s="229" t="s">
        <v>44</v>
      </c>
      <c r="O483" s="92"/>
      <c r="P483" s="230">
        <f>O483*H483</f>
        <v>0</v>
      </c>
      <c r="Q483" s="230">
        <v>0</v>
      </c>
      <c r="R483" s="230">
        <f>Q483*H483</f>
        <v>0</v>
      </c>
      <c r="S483" s="230">
        <v>0</v>
      </c>
      <c r="T483" s="231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2" t="s">
        <v>235</v>
      </c>
      <c r="AT483" s="232" t="s">
        <v>153</v>
      </c>
      <c r="AU483" s="232" t="s">
        <v>89</v>
      </c>
      <c r="AY483" s="18" t="s">
        <v>151</v>
      </c>
      <c r="BE483" s="233">
        <f>IF(N483="základní",J483,0)</f>
        <v>0</v>
      </c>
      <c r="BF483" s="233">
        <f>IF(N483="snížená",J483,0)</f>
        <v>0</v>
      </c>
      <c r="BG483" s="233">
        <f>IF(N483="zákl. přenesená",J483,0)</f>
        <v>0</v>
      </c>
      <c r="BH483" s="233">
        <f>IF(N483="sníž. přenesená",J483,0)</f>
        <v>0</v>
      </c>
      <c r="BI483" s="233">
        <f>IF(N483="nulová",J483,0)</f>
        <v>0</v>
      </c>
      <c r="BJ483" s="18" t="s">
        <v>87</v>
      </c>
      <c r="BK483" s="233">
        <f>ROUND(I483*H483,2)</f>
        <v>0</v>
      </c>
      <c r="BL483" s="18" t="s">
        <v>235</v>
      </c>
      <c r="BM483" s="232" t="s">
        <v>2320</v>
      </c>
    </row>
    <row r="484" s="2" customFormat="1" ht="24.15" customHeight="1">
      <c r="A484" s="39"/>
      <c r="B484" s="40"/>
      <c r="C484" s="220" t="s">
        <v>1134</v>
      </c>
      <c r="D484" s="220" t="s">
        <v>153</v>
      </c>
      <c r="E484" s="221" t="s">
        <v>2321</v>
      </c>
      <c r="F484" s="222" t="s">
        <v>2322</v>
      </c>
      <c r="G484" s="223" t="s">
        <v>2323</v>
      </c>
      <c r="H484" s="224">
        <v>4</v>
      </c>
      <c r="I484" s="225"/>
      <c r="J484" s="226">
        <f>ROUND(I484*H484,2)</f>
        <v>0</v>
      </c>
      <c r="K484" s="227"/>
      <c r="L484" s="45"/>
      <c r="M484" s="228" t="s">
        <v>1</v>
      </c>
      <c r="N484" s="229" t="s">
        <v>44</v>
      </c>
      <c r="O484" s="92"/>
      <c r="P484" s="230">
        <f>O484*H484</f>
        <v>0</v>
      </c>
      <c r="Q484" s="230">
        <v>0</v>
      </c>
      <c r="R484" s="230">
        <f>Q484*H484</f>
        <v>0</v>
      </c>
      <c r="S484" s="230">
        <v>0</v>
      </c>
      <c r="T484" s="231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2" t="s">
        <v>235</v>
      </c>
      <c r="AT484" s="232" t="s">
        <v>153</v>
      </c>
      <c r="AU484" s="232" t="s">
        <v>89</v>
      </c>
      <c r="AY484" s="18" t="s">
        <v>151</v>
      </c>
      <c r="BE484" s="233">
        <f>IF(N484="základní",J484,0)</f>
        <v>0</v>
      </c>
      <c r="BF484" s="233">
        <f>IF(N484="snížená",J484,0)</f>
        <v>0</v>
      </c>
      <c r="BG484" s="233">
        <f>IF(N484="zákl. přenesená",J484,0)</f>
        <v>0</v>
      </c>
      <c r="BH484" s="233">
        <f>IF(N484="sníž. přenesená",J484,0)</f>
        <v>0</v>
      </c>
      <c r="BI484" s="233">
        <f>IF(N484="nulová",J484,0)</f>
        <v>0</v>
      </c>
      <c r="BJ484" s="18" t="s">
        <v>87</v>
      </c>
      <c r="BK484" s="233">
        <f>ROUND(I484*H484,2)</f>
        <v>0</v>
      </c>
      <c r="BL484" s="18" t="s">
        <v>235</v>
      </c>
      <c r="BM484" s="232" t="s">
        <v>2324</v>
      </c>
    </row>
    <row r="485" s="2" customFormat="1" ht="16.5" customHeight="1">
      <c r="A485" s="39"/>
      <c r="B485" s="40"/>
      <c r="C485" s="220" t="s">
        <v>1138</v>
      </c>
      <c r="D485" s="220" t="s">
        <v>153</v>
      </c>
      <c r="E485" s="221" t="s">
        <v>2325</v>
      </c>
      <c r="F485" s="222" t="s">
        <v>2326</v>
      </c>
      <c r="G485" s="223" t="s">
        <v>669</v>
      </c>
      <c r="H485" s="224">
        <v>1</v>
      </c>
      <c r="I485" s="225"/>
      <c r="J485" s="226">
        <f>ROUND(I485*H485,2)</f>
        <v>0</v>
      </c>
      <c r="K485" s="227"/>
      <c r="L485" s="45"/>
      <c r="M485" s="228" t="s">
        <v>1</v>
      </c>
      <c r="N485" s="229" t="s">
        <v>44</v>
      </c>
      <c r="O485" s="92"/>
      <c r="P485" s="230">
        <f>O485*H485</f>
        <v>0</v>
      </c>
      <c r="Q485" s="230">
        <v>0</v>
      </c>
      <c r="R485" s="230">
        <f>Q485*H485</f>
        <v>0</v>
      </c>
      <c r="S485" s="230">
        <v>0</v>
      </c>
      <c r="T485" s="231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2" t="s">
        <v>502</v>
      </c>
      <c r="AT485" s="232" t="s">
        <v>153</v>
      </c>
      <c r="AU485" s="232" t="s">
        <v>89</v>
      </c>
      <c r="AY485" s="18" t="s">
        <v>151</v>
      </c>
      <c r="BE485" s="233">
        <f>IF(N485="základní",J485,0)</f>
        <v>0</v>
      </c>
      <c r="BF485" s="233">
        <f>IF(N485="snížená",J485,0)</f>
        <v>0</v>
      </c>
      <c r="BG485" s="233">
        <f>IF(N485="zákl. přenesená",J485,0)</f>
        <v>0</v>
      </c>
      <c r="BH485" s="233">
        <f>IF(N485="sníž. přenesená",J485,0)</f>
        <v>0</v>
      </c>
      <c r="BI485" s="233">
        <f>IF(N485="nulová",J485,0)</f>
        <v>0</v>
      </c>
      <c r="BJ485" s="18" t="s">
        <v>87</v>
      </c>
      <c r="BK485" s="233">
        <f>ROUND(I485*H485,2)</f>
        <v>0</v>
      </c>
      <c r="BL485" s="18" t="s">
        <v>502</v>
      </c>
      <c r="BM485" s="232" t="s">
        <v>2327</v>
      </c>
    </row>
    <row r="486" s="2" customFormat="1" ht="16.5" customHeight="1">
      <c r="A486" s="39"/>
      <c r="B486" s="40"/>
      <c r="C486" s="257" t="s">
        <v>1142</v>
      </c>
      <c r="D486" s="257" t="s">
        <v>353</v>
      </c>
      <c r="E486" s="258" t="s">
        <v>2328</v>
      </c>
      <c r="F486" s="259" t="s">
        <v>2329</v>
      </c>
      <c r="G486" s="260" t="s">
        <v>669</v>
      </c>
      <c r="H486" s="261">
        <v>1</v>
      </c>
      <c r="I486" s="262"/>
      <c r="J486" s="263">
        <f>ROUND(I486*H486,2)</f>
        <v>0</v>
      </c>
      <c r="K486" s="264"/>
      <c r="L486" s="265"/>
      <c r="M486" s="266" t="s">
        <v>1</v>
      </c>
      <c r="N486" s="267" t="s">
        <v>44</v>
      </c>
      <c r="O486" s="92"/>
      <c r="P486" s="230">
        <f>O486*H486</f>
        <v>0</v>
      </c>
      <c r="Q486" s="230">
        <v>1.0000000000000001E-05</v>
      </c>
      <c r="R486" s="230">
        <f>Q486*H486</f>
        <v>1.0000000000000001E-05</v>
      </c>
      <c r="S486" s="230">
        <v>0</v>
      </c>
      <c r="T486" s="231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2" t="s">
        <v>1476</v>
      </c>
      <c r="AT486" s="232" t="s">
        <v>353</v>
      </c>
      <c r="AU486" s="232" t="s">
        <v>89</v>
      </c>
      <c r="AY486" s="18" t="s">
        <v>151</v>
      </c>
      <c r="BE486" s="233">
        <f>IF(N486="základní",J486,0)</f>
        <v>0</v>
      </c>
      <c r="BF486" s="233">
        <f>IF(N486="snížená",J486,0)</f>
        <v>0</v>
      </c>
      <c r="BG486" s="233">
        <f>IF(N486="zákl. přenesená",J486,0)</f>
        <v>0</v>
      </c>
      <c r="BH486" s="233">
        <f>IF(N486="sníž. přenesená",J486,0)</f>
        <v>0</v>
      </c>
      <c r="BI486" s="233">
        <f>IF(N486="nulová",J486,0)</f>
        <v>0</v>
      </c>
      <c r="BJ486" s="18" t="s">
        <v>87</v>
      </c>
      <c r="BK486" s="233">
        <f>ROUND(I486*H486,2)</f>
        <v>0</v>
      </c>
      <c r="BL486" s="18" t="s">
        <v>502</v>
      </c>
      <c r="BM486" s="232" t="s">
        <v>2330</v>
      </c>
    </row>
    <row r="487" s="2" customFormat="1" ht="24.15" customHeight="1">
      <c r="A487" s="39"/>
      <c r="B487" s="40"/>
      <c r="C487" s="220" t="s">
        <v>1146</v>
      </c>
      <c r="D487" s="220" t="s">
        <v>153</v>
      </c>
      <c r="E487" s="221" t="s">
        <v>2331</v>
      </c>
      <c r="F487" s="222" t="s">
        <v>2332</v>
      </c>
      <c r="G487" s="223" t="s">
        <v>248</v>
      </c>
      <c r="H487" s="224">
        <v>0.14599999999999999</v>
      </c>
      <c r="I487" s="225"/>
      <c r="J487" s="226">
        <f>ROUND(I487*H487,2)</f>
        <v>0</v>
      </c>
      <c r="K487" s="227"/>
      <c r="L487" s="45"/>
      <c r="M487" s="228" t="s">
        <v>1</v>
      </c>
      <c r="N487" s="229" t="s">
        <v>44</v>
      </c>
      <c r="O487" s="92"/>
      <c r="P487" s="230">
        <f>O487*H487</f>
        <v>0</v>
      </c>
      <c r="Q487" s="230">
        <v>0</v>
      </c>
      <c r="R487" s="230">
        <f>Q487*H487</f>
        <v>0</v>
      </c>
      <c r="S487" s="230">
        <v>0</v>
      </c>
      <c r="T487" s="231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2" t="s">
        <v>235</v>
      </c>
      <c r="AT487" s="232" t="s">
        <v>153</v>
      </c>
      <c r="AU487" s="232" t="s">
        <v>89</v>
      </c>
      <c r="AY487" s="18" t="s">
        <v>151</v>
      </c>
      <c r="BE487" s="233">
        <f>IF(N487="základní",J487,0)</f>
        <v>0</v>
      </c>
      <c r="BF487" s="233">
        <f>IF(N487="snížená",J487,0)</f>
        <v>0</v>
      </c>
      <c r="BG487" s="233">
        <f>IF(N487="zákl. přenesená",J487,0)</f>
        <v>0</v>
      </c>
      <c r="BH487" s="233">
        <f>IF(N487="sníž. přenesená",J487,0)</f>
        <v>0</v>
      </c>
      <c r="BI487" s="233">
        <f>IF(N487="nulová",J487,0)</f>
        <v>0</v>
      </c>
      <c r="BJ487" s="18" t="s">
        <v>87</v>
      </c>
      <c r="BK487" s="233">
        <f>ROUND(I487*H487,2)</f>
        <v>0</v>
      </c>
      <c r="BL487" s="18" t="s">
        <v>235</v>
      </c>
      <c r="BM487" s="232" t="s">
        <v>2333</v>
      </c>
    </row>
    <row r="488" s="12" customFormat="1" ht="22.8" customHeight="1">
      <c r="A488" s="12"/>
      <c r="B488" s="204"/>
      <c r="C488" s="205"/>
      <c r="D488" s="206" t="s">
        <v>78</v>
      </c>
      <c r="E488" s="218" t="s">
        <v>1199</v>
      </c>
      <c r="F488" s="218" t="s">
        <v>1200</v>
      </c>
      <c r="G488" s="205"/>
      <c r="H488" s="205"/>
      <c r="I488" s="208"/>
      <c r="J488" s="219">
        <f>BK488</f>
        <v>0</v>
      </c>
      <c r="K488" s="205"/>
      <c r="L488" s="210"/>
      <c r="M488" s="211"/>
      <c r="N488" s="212"/>
      <c r="O488" s="212"/>
      <c r="P488" s="213">
        <f>SUM(P489:P494)</f>
        <v>0</v>
      </c>
      <c r="Q488" s="212"/>
      <c r="R488" s="213">
        <f>SUM(R489:R494)</f>
        <v>0.078875999999999988</v>
      </c>
      <c r="S488" s="212"/>
      <c r="T488" s="214">
        <f>SUM(T489:T494)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5" t="s">
        <v>89</v>
      </c>
      <c r="AT488" s="216" t="s">
        <v>78</v>
      </c>
      <c r="AU488" s="216" t="s">
        <v>87</v>
      </c>
      <c r="AY488" s="215" t="s">
        <v>151</v>
      </c>
      <c r="BK488" s="217">
        <f>SUM(BK489:BK494)</f>
        <v>0</v>
      </c>
    </row>
    <row r="489" s="2" customFormat="1" ht="33" customHeight="1">
      <c r="A489" s="39"/>
      <c r="B489" s="40"/>
      <c r="C489" s="220" t="s">
        <v>1150</v>
      </c>
      <c r="D489" s="220" t="s">
        <v>153</v>
      </c>
      <c r="E489" s="221" t="s">
        <v>2334</v>
      </c>
      <c r="F489" s="222" t="s">
        <v>2335</v>
      </c>
      <c r="G489" s="223" t="s">
        <v>287</v>
      </c>
      <c r="H489" s="224">
        <v>34.649999999999999</v>
      </c>
      <c r="I489" s="225"/>
      <c r="J489" s="226">
        <f>ROUND(I489*H489,2)</f>
        <v>0</v>
      </c>
      <c r="K489" s="227"/>
      <c r="L489" s="45"/>
      <c r="M489" s="228" t="s">
        <v>1</v>
      </c>
      <c r="N489" s="229" t="s">
        <v>44</v>
      </c>
      <c r="O489" s="92"/>
      <c r="P489" s="230">
        <f>O489*H489</f>
        <v>0</v>
      </c>
      <c r="Q489" s="230">
        <v>0.0022399999999999998</v>
      </c>
      <c r="R489" s="230">
        <f>Q489*H489</f>
        <v>0.077615999999999991</v>
      </c>
      <c r="S489" s="230">
        <v>0</v>
      </c>
      <c r="T489" s="231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2" t="s">
        <v>235</v>
      </c>
      <c r="AT489" s="232" t="s">
        <v>153</v>
      </c>
      <c r="AU489" s="232" t="s">
        <v>89</v>
      </c>
      <c r="AY489" s="18" t="s">
        <v>151</v>
      </c>
      <c r="BE489" s="233">
        <f>IF(N489="základní",J489,0)</f>
        <v>0</v>
      </c>
      <c r="BF489" s="233">
        <f>IF(N489="snížená",J489,0)</f>
        <v>0</v>
      </c>
      <c r="BG489" s="233">
        <f>IF(N489="zákl. přenesená",J489,0)</f>
        <v>0</v>
      </c>
      <c r="BH489" s="233">
        <f>IF(N489="sníž. přenesená",J489,0)</f>
        <v>0</v>
      </c>
      <c r="BI489" s="233">
        <f>IF(N489="nulová",J489,0)</f>
        <v>0</v>
      </c>
      <c r="BJ489" s="18" t="s">
        <v>87</v>
      </c>
      <c r="BK489" s="233">
        <f>ROUND(I489*H489,2)</f>
        <v>0</v>
      </c>
      <c r="BL489" s="18" t="s">
        <v>235</v>
      </c>
      <c r="BM489" s="232" t="s">
        <v>2336</v>
      </c>
    </row>
    <row r="490" s="13" customFormat="1">
      <c r="A490" s="13"/>
      <c r="B490" s="234"/>
      <c r="C490" s="235"/>
      <c r="D490" s="236" t="s">
        <v>159</v>
      </c>
      <c r="E490" s="237" t="s">
        <v>1</v>
      </c>
      <c r="F490" s="238" t="s">
        <v>2337</v>
      </c>
      <c r="G490" s="235"/>
      <c r="H490" s="239">
        <v>34.649999999999999</v>
      </c>
      <c r="I490" s="240"/>
      <c r="J490" s="235"/>
      <c r="K490" s="235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159</v>
      </c>
      <c r="AU490" s="245" t="s">
        <v>89</v>
      </c>
      <c r="AV490" s="13" t="s">
        <v>89</v>
      </c>
      <c r="AW490" s="13" t="s">
        <v>35</v>
      </c>
      <c r="AX490" s="13" t="s">
        <v>87</v>
      </c>
      <c r="AY490" s="245" t="s">
        <v>151</v>
      </c>
    </row>
    <row r="491" s="2" customFormat="1" ht="33" customHeight="1">
      <c r="A491" s="39"/>
      <c r="B491" s="40"/>
      <c r="C491" s="220" t="s">
        <v>1154</v>
      </c>
      <c r="D491" s="220" t="s">
        <v>153</v>
      </c>
      <c r="E491" s="221" t="s">
        <v>2338</v>
      </c>
      <c r="F491" s="222" t="s">
        <v>2339</v>
      </c>
      <c r="G491" s="223" t="s">
        <v>349</v>
      </c>
      <c r="H491" s="224">
        <v>2</v>
      </c>
      <c r="I491" s="225"/>
      <c r="J491" s="226">
        <f>ROUND(I491*H491,2)</f>
        <v>0</v>
      </c>
      <c r="K491" s="227"/>
      <c r="L491" s="45"/>
      <c r="M491" s="228" t="s">
        <v>1</v>
      </c>
      <c r="N491" s="229" t="s">
        <v>44</v>
      </c>
      <c r="O491" s="92"/>
      <c r="P491" s="230">
        <f>O491*H491</f>
        <v>0</v>
      </c>
      <c r="Q491" s="230">
        <v>0</v>
      </c>
      <c r="R491" s="230">
        <f>Q491*H491</f>
        <v>0</v>
      </c>
      <c r="S491" s="230">
        <v>0</v>
      </c>
      <c r="T491" s="231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2" t="s">
        <v>235</v>
      </c>
      <c r="AT491" s="232" t="s">
        <v>153</v>
      </c>
      <c r="AU491" s="232" t="s">
        <v>89</v>
      </c>
      <c r="AY491" s="18" t="s">
        <v>151</v>
      </c>
      <c r="BE491" s="233">
        <f>IF(N491="základní",J491,0)</f>
        <v>0</v>
      </c>
      <c r="BF491" s="233">
        <f>IF(N491="snížená",J491,0)</f>
        <v>0</v>
      </c>
      <c r="BG491" s="233">
        <f>IF(N491="zákl. přenesená",J491,0)</f>
        <v>0</v>
      </c>
      <c r="BH491" s="233">
        <f>IF(N491="sníž. přenesená",J491,0)</f>
        <v>0</v>
      </c>
      <c r="BI491" s="233">
        <f>IF(N491="nulová",J491,0)</f>
        <v>0</v>
      </c>
      <c r="BJ491" s="18" t="s">
        <v>87</v>
      </c>
      <c r="BK491" s="233">
        <f>ROUND(I491*H491,2)</f>
        <v>0</v>
      </c>
      <c r="BL491" s="18" t="s">
        <v>235</v>
      </c>
      <c r="BM491" s="232" t="s">
        <v>2340</v>
      </c>
    </row>
    <row r="492" s="2" customFormat="1" ht="24.15" customHeight="1">
      <c r="A492" s="39"/>
      <c r="B492" s="40"/>
      <c r="C492" s="220" t="s">
        <v>1160</v>
      </c>
      <c r="D492" s="220" t="s">
        <v>153</v>
      </c>
      <c r="E492" s="221" t="s">
        <v>2341</v>
      </c>
      <c r="F492" s="222" t="s">
        <v>2342</v>
      </c>
      <c r="G492" s="223" t="s">
        <v>287</v>
      </c>
      <c r="H492" s="224">
        <v>1.5</v>
      </c>
      <c r="I492" s="225"/>
      <c r="J492" s="226">
        <f>ROUND(I492*H492,2)</f>
        <v>0</v>
      </c>
      <c r="K492" s="227"/>
      <c r="L492" s="45"/>
      <c r="M492" s="228" t="s">
        <v>1</v>
      </c>
      <c r="N492" s="229" t="s">
        <v>44</v>
      </c>
      <c r="O492" s="92"/>
      <c r="P492" s="230">
        <f>O492*H492</f>
        <v>0</v>
      </c>
      <c r="Q492" s="230">
        <v>0.00084000000000000003</v>
      </c>
      <c r="R492" s="230">
        <f>Q492*H492</f>
        <v>0.0012600000000000001</v>
      </c>
      <c r="S492" s="230">
        <v>0</v>
      </c>
      <c r="T492" s="231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2" t="s">
        <v>235</v>
      </c>
      <c r="AT492" s="232" t="s">
        <v>153</v>
      </c>
      <c r="AU492" s="232" t="s">
        <v>89</v>
      </c>
      <c r="AY492" s="18" t="s">
        <v>151</v>
      </c>
      <c r="BE492" s="233">
        <f>IF(N492="základní",J492,0)</f>
        <v>0</v>
      </c>
      <c r="BF492" s="233">
        <f>IF(N492="snížená",J492,0)</f>
        <v>0</v>
      </c>
      <c r="BG492" s="233">
        <f>IF(N492="zákl. přenesená",J492,0)</f>
        <v>0</v>
      </c>
      <c r="BH492" s="233">
        <f>IF(N492="sníž. přenesená",J492,0)</f>
        <v>0</v>
      </c>
      <c r="BI492" s="233">
        <f>IF(N492="nulová",J492,0)</f>
        <v>0</v>
      </c>
      <c r="BJ492" s="18" t="s">
        <v>87</v>
      </c>
      <c r="BK492" s="233">
        <f>ROUND(I492*H492,2)</f>
        <v>0</v>
      </c>
      <c r="BL492" s="18" t="s">
        <v>235</v>
      </c>
      <c r="BM492" s="232" t="s">
        <v>2343</v>
      </c>
    </row>
    <row r="493" s="13" customFormat="1">
      <c r="A493" s="13"/>
      <c r="B493" s="234"/>
      <c r="C493" s="235"/>
      <c r="D493" s="236" t="s">
        <v>159</v>
      </c>
      <c r="E493" s="237" t="s">
        <v>1</v>
      </c>
      <c r="F493" s="238" t="s">
        <v>2344</v>
      </c>
      <c r="G493" s="235"/>
      <c r="H493" s="239">
        <v>1.5</v>
      </c>
      <c r="I493" s="240"/>
      <c r="J493" s="235"/>
      <c r="K493" s="235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159</v>
      </c>
      <c r="AU493" s="245" t="s">
        <v>89</v>
      </c>
      <c r="AV493" s="13" t="s">
        <v>89</v>
      </c>
      <c r="AW493" s="13" t="s">
        <v>35</v>
      </c>
      <c r="AX493" s="13" t="s">
        <v>87</v>
      </c>
      <c r="AY493" s="245" t="s">
        <v>151</v>
      </c>
    </row>
    <row r="494" s="2" customFormat="1" ht="24.15" customHeight="1">
      <c r="A494" s="39"/>
      <c r="B494" s="40"/>
      <c r="C494" s="220" t="s">
        <v>1165</v>
      </c>
      <c r="D494" s="220" t="s">
        <v>153</v>
      </c>
      <c r="E494" s="221" t="s">
        <v>2345</v>
      </c>
      <c r="F494" s="222" t="s">
        <v>2346</v>
      </c>
      <c r="G494" s="223" t="s">
        <v>248</v>
      </c>
      <c r="H494" s="224">
        <v>0.079000000000000001</v>
      </c>
      <c r="I494" s="225"/>
      <c r="J494" s="226">
        <f>ROUND(I494*H494,2)</f>
        <v>0</v>
      </c>
      <c r="K494" s="227"/>
      <c r="L494" s="45"/>
      <c r="M494" s="228" t="s">
        <v>1</v>
      </c>
      <c r="N494" s="229" t="s">
        <v>44</v>
      </c>
      <c r="O494" s="92"/>
      <c r="P494" s="230">
        <f>O494*H494</f>
        <v>0</v>
      </c>
      <c r="Q494" s="230">
        <v>0</v>
      </c>
      <c r="R494" s="230">
        <f>Q494*H494</f>
        <v>0</v>
      </c>
      <c r="S494" s="230">
        <v>0</v>
      </c>
      <c r="T494" s="231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2" t="s">
        <v>235</v>
      </c>
      <c r="AT494" s="232" t="s">
        <v>153</v>
      </c>
      <c r="AU494" s="232" t="s">
        <v>89</v>
      </c>
      <c r="AY494" s="18" t="s">
        <v>151</v>
      </c>
      <c r="BE494" s="233">
        <f>IF(N494="základní",J494,0)</f>
        <v>0</v>
      </c>
      <c r="BF494" s="233">
        <f>IF(N494="snížená",J494,0)</f>
        <v>0</v>
      </c>
      <c r="BG494" s="233">
        <f>IF(N494="zákl. přenesená",J494,0)</f>
        <v>0</v>
      </c>
      <c r="BH494" s="233">
        <f>IF(N494="sníž. přenesená",J494,0)</f>
        <v>0</v>
      </c>
      <c r="BI494" s="233">
        <f>IF(N494="nulová",J494,0)</f>
        <v>0</v>
      </c>
      <c r="BJ494" s="18" t="s">
        <v>87</v>
      </c>
      <c r="BK494" s="233">
        <f>ROUND(I494*H494,2)</f>
        <v>0</v>
      </c>
      <c r="BL494" s="18" t="s">
        <v>235</v>
      </c>
      <c r="BM494" s="232" t="s">
        <v>2347</v>
      </c>
    </row>
    <row r="495" s="12" customFormat="1" ht="22.8" customHeight="1">
      <c r="A495" s="12"/>
      <c r="B495" s="204"/>
      <c r="C495" s="205"/>
      <c r="D495" s="206" t="s">
        <v>78</v>
      </c>
      <c r="E495" s="218" t="s">
        <v>1304</v>
      </c>
      <c r="F495" s="218" t="s">
        <v>1305</v>
      </c>
      <c r="G495" s="205"/>
      <c r="H495" s="205"/>
      <c r="I495" s="208"/>
      <c r="J495" s="219">
        <f>BK495</f>
        <v>0</v>
      </c>
      <c r="K495" s="205"/>
      <c r="L495" s="210"/>
      <c r="M495" s="211"/>
      <c r="N495" s="212"/>
      <c r="O495" s="212"/>
      <c r="P495" s="213">
        <f>SUM(P496:P506)</f>
        <v>0</v>
      </c>
      <c r="Q495" s="212"/>
      <c r="R495" s="213">
        <f>SUM(R496:R506)</f>
        <v>0.18004710000000002</v>
      </c>
      <c r="S495" s="212"/>
      <c r="T495" s="214">
        <f>SUM(T496:T506)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5" t="s">
        <v>89</v>
      </c>
      <c r="AT495" s="216" t="s">
        <v>78</v>
      </c>
      <c r="AU495" s="216" t="s">
        <v>87</v>
      </c>
      <c r="AY495" s="215" t="s">
        <v>151</v>
      </c>
      <c r="BK495" s="217">
        <f>SUM(BK496:BK506)</f>
        <v>0</v>
      </c>
    </row>
    <row r="496" s="2" customFormat="1" ht="24.15" customHeight="1">
      <c r="A496" s="39"/>
      <c r="B496" s="40"/>
      <c r="C496" s="220" t="s">
        <v>1169</v>
      </c>
      <c r="D496" s="220" t="s">
        <v>153</v>
      </c>
      <c r="E496" s="221" t="s">
        <v>2348</v>
      </c>
      <c r="F496" s="222" t="s">
        <v>2349</v>
      </c>
      <c r="G496" s="223" t="s">
        <v>156</v>
      </c>
      <c r="H496" s="224">
        <v>3.1499999999999999</v>
      </c>
      <c r="I496" s="225"/>
      <c r="J496" s="226">
        <f>ROUND(I496*H496,2)</f>
        <v>0</v>
      </c>
      <c r="K496" s="227"/>
      <c r="L496" s="45"/>
      <c r="M496" s="228" t="s">
        <v>1</v>
      </c>
      <c r="N496" s="229" t="s">
        <v>44</v>
      </c>
      <c r="O496" s="92"/>
      <c r="P496" s="230">
        <f>O496*H496</f>
        <v>0</v>
      </c>
      <c r="Q496" s="230">
        <v>0.00025000000000000001</v>
      </c>
      <c r="R496" s="230">
        <f>Q496*H496</f>
        <v>0.00078750000000000001</v>
      </c>
      <c r="S496" s="230">
        <v>0</v>
      </c>
      <c r="T496" s="231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2" t="s">
        <v>235</v>
      </c>
      <c r="AT496" s="232" t="s">
        <v>153</v>
      </c>
      <c r="AU496" s="232" t="s">
        <v>89</v>
      </c>
      <c r="AY496" s="18" t="s">
        <v>151</v>
      </c>
      <c r="BE496" s="233">
        <f>IF(N496="základní",J496,0)</f>
        <v>0</v>
      </c>
      <c r="BF496" s="233">
        <f>IF(N496="snížená",J496,0)</f>
        <v>0</v>
      </c>
      <c r="BG496" s="233">
        <f>IF(N496="zákl. přenesená",J496,0)</f>
        <v>0</v>
      </c>
      <c r="BH496" s="233">
        <f>IF(N496="sníž. přenesená",J496,0)</f>
        <v>0</v>
      </c>
      <c r="BI496" s="233">
        <f>IF(N496="nulová",J496,0)</f>
        <v>0</v>
      </c>
      <c r="BJ496" s="18" t="s">
        <v>87</v>
      </c>
      <c r="BK496" s="233">
        <f>ROUND(I496*H496,2)</f>
        <v>0</v>
      </c>
      <c r="BL496" s="18" t="s">
        <v>235</v>
      </c>
      <c r="BM496" s="232" t="s">
        <v>2350</v>
      </c>
    </row>
    <row r="497" s="13" customFormat="1">
      <c r="A497" s="13"/>
      <c r="B497" s="234"/>
      <c r="C497" s="235"/>
      <c r="D497" s="236" t="s">
        <v>159</v>
      </c>
      <c r="E497" s="237" t="s">
        <v>1</v>
      </c>
      <c r="F497" s="238" t="s">
        <v>2351</v>
      </c>
      <c r="G497" s="235"/>
      <c r="H497" s="239">
        <v>3.1499999999999999</v>
      </c>
      <c r="I497" s="240"/>
      <c r="J497" s="235"/>
      <c r="K497" s="235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159</v>
      </c>
      <c r="AU497" s="245" t="s">
        <v>89</v>
      </c>
      <c r="AV497" s="13" t="s">
        <v>89</v>
      </c>
      <c r="AW497" s="13" t="s">
        <v>35</v>
      </c>
      <c r="AX497" s="13" t="s">
        <v>87</v>
      </c>
      <c r="AY497" s="245" t="s">
        <v>151</v>
      </c>
    </row>
    <row r="498" s="2" customFormat="1" ht="24.15" customHeight="1">
      <c r="A498" s="39"/>
      <c r="B498" s="40"/>
      <c r="C498" s="257" t="s">
        <v>1175</v>
      </c>
      <c r="D498" s="257" t="s">
        <v>353</v>
      </c>
      <c r="E498" s="258" t="s">
        <v>2352</v>
      </c>
      <c r="F498" s="259" t="s">
        <v>2353</v>
      </c>
      <c r="G498" s="260" t="s">
        <v>156</v>
      </c>
      <c r="H498" s="261">
        <v>3.1499999999999999</v>
      </c>
      <c r="I498" s="262"/>
      <c r="J498" s="263">
        <f>ROUND(I498*H498,2)</f>
        <v>0</v>
      </c>
      <c r="K498" s="264"/>
      <c r="L498" s="265"/>
      <c r="M498" s="266" t="s">
        <v>1</v>
      </c>
      <c r="N498" s="267" t="s">
        <v>44</v>
      </c>
      <c r="O498" s="92"/>
      <c r="P498" s="230">
        <f>O498*H498</f>
        <v>0</v>
      </c>
      <c r="Q498" s="230">
        <v>0.029999999999999999</v>
      </c>
      <c r="R498" s="230">
        <f>Q498*H498</f>
        <v>0.094500000000000001</v>
      </c>
      <c r="S498" s="230">
        <v>0</v>
      </c>
      <c r="T498" s="231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2" t="s">
        <v>326</v>
      </c>
      <c r="AT498" s="232" t="s">
        <v>353</v>
      </c>
      <c r="AU498" s="232" t="s">
        <v>89</v>
      </c>
      <c r="AY498" s="18" t="s">
        <v>151</v>
      </c>
      <c r="BE498" s="233">
        <f>IF(N498="základní",J498,0)</f>
        <v>0</v>
      </c>
      <c r="BF498" s="233">
        <f>IF(N498="snížená",J498,0)</f>
        <v>0</v>
      </c>
      <c r="BG498" s="233">
        <f>IF(N498="zákl. přenesená",J498,0)</f>
        <v>0</v>
      </c>
      <c r="BH498" s="233">
        <f>IF(N498="sníž. přenesená",J498,0)</f>
        <v>0</v>
      </c>
      <c r="BI498" s="233">
        <f>IF(N498="nulová",J498,0)</f>
        <v>0</v>
      </c>
      <c r="BJ498" s="18" t="s">
        <v>87</v>
      </c>
      <c r="BK498" s="233">
        <f>ROUND(I498*H498,2)</f>
        <v>0</v>
      </c>
      <c r="BL498" s="18" t="s">
        <v>235</v>
      </c>
      <c r="BM498" s="232" t="s">
        <v>2354</v>
      </c>
    </row>
    <row r="499" s="2" customFormat="1" ht="24.15" customHeight="1">
      <c r="A499" s="39"/>
      <c r="B499" s="40"/>
      <c r="C499" s="220" t="s">
        <v>1180</v>
      </c>
      <c r="D499" s="220" t="s">
        <v>153</v>
      </c>
      <c r="E499" s="221" t="s">
        <v>1307</v>
      </c>
      <c r="F499" s="222" t="s">
        <v>1308</v>
      </c>
      <c r="G499" s="223" t="s">
        <v>349</v>
      </c>
      <c r="H499" s="224">
        <v>1</v>
      </c>
      <c r="I499" s="225"/>
      <c r="J499" s="226">
        <f>ROUND(I499*H499,2)</f>
        <v>0</v>
      </c>
      <c r="K499" s="227"/>
      <c r="L499" s="45"/>
      <c r="M499" s="228" t="s">
        <v>1</v>
      </c>
      <c r="N499" s="229" t="s">
        <v>44</v>
      </c>
      <c r="O499" s="92"/>
      <c r="P499" s="230">
        <f>O499*H499</f>
        <v>0</v>
      </c>
      <c r="Q499" s="230">
        <v>0.00087000000000000001</v>
      </c>
      <c r="R499" s="230">
        <f>Q499*H499</f>
        <v>0.00087000000000000001</v>
      </c>
      <c r="S499" s="230">
        <v>0</v>
      </c>
      <c r="T499" s="231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2" t="s">
        <v>235</v>
      </c>
      <c r="AT499" s="232" t="s">
        <v>153</v>
      </c>
      <c r="AU499" s="232" t="s">
        <v>89</v>
      </c>
      <c r="AY499" s="18" t="s">
        <v>151</v>
      </c>
      <c r="BE499" s="233">
        <f>IF(N499="základní",J499,0)</f>
        <v>0</v>
      </c>
      <c r="BF499" s="233">
        <f>IF(N499="snížená",J499,0)</f>
        <v>0</v>
      </c>
      <c r="BG499" s="233">
        <f>IF(N499="zákl. přenesená",J499,0)</f>
        <v>0</v>
      </c>
      <c r="BH499" s="233">
        <f>IF(N499="sníž. přenesená",J499,0)</f>
        <v>0</v>
      </c>
      <c r="BI499" s="233">
        <f>IF(N499="nulová",J499,0)</f>
        <v>0</v>
      </c>
      <c r="BJ499" s="18" t="s">
        <v>87</v>
      </c>
      <c r="BK499" s="233">
        <f>ROUND(I499*H499,2)</f>
        <v>0</v>
      </c>
      <c r="BL499" s="18" t="s">
        <v>235</v>
      </c>
      <c r="BM499" s="232" t="s">
        <v>2355</v>
      </c>
    </row>
    <row r="500" s="2" customFormat="1" ht="24.15" customHeight="1">
      <c r="A500" s="39"/>
      <c r="B500" s="40"/>
      <c r="C500" s="257" t="s">
        <v>1184</v>
      </c>
      <c r="D500" s="257" t="s">
        <v>353</v>
      </c>
      <c r="E500" s="258" t="s">
        <v>2356</v>
      </c>
      <c r="F500" s="259" t="s">
        <v>2357</v>
      </c>
      <c r="G500" s="260" t="s">
        <v>156</v>
      </c>
      <c r="H500" s="261">
        <v>2.4199999999999999</v>
      </c>
      <c r="I500" s="262"/>
      <c r="J500" s="263">
        <f>ROUND(I500*H500,2)</f>
        <v>0</v>
      </c>
      <c r="K500" s="264"/>
      <c r="L500" s="265"/>
      <c r="M500" s="266" t="s">
        <v>1</v>
      </c>
      <c r="N500" s="267" t="s">
        <v>44</v>
      </c>
      <c r="O500" s="92"/>
      <c r="P500" s="230">
        <f>O500*H500</f>
        <v>0</v>
      </c>
      <c r="Q500" s="230">
        <v>0.03388</v>
      </c>
      <c r="R500" s="230">
        <f>Q500*H500</f>
        <v>0.081989599999999996</v>
      </c>
      <c r="S500" s="230">
        <v>0</v>
      </c>
      <c r="T500" s="231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2" t="s">
        <v>326</v>
      </c>
      <c r="AT500" s="232" t="s">
        <v>353</v>
      </c>
      <c r="AU500" s="232" t="s">
        <v>89</v>
      </c>
      <c r="AY500" s="18" t="s">
        <v>151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8" t="s">
        <v>87</v>
      </c>
      <c r="BK500" s="233">
        <f>ROUND(I500*H500,2)</f>
        <v>0</v>
      </c>
      <c r="BL500" s="18" t="s">
        <v>235</v>
      </c>
      <c r="BM500" s="232" t="s">
        <v>2358</v>
      </c>
    </row>
    <row r="501" s="13" customFormat="1">
      <c r="A501" s="13"/>
      <c r="B501" s="234"/>
      <c r="C501" s="235"/>
      <c r="D501" s="236" t="s">
        <v>159</v>
      </c>
      <c r="E501" s="237" t="s">
        <v>1</v>
      </c>
      <c r="F501" s="238" t="s">
        <v>2359</v>
      </c>
      <c r="G501" s="235"/>
      <c r="H501" s="239">
        <v>2.4199999999999999</v>
      </c>
      <c r="I501" s="240"/>
      <c r="J501" s="235"/>
      <c r="K501" s="235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159</v>
      </c>
      <c r="AU501" s="245" t="s">
        <v>89</v>
      </c>
      <c r="AV501" s="13" t="s">
        <v>89</v>
      </c>
      <c r="AW501" s="13" t="s">
        <v>35</v>
      </c>
      <c r="AX501" s="13" t="s">
        <v>87</v>
      </c>
      <c r="AY501" s="245" t="s">
        <v>151</v>
      </c>
    </row>
    <row r="502" s="2" customFormat="1" ht="24.15" customHeight="1">
      <c r="A502" s="39"/>
      <c r="B502" s="40"/>
      <c r="C502" s="220" t="s">
        <v>1190</v>
      </c>
      <c r="D502" s="220" t="s">
        <v>153</v>
      </c>
      <c r="E502" s="221" t="s">
        <v>2360</v>
      </c>
      <c r="F502" s="222" t="s">
        <v>2361</v>
      </c>
      <c r="G502" s="223" t="s">
        <v>287</v>
      </c>
      <c r="H502" s="224">
        <v>1.5</v>
      </c>
      <c r="I502" s="225"/>
      <c r="J502" s="226">
        <f>ROUND(I502*H502,2)</f>
        <v>0</v>
      </c>
      <c r="K502" s="227"/>
      <c r="L502" s="45"/>
      <c r="M502" s="228" t="s">
        <v>1</v>
      </c>
      <c r="N502" s="229" t="s">
        <v>44</v>
      </c>
      <c r="O502" s="92"/>
      <c r="P502" s="230">
        <f>O502*H502</f>
        <v>0</v>
      </c>
      <c r="Q502" s="230">
        <v>0</v>
      </c>
      <c r="R502" s="230">
        <f>Q502*H502</f>
        <v>0</v>
      </c>
      <c r="S502" s="230">
        <v>0</v>
      </c>
      <c r="T502" s="231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2" t="s">
        <v>235</v>
      </c>
      <c r="AT502" s="232" t="s">
        <v>153</v>
      </c>
      <c r="AU502" s="232" t="s">
        <v>89</v>
      </c>
      <c r="AY502" s="18" t="s">
        <v>151</v>
      </c>
      <c r="BE502" s="233">
        <f>IF(N502="základní",J502,0)</f>
        <v>0</v>
      </c>
      <c r="BF502" s="233">
        <f>IF(N502="snížená",J502,0)</f>
        <v>0</v>
      </c>
      <c r="BG502" s="233">
        <f>IF(N502="zákl. přenesená",J502,0)</f>
        <v>0</v>
      </c>
      <c r="BH502" s="233">
        <f>IF(N502="sníž. přenesená",J502,0)</f>
        <v>0</v>
      </c>
      <c r="BI502" s="233">
        <f>IF(N502="nulová",J502,0)</f>
        <v>0</v>
      </c>
      <c r="BJ502" s="18" t="s">
        <v>87</v>
      </c>
      <c r="BK502" s="233">
        <f>ROUND(I502*H502,2)</f>
        <v>0</v>
      </c>
      <c r="BL502" s="18" t="s">
        <v>235</v>
      </c>
      <c r="BM502" s="232" t="s">
        <v>2362</v>
      </c>
    </row>
    <row r="503" s="13" customFormat="1">
      <c r="A503" s="13"/>
      <c r="B503" s="234"/>
      <c r="C503" s="235"/>
      <c r="D503" s="236" t="s">
        <v>159</v>
      </c>
      <c r="E503" s="237" t="s">
        <v>1</v>
      </c>
      <c r="F503" s="238" t="s">
        <v>2344</v>
      </c>
      <c r="G503" s="235"/>
      <c r="H503" s="239">
        <v>1.5</v>
      </c>
      <c r="I503" s="240"/>
      <c r="J503" s="235"/>
      <c r="K503" s="235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159</v>
      </c>
      <c r="AU503" s="245" t="s">
        <v>89</v>
      </c>
      <c r="AV503" s="13" t="s">
        <v>89</v>
      </c>
      <c r="AW503" s="13" t="s">
        <v>35</v>
      </c>
      <c r="AX503" s="13" t="s">
        <v>87</v>
      </c>
      <c r="AY503" s="245" t="s">
        <v>151</v>
      </c>
    </row>
    <row r="504" s="2" customFormat="1" ht="16.5" customHeight="1">
      <c r="A504" s="39"/>
      <c r="B504" s="40"/>
      <c r="C504" s="257" t="s">
        <v>1195</v>
      </c>
      <c r="D504" s="257" t="s">
        <v>353</v>
      </c>
      <c r="E504" s="258" t="s">
        <v>2363</v>
      </c>
      <c r="F504" s="259" t="s">
        <v>2364</v>
      </c>
      <c r="G504" s="260" t="s">
        <v>287</v>
      </c>
      <c r="H504" s="261">
        <v>1.5</v>
      </c>
      <c r="I504" s="262"/>
      <c r="J504" s="263">
        <f>ROUND(I504*H504,2)</f>
        <v>0</v>
      </c>
      <c r="K504" s="264"/>
      <c r="L504" s="265"/>
      <c r="M504" s="266" t="s">
        <v>1</v>
      </c>
      <c r="N504" s="267" t="s">
        <v>44</v>
      </c>
      <c r="O504" s="92"/>
      <c r="P504" s="230">
        <f>O504*H504</f>
        <v>0</v>
      </c>
      <c r="Q504" s="230">
        <v>0.001</v>
      </c>
      <c r="R504" s="230">
        <f>Q504*H504</f>
        <v>0.0015</v>
      </c>
      <c r="S504" s="230">
        <v>0</v>
      </c>
      <c r="T504" s="231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2" t="s">
        <v>326</v>
      </c>
      <c r="AT504" s="232" t="s">
        <v>353</v>
      </c>
      <c r="AU504" s="232" t="s">
        <v>89</v>
      </c>
      <c r="AY504" s="18" t="s">
        <v>151</v>
      </c>
      <c r="BE504" s="233">
        <f>IF(N504="základní",J504,0)</f>
        <v>0</v>
      </c>
      <c r="BF504" s="233">
        <f>IF(N504="snížená",J504,0)</f>
        <v>0</v>
      </c>
      <c r="BG504" s="233">
        <f>IF(N504="zákl. přenesená",J504,0)</f>
        <v>0</v>
      </c>
      <c r="BH504" s="233">
        <f>IF(N504="sníž. přenesená",J504,0)</f>
        <v>0</v>
      </c>
      <c r="BI504" s="233">
        <f>IF(N504="nulová",J504,0)</f>
        <v>0</v>
      </c>
      <c r="BJ504" s="18" t="s">
        <v>87</v>
      </c>
      <c r="BK504" s="233">
        <f>ROUND(I504*H504,2)</f>
        <v>0</v>
      </c>
      <c r="BL504" s="18" t="s">
        <v>235</v>
      </c>
      <c r="BM504" s="232" t="s">
        <v>2365</v>
      </c>
    </row>
    <row r="505" s="2" customFormat="1" ht="16.5" customHeight="1">
      <c r="A505" s="39"/>
      <c r="B505" s="40"/>
      <c r="C505" s="257" t="s">
        <v>1201</v>
      </c>
      <c r="D505" s="257" t="s">
        <v>353</v>
      </c>
      <c r="E505" s="258" t="s">
        <v>2366</v>
      </c>
      <c r="F505" s="259" t="s">
        <v>2367</v>
      </c>
      <c r="G505" s="260" t="s">
        <v>2368</v>
      </c>
      <c r="H505" s="261">
        <v>2</v>
      </c>
      <c r="I505" s="262"/>
      <c r="J505" s="263">
        <f>ROUND(I505*H505,2)</f>
        <v>0</v>
      </c>
      <c r="K505" s="264"/>
      <c r="L505" s="265"/>
      <c r="M505" s="266" t="s">
        <v>1</v>
      </c>
      <c r="N505" s="267" t="s">
        <v>44</v>
      </c>
      <c r="O505" s="92"/>
      <c r="P505" s="230">
        <f>O505*H505</f>
        <v>0</v>
      </c>
      <c r="Q505" s="230">
        <v>0.00020000000000000001</v>
      </c>
      <c r="R505" s="230">
        <f>Q505*H505</f>
        <v>0.00040000000000000002</v>
      </c>
      <c r="S505" s="230">
        <v>0</v>
      </c>
      <c r="T505" s="231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2" t="s">
        <v>326</v>
      </c>
      <c r="AT505" s="232" t="s">
        <v>353</v>
      </c>
      <c r="AU505" s="232" t="s">
        <v>89</v>
      </c>
      <c r="AY505" s="18" t="s">
        <v>151</v>
      </c>
      <c r="BE505" s="233">
        <f>IF(N505="základní",J505,0)</f>
        <v>0</v>
      </c>
      <c r="BF505" s="233">
        <f>IF(N505="snížená",J505,0)</f>
        <v>0</v>
      </c>
      <c r="BG505" s="233">
        <f>IF(N505="zákl. přenesená",J505,0)</f>
        <v>0</v>
      </c>
      <c r="BH505" s="233">
        <f>IF(N505="sníž. přenesená",J505,0)</f>
        <v>0</v>
      </c>
      <c r="BI505" s="233">
        <f>IF(N505="nulová",J505,0)</f>
        <v>0</v>
      </c>
      <c r="BJ505" s="18" t="s">
        <v>87</v>
      </c>
      <c r="BK505" s="233">
        <f>ROUND(I505*H505,2)</f>
        <v>0</v>
      </c>
      <c r="BL505" s="18" t="s">
        <v>235</v>
      </c>
      <c r="BM505" s="232" t="s">
        <v>2369</v>
      </c>
    </row>
    <row r="506" s="2" customFormat="1" ht="24.15" customHeight="1">
      <c r="A506" s="39"/>
      <c r="B506" s="40"/>
      <c r="C506" s="220" t="s">
        <v>1206</v>
      </c>
      <c r="D506" s="220" t="s">
        <v>153</v>
      </c>
      <c r="E506" s="221" t="s">
        <v>1367</v>
      </c>
      <c r="F506" s="222" t="s">
        <v>1368</v>
      </c>
      <c r="G506" s="223" t="s">
        <v>248</v>
      </c>
      <c r="H506" s="224">
        <v>0.17999999999999999</v>
      </c>
      <c r="I506" s="225"/>
      <c r="J506" s="226">
        <f>ROUND(I506*H506,2)</f>
        <v>0</v>
      </c>
      <c r="K506" s="227"/>
      <c r="L506" s="45"/>
      <c r="M506" s="228" t="s">
        <v>1</v>
      </c>
      <c r="N506" s="229" t="s">
        <v>44</v>
      </c>
      <c r="O506" s="92"/>
      <c r="P506" s="230">
        <f>O506*H506</f>
        <v>0</v>
      </c>
      <c r="Q506" s="230">
        <v>0</v>
      </c>
      <c r="R506" s="230">
        <f>Q506*H506</f>
        <v>0</v>
      </c>
      <c r="S506" s="230">
        <v>0</v>
      </c>
      <c r="T506" s="231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2" t="s">
        <v>235</v>
      </c>
      <c r="AT506" s="232" t="s">
        <v>153</v>
      </c>
      <c r="AU506" s="232" t="s">
        <v>89</v>
      </c>
      <c r="AY506" s="18" t="s">
        <v>151</v>
      </c>
      <c r="BE506" s="233">
        <f>IF(N506="základní",J506,0)</f>
        <v>0</v>
      </c>
      <c r="BF506" s="233">
        <f>IF(N506="snížená",J506,0)</f>
        <v>0</v>
      </c>
      <c r="BG506" s="233">
        <f>IF(N506="zákl. přenesená",J506,0)</f>
        <v>0</v>
      </c>
      <c r="BH506" s="233">
        <f>IF(N506="sníž. přenesená",J506,0)</f>
        <v>0</v>
      </c>
      <c r="BI506" s="233">
        <f>IF(N506="nulová",J506,0)</f>
        <v>0</v>
      </c>
      <c r="BJ506" s="18" t="s">
        <v>87</v>
      </c>
      <c r="BK506" s="233">
        <f>ROUND(I506*H506,2)</f>
        <v>0</v>
      </c>
      <c r="BL506" s="18" t="s">
        <v>235</v>
      </c>
      <c r="BM506" s="232" t="s">
        <v>2370</v>
      </c>
    </row>
    <row r="507" s="12" customFormat="1" ht="22.8" customHeight="1">
      <c r="A507" s="12"/>
      <c r="B507" s="204"/>
      <c r="C507" s="205"/>
      <c r="D507" s="206" t="s">
        <v>78</v>
      </c>
      <c r="E507" s="218" t="s">
        <v>1370</v>
      </c>
      <c r="F507" s="218" t="s">
        <v>1371</v>
      </c>
      <c r="G507" s="205"/>
      <c r="H507" s="205"/>
      <c r="I507" s="208"/>
      <c r="J507" s="219">
        <f>BK507</f>
        <v>0</v>
      </c>
      <c r="K507" s="205"/>
      <c r="L507" s="210"/>
      <c r="M507" s="211"/>
      <c r="N507" s="212"/>
      <c r="O507" s="212"/>
      <c r="P507" s="213">
        <f>SUM(P508:P515)</f>
        <v>0</v>
      </c>
      <c r="Q507" s="212"/>
      <c r="R507" s="213">
        <f>SUM(R508:R515)</f>
        <v>0.21318400000000001</v>
      </c>
      <c r="S507" s="212"/>
      <c r="T507" s="214">
        <f>SUM(T508:T515)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5" t="s">
        <v>89</v>
      </c>
      <c r="AT507" s="216" t="s">
        <v>78</v>
      </c>
      <c r="AU507" s="216" t="s">
        <v>87</v>
      </c>
      <c r="AY507" s="215" t="s">
        <v>151</v>
      </c>
      <c r="BK507" s="217">
        <f>SUM(BK508:BK515)</f>
        <v>0</v>
      </c>
    </row>
    <row r="508" s="2" customFormat="1" ht="24.15" customHeight="1">
      <c r="A508" s="39"/>
      <c r="B508" s="40"/>
      <c r="C508" s="220" t="s">
        <v>1211</v>
      </c>
      <c r="D508" s="220" t="s">
        <v>153</v>
      </c>
      <c r="E508" s="221" t="s">
        <v>2371</v>
      </c>
      <c r="F508" s="222" t="s">
        <v>2372</v>
      </c>
      <c r="G508" s="223" t="s">
        <v>349</v>
      </c>
      <c r="H508" s="224">
        <v>1</v>
      </c>
      <c r="I508" s="225"/>
      <c r="J508" s="226">
        <f>ROUND(I508*H508,2)</f>
        <v>0</v>
      </c>
      <c r="K508" s="227"/>
      <c r="L508" s="45"/>
      <c r="M508" s="228" t="s">
        <v>1</v>
      </c>
      <c r="N508" s="229" t="s">
        <v>44</v>
      </c>
      <c r="O508" s="92"/>
      <c r="P508" s="230">
        <f>O508*H508</f>
        <v>0</v>
      </c>
      <c r="Q508" s="230">
        <v>0.00059000000000000003</v>
      </c>
      <c r="R508" s="230">
        <f>Q508*H508</f>
        <v>0.00059000000000000003</v>
      </c>
      <c r="S508" s="230">
        <v>0</v>
      </c>
      <c r="T508" s="231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2" t="s">
        <v>235</v>
      </c>
      <c r="AT508" s="232" t="s">
        <v>153</v>
      </c>
      <c r="AU508" s="232" t="s">
        <v>89</v>
      </c>
      <c r="AY508" s="18" t="s">
        <v>151</v>
      </c>
      <c r="BE508" s="233">
        <f>IF(N508="základní",J508,0)</f>
        <v>0</v>
      </c>
      <c r="BF508" s="233">
        <f>IF(N508="snížená",J508,0)</f>
        <v>0</v>
      </c>
      <c r="BG508" s="233">
        <f>IF(N508="zákl. přenesená",J508,0)</f>
        <v>0</v>
      </c>
      <c r="BH508" s="233">
        <f>IF(N508="sníž. přenesená",J508,0)</f>
        <v>0</v>
      </c>
      <c r="BI508" s="233">
        <f>IF(N508="nulová",J508,0)</f>
        <v>0</v>
      </c>
      <c r="BJ508" s="18" t="s">
        <v>87</v>
      </c>
      <c r="BK508" s="233">
        <f>ROUND(I508*H508,2)</f>
        <v>0</v>
      </c>
      <c r="BL508" s="18" t="s">
        <v>235</v>
      </c>
      <c r="BM508" s="232" t="s">
        <v>2373</v>
      </c>
    </row>
    <row r="509" s="2" customFormat="1" ht="24.15" customHeight="1">
      <c r="A509" s="39"/>
      <c r="B509" s="40"/>
      <c r="C509" s="257" t="s">
        <v>1215</v>
      </c>
      <c r="D509" s="257" t="s">
        <v>353</v>
      </c>
      <c r="E509" s="258" t="s">
        <v>2374</v>
      </c>
      <c r="F509" s="259" t="s">
        <v>2375</v>
      </c>
      <c r="G509" s="260" t="s">
        <v>349</v>
      </c>
      <c r="H509" s="261">
        <v>1</v>
      </c>
      <c r="I509" s="262"/>
      <c r="J509" s="263">
        <f>ROUND(I509*H509,2)</f>
        <v>0</v>
      </c>
      <c r="K509" s="264"/>
      <c r="L509" s="265"/>
      <c r="M509" s="266" t="s">
        <v>1</v>
      </c>
      <c r="N509" s="267" t="s">
        <v>44</v>
      </c>
      <c r="O509" s="92"/>
      <c r="P509" s="230">
        <f>O509*H509</f>
        <v>0</v>
      </c>
      <c r="Q509" s="230">
        <v>0.091200000000000003</v>
      </c>
      <c r="R509" s="230">
        <f>Q509*H509</f>
        <v>0.091200000000000003</v>
      </c>
      <c r="S509" s="230">
        <v>0</v>
      </c>
      <c r="T509" s="231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2" t="s">
        <v>326</v>
      </c>
      <c r="AT509" s="232" t="s">
        <v>353</v>
      </c>
      <c r="AU509" s="232" t="s">
        <v>89</v>
      </c>
      <c r="AY509" s="18" t="s">
        <v>151</v>
      </c>
      <c r="BE509" s="233">
        <f>IF(N509="základní",J509,0)</f>
        <v>0</v>
      </c>
      <c r="BF509" s="233">
        <f>IF(N509="snížená",J509,0)</f>
        <v>0</v>
      </c>
      <c r="BG509" s="233">
        <f>IF(N509="zákl. přenesená",J509,0)</f>
        <v>0</v>
      </c>
      <c r="BH509" s="233">
        <f>IF(N509="sníž. přenesená",J509,0)</f>
        <v>0</v>
      </c>
      <c r="BI509" s="233">
        <f>IF(N509="nulová",J509,0)</f>
        <v>0</v>
      </c>
      <c r="BJ509" s="18" t="s">
        <v>87</v>
      </c>
      <c r="BK509" s="233">
        <f>ROUND(I509*H509,2)</f>
        <v>0</v>
      </c>
      <c r="BL509" s="18" t="s">
        <v>235</v>
      </c>
      <c r="BM509" s="232" t="s">
        <v>2376</v>
      </c>
    </row>
    <row r="510" s="2" customFormat="1" ht="21.75" customHeight="1">
      <c r="A510" s="39"/>
      <c r="B510" s="40"/>
      <c r="C510" s="220" t="s">
        <v>1219</v>
      </c>
      <c r="D510" s="220" t="s">
        <v>153</v>
      </c>
      <c r="E510" s="221" t="s">
        <v>2377</v>
      </c>
      <c r="F510" s="222" t="s">
        <v>2378</v>
      </c>
      <c r="G510" s="223" t="s">
        <v>349</v>
      </c>
      <c r="H510" s="224">
        <v>1</v>
      </c>
      <c r="I510" s="225"/>
      <c r="J510" s="226">
        <f>ROUND(I510*H510,2)</f>
        <v>0</v>
      </c>
      <c r="K510" s="227"/>
      <c r="L510" s="45"/>
      <c r="M510" s="228" t="s">
        <v>1</v>
      </c>
      <c r="N510" s="229" t="s">
        <v>44</v>
      </c>
      <c r="O510" s="92"/>
      <c r="P510" s="230">
        <f>O510*H510</f>
        <v>0</v>
      </c>
      <c r="Q510" s="230">
        <v>0</v>
      </c>
      <c r="R510" s="230">
        <f>Q510*H510</f>
        <v>0</v>
      </c>
      <c r="S510" s="230">
        <v>0</v>
      </c>
      <c r="T510" s="231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2" t="s">
        <v>235</v>
      </c>
      <c r="AT510" s="232" t="s">
        <v>153</v>
      </c>
      <c r="AU510" s="232" t="s">
        <v>89</v>
      </c>
      <c r="AY510" s="18" t="s">
        <v>151</v>
      </c>
      <c r="BE510" s="233">
        <f>IF(N510="základní",J510,0)</f>
        <v>0</v>
      </c>
      <c r="BF510" s="233">
        <f>IF(N510="snížená",J510,0)</f>
        <v>0</v>
      </c>
      <c r="BG510" s="233">
        <f>IF(N510="zákl. přenesená",J510,0)</f>
        <v>0</v>
      </c>
      <c r="BH510" s="233">
        <f>IF(N510="sníž. přenesená",J510,0)</f>
        <v>0</v>
      </c>
      <c r="BI510" s="233">
        <f>IF(N510="nulová",J510,0)</f>
        <v>0</v>
      </c>
      <c r="BJ510" s="18" t="s">
        <v>87</v>
      </c>
      <c r="BK510" s="233">
        <f>ROUND(I510*H510,2)</f>
        <v>0</v>
      </c>
      <c r="BL510" s="18" t="s">
        <v>235</v>
      </c>
      <c r="BM510" s="232" t="s">
        <v>2379</v>
      </c>
    </row>
    <row r="511" s="2" customFormat="1" ht="24.15" customHeight="1">
      <c r="A511" s="39"/>
      <c r="B511" s="40"/>
      <c r="C511" s="257" t="s">
        <v>1224</v>
      </c>
      <c r="D511" s="257" t="s">
        <v>353</v>
      </c>
      <c r="E511" s="258" t="s">
        <v>2380</v>
      </c>
      <c r="F511" s="259" t="s">
        <v>2381</v>
      </c>
      <c r="G511" s="260" t="s">
        <v>349</v>
      </c>
      <c r="H511" s="261">
        <v>1</v>
      </c>
      <c r="I511" s="262"/>
      <c r="J511" s="263">
        <f>ROUND(I511*H511,2)</f>
        <v>0</v>
      </c>
      <c r="K511" s="264"/>
      <c r="L511" s="265"/>
      <c r="M511" s="266" t="s">
        <v>1</v>
      </c>
      <c r="N511" s="267" t="s">
        <v>44</v>
      </c>
      <c r="O511" s="92"/>
      <c r="P511" s="230">
        <f>O511*H511</f>
        <v>0</v>
      </c>
      <c r="Q511" s="230">
        <v>0.002</v>
      </c>
      <c r="R511" s="230">
        <f>Q511*H511</f>
        <v>0.002</v>
      </c>
      <c r="S511" s="230">
        <v>0</v>
      </c>
      <c r="T511" s="231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2" t="s">
        <v>326</v>
      </c>
      <c r="AT511" s="232" t="s">
        <v>353</v>
      </c>
      <c r="AU511" s="232" t="s">
        <v>89</v>
      </c>
      <c r="AY511" s="18" t="s">
        <v>151</v>
      </c>
      <c r="BE511" s="233">
        <f>IF(N511="základní",J511,0)</f>
        <v>0</v>
      </c>
      <c r="BF511" s="233">
        <f>IF(N511="snížená",J511,0)</f>
        <v>0</v>
      </c>
      <c r="BG511" s="233">
        <f>IF(N511="zákl. přenesená",J511,0)</f>
        <v>0</v>
      </c>
      <c r="BH511" s="233">
        <f>IF(N511="sníž. přenesená",J511,0)</f>
        <v>0</v>
      </c>
      <c r="BI511" s="233">
        <f>IF(N511="nulová",J511,0)</f>
        <v>0</v>
      </c>
      <c r="BJ511" s="18" t="s">
        <v>87</v>
      </c>
      <c r="BK511" s="233">
        <f>ROUND(I511*H511,2)</f>
        <v>0</v>
      </c>
      <c r="BL511" s="18" t="s">
        <v>235</v>
      </c>
      <c r="BM511" s="232" t="s">
        <v>2382</v>
      </c>
    </row>
    <row r="512" s="2" customFormat="1" ht="21.75" customHeight="1">
      <c r="A512" s="39"/>
      <c r="B512" s="40"/>
      <c r="C512" s="220" t="s">
        <v>1230</v>
      </c>
      <c r="D512" s="220" t="s">
        <v>153</v>
      </c>
      <c r="E512" s="221" t="s">
        <v>2383</v>
      </c>
      <c r="F512" s="222" t="s">
        <v>2384</v>
      </c>
      <c r="G512" s="223" t="s">
        <v>156</v>
      </c>
      <c r="H512" s="224">
        <v>11.880000000000001</v>
      </c>
      <c r="I512" s="225"/>
      <c r="J512" s="226">
        <f>ROUND(I512*H512,2)</f>
        <v>0</v>
      </c>
      <c r="K512" s="227"/>
      <c r="L512" s="45"/>
      <c r="M512" s="228" t="s">
        <v>1</v>
      </c>
      <c r="N512" s="229" t="s">
        <v>44</v>
      </c>
      <c r="O512" s="92"/>
      <c r="P512" s="230">
        <f>O512*H512</f>
        <v>0</v>
      </c>
      <c r="Q512" s="230">
        <v>5.0000000000000002E-05</v>
      </c>
      <c r="R512" s="230">
        <f>Q512*H512</f>
        <v>0.00059400000000000002</v>
      </c>
      <c r="S512" s="230">
        <v>0</v>
      </c>
      <c r="T512" s="231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2" t="s">
        <v>235</v>
      </c>
      <c r="AT512" s="232" t="s">
        <v>153</v>
      </c>
      <c r="AU512" s="232" t="s">
        <v>89</v>
      </c>
      <c r="AY512" s="18" t="s">
        <v>151</v>
      </c>
      <c r="BE512" s="233">
        <f>IF(N512="základní",J512,0)</f>
        <v>0</v>
      </c>
      <c r="BF512" s="233">
        <f>IF(N512="snížená",J512,0)</f>
        <v>0</v>
      </c>
      <c r="BG512" s="233">
        <f>IF(N512="zákl. přenesená",J512,0)</f>
        <v>0</v>
      </c>
      <c r="BH512" s="233">
        <f>IF(N512="sníž. přenesená",J512,0)</f>
        <v>0</v>
      </c>
      <c r="BI512" s="233">
        <f>IF(N512="nulová",J512,0)</f>
        <v>0</v>
      </c>
      <c r="BJ512" s="18" t="s">
        <v>87</v>
      </c>
      <c r="BK512" s="233">
        <f>ROUND(I512*H512,2)</f>
        <v>0</v>
      </c>
      <c r="BL512" s="18" t="s">
        <v>235</v>
      </c>
      <c r="BM512" s="232" t="s">
        <v>2385</v>
      </c>
    </row>
    <row r="513" s="13" customFormat="1">
      <c r="A513" s="13"/>
      <c r="B513" s="234"/>
      <c r="C513" s="235"/>
      <c r="D513" s="236" t="s">
        <v>159</v>
      </c>
      <c r="E513" s="237" t="s">
        <v>1</v>
      </c>
      <c r="F513" s="238" t="s">
        <v>2386</v>
      </c>
      <c r="G513" s="235"/>
      <c r="H513" s="239">
        <v>11.880000000000001</v>
      </c>
      <c r="I513" s="240"/>
      <c r="J513" s="235"/>
      <c r="K513" s="235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159</v>
      </c>
      <c r="AU513" s="245" t="s">
        <v>89</v>
      </c>
      <c r="AV513" s="13" t="s">
        <v>89</v>
      </c>
      <c r="AW513" s="13" t="s">
        <v>35</v>
      </c>
      <c r="AX513" s="13" t="s">
        <v>87</v>
      </c>
      <c r="AY513" s="245" t="s">
        <v>151</v>
      </c>
    </row>
    <row r="514" s="2" customFormat="1" ht="24.15" customHeight="1">
      <c r="A514" s="39"/>
      <c r="B514" s="40"/>
      <c r="C514" s="257" t="s">
        <v>1235</v>
      </c>
      <c r="D514" s="257" t="s">
        <v>353</v>
      </c>
      <c r="E514" s="258" t="s">
        <v>2387</v>
      </c>
      <c r="F514" s="259" t="s">
        <v>2388</v>
      </c>
      <c r="G514" s="260" t="s">
        <v>156</v>
      </c>
      <c r="H514" s="261">
        <v>11.880000000000001</v>
      </c>
      <c r="I514" s="262"/>
      <c r="J514" s="263">
        <f>ROUND(I514*H514,2)</f>
        <v>0</v>
      </c>
      <c r="K514" s="264"/>
      <c r="L514" s="265"/>
      <c r="M514" s="266" t="s">
        <v>1</v>
      </c>
      <c r="N514" s="267" t="s">
        <v>44</v>
      </c>
      <c r="O514" s="92"/>
      <c r="P514" s="230">
        <f>O514*H514</f>
        <v>0</v>
      </c>
      <c r="Q514" s="230">
        <v>0.01</v>
      </c>
      <c r="R514" s="230">
        <f>Q514*H514</f>
        <v>0.11880000000000002</v>
      </c>
      <c r="S514" s="230">
        <v>0</v>
      </c>
      <c r="T514" s="231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2" t="s">
        <v>326</v>
      </c>
      <c r="AT514" s="232" t="s">
        <v>353</v>
      </c>
      <c r="AU514" s="232" t="s">
        <v>89</v>
      </c>
      <c r="AY514" s="18" t="s">
        <v>151</v>
      </c>
      <c r="BE514" s="233">
        <f>IF(N514="základní",J514,0)</f>
        <v>0</v>
      </c>
      <c r="BF514" s="233">
        <f>IF(N514="snížená",J514,0)</f>
        <v>0</v>
      </c>
      <c r="BG514" s="233">
        <f>IF(N514="zákl. přenesená",J514,0)</f>
        <v>0</v>
      </c>
      <c r="BH514" s="233">
        <f>IF(N514="sníž. přenesená",J514,0)</f>
        <v>0</v>
      </c>
      <c r="BI514" s="233">
        <f>IF(N514="nulová",J514,0)</f>
        <v>0</v>
      </c>
      <c r="BJ514" s="18" t="s">
        <v>87</v>
      </c>
      <c r="BK514" s="233">
        <f>ROUND(I514*H514,2)</f>
        <v>0</v>
      </c>
      <c r="BL514" s="18" t="s">
        <v>235</v>
      </c>
      <c r="BM514" s="232" t="s">
        <v>2389</v>
      </c>
    </row>
    <row r="515" s="2" customFormat="1" ht="24.15" customHeight="1">
      <c r="A515" s="39"/>
      <c r="B515" s="40"/>
      <c r="C515" s="220" t="s">
        <v>1240</v>
      </c>
      <c r="D515" s="220" t="s">
        <v>153</v>
      </c>
      <c r="E515" s="221" t="s">
        <v>2390</v>
      </c>
      <c r="F515" s="222" t="s">
        <v>2391</v>
      </c>
      <c r="G515" s="223" t="s">
        <v>248</v>
      </c>
      <c r="H515" s="224">
        <v>0.213</v>
      </c>
      <c r="I515" s="225"/>
      <c r="J515" s="226">
        <f>ROUND(I515*H515,2)</f>
        <v>0</v>
      </c>
      <c r="K515" s="227"/>
      <c r="L515" s="45"/>
      <c r="M515" s="228" t="s">
        <v>1</v>
      </c>
      <c r="N515" s="229" t="s">
        <v>44</v>
      </c>
      <c r="O515" s="92"/>
      <c r="P515" s="230">
        <f>O515*H515</f>
        <v>0</v>
      </c>
      <c r="Q515" s="230">
        <v>0</v>
      </c>
      <c r="R515" s="230">
        <f>Q515*H515</f>
        <v>0</v>
      </c>
      <c r="S515" s="230">
        <v>0</v>
      </c>
      <c r="T515" s="231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2" t="s">
        <v>235</v>
      </c>
      <c r="AT515" s="232" t="s">
        <v>153</v>
      </c>
      <c r="AU515" s="232" t="s">
        <v>89</v>
      </c>
      <c r="AY515" s="18" t="s">
        <v>151</v>
      </c>
      <c r="BE515" s="233">
        <f>IF(N515="základní",J515,0)</f>
        <v>0</v>
      </c>
      <c r="BF515" s="233">
        <f>IF(N515="snížená",J515,0)</f>
        <v>0</v>
      </c>
      <c r="BG515" s="233">
        <f>IF(N515="zákl. přenesená",J515,0)</f>
        <v>0</v>
      </c>
      <c r="BH515" s="233">
        <f>IF(N515="sníž. přenesená",J515,0)</f>
        <v>0</v>
      </c>
      <c r="BI515" s="233">
        <f>IF(N515="nulová",J515,0)</f>
        <v>0</v>
      </c>
      <c r="BJ515" s="18" t="s">
        <v>87</v>
      </c>
      <c r="BK515" s="233">
        <f>ROUND(I515*H515,2)</f>
        <v>0</v>
      </c>
      <c r="BL515" s="18" t="s">
        <v>235</v>
      </c>
      <c r="BM515" s="232" t="s">
        <v>2392</v>
      </c>
    </row>
    <row r="516" s="12" customFormat="1" ht="22.8" customHeight="1">
      <c r="A516" s="12"/>
      <c r="B516" s="204"/>
      <c r="C516" s="205"/>
      <c r="D516" s="206" t="s">
        <v>78</v>
      </c>
      <c r="E516" s="218" t="s">
        <v>2393</v>
      </c>
      <c r="F516" s="218" t="s">
        <v>2394</v>
      </c>
      <c r="G516" s="205"/>
      <c r="H516" s="205"/>
      <c r="I516" s="208"/>
      <c r="J516" s="219">
        <f>BK516</f>
        <v>0</v>
      </c>
      <c r="K516" s="205"/>
      <c r="L516" s="210"/>
      <c r="M516" s="211"/>
      <c r="N516" s="212"/>
      <c r="O516" s="212"/>
      <c r="P516" s="213">
        <f>SUM(P517:P527)</f>
        <v>0</v>
      </c>
      <c r="Q516" s="212"/>
      <c r="R516" s="213">
        <f>SUM(R517:R527)</f>
        <v>0.36083520000000002</v>
      </c>
      <c r="S516" s="212"/>
      <c r="T516" s="214">
        <f>SUM(T517:T527)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15" t="s">
        <v>89</v>
      </c>
      <c r="AT516" s="216" t="s">
        <v>78</v>
      </c>
      <c r="AU516" s="216" t="s">
        <v>87</v>
      </c>
      <c r="AY516" s="215" t="s">
        <v>151</v>
      </c>
      <c r="BK516" s="217">
        <f>SUM(BK517:BK527)</f>
        <v>0</v>
      </c>
    </row>
    <row r="517" s="2" customFormat="1" ht="16.5" customHeight="1">
      <c r="A517" s="39"/>
      <c r="B517" s="40"/>
      <c r="C517" s="220" t="s">
        <v>1245</v>
      </c>
      <c r="D517" s="220" t="s">
        <v>153</v>
      </c>
      <c r="E517" s="221" t="s">
        <v>2395</v>
      </c>
      <c r="F517" s="222" t="s">
        <v>2396</v>
      </c>
      <c r="G517" s="223" t="s">
        <v>156</v>
      </c>
      <c r="H517" s="224">
        <v>68.340000000000003</v>
      </c>
      <c r="I517" s="225"/>
      <c r="J517" s="226">
        <f>ROUND(I517*H517,2)</f>
        <v>0</v>
      </c>
      <c r="K517" s="227"/>
      <c r="L517" s="45"/>
      <c r="M517" s="228" t="s">
        <v>1</v>
      </c>
      <c r="N517" s="229" t="s">
        <v>44</v>
      </c>
      <c r="O517" s="92"/>
      <c r="P517" s="230">
        <f>O517*H517</f>
        <v>0</v>
      </c>
      <c r="Q517" s="230">
        <v>0</v>
      </c>
      <c r="R517" s="230">
        <f>Q517*H517</f>
        <v>0</v>
      </c>
      <c r="S517" s="230">
        <v>0</v>
      </c>
      <c r="T517" s="231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2" t="s">
        <v>235</v>
      </c>
      <c r="AT517" s="232" t="s">
        <v>153</v>
      </c>
      <c r="AU517" s="232" t="s">
        <v>89</v>
      </c>
      <c r="AY517" s="18" t="s">
        <v>151</v>
      </c>
      <c r="BE517" s="233">
        <f>IF(N517="základní",J517,0)</f>
        <v>0</v>
      </c>
      <c r="BF517" s="233">
        <f>IF(N517="snížená",J517,0)</f>
        <v>0</v>
      </c>
      <c r="BG517" s="233">
        <f>IF(N517="zákl. přenesená",J517,0)</f>
        <v>0</v>
      </c>
      <c r="BH517" s="233">
        <f>IF(N517="sníž. přenesená",J517,0)</f>
        <v>0</v>
      </c>
      <c r="BI517" s="233">
        <f>IF(N517="nulová",J517,0)</f>
        <v>0</v>
      </c>
      <c r="BJ517" s="18" t="s">
        <v>87</v>
      </c>
      <c r="BK517" s="233">
        <f>ROUND(I517*H517,2)</f>
        <v>0</v>
      </c>
      <c r="BL517" s="18" t="s">
        <v>235</v>
      </c>
      <c r="BM517" s="232" t="s">
        <v>2397</v>
      </c>
    </row>
    <row r="518" s="13" customFormat="1">
      <c r="A518" s="13"/>
      <c r="B518" s="234"/>
      <c r="C518" s="235"/>
      <c r="D518" s="236" t="s">
        <v>159</v>
      </c>
      <c r="E518" s="237" t="s">
        <v>1</v>
      </c>
      <c r="F518" s="238" t="s">
        <v>2398</v>
      </c>
      <c r="G518" s="235"/>
      <c r="H518" s="239">
        <v>68.340000000000003</v>
      </c>
      <c r="I518" s="240"/>
      <c r="J518" s="235"/>
      <c r="K518" s="235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159</v>
      </c>
      <c r="AU518" s="245" t="s">
        <v>89</v>
      </c>
      <c r="AV518" s="13" t="s">
        <v>89</v>
      </c>
      <c r="AW518" s="13" t="s">
        <v>35</v>
      </c>
      <c r="AX518" s="13" t="s">
        <v>87</v>
      </c>
      <c r="AY518" s="245" t="s">
        <v>151</v>
      </c>
    </row>
    <row r="519" s="2" customFormat="1" ht="24.15" customHeight="1">
      <c r="A519" s="39"/>
      <c r="B519" s="40"/>
      <c r="C519" s="220" t="s">
        <v>1250</v>
      </c>
      <c r="D519" s="220" t="s">
        <v>153</v>
      </c>
      <c r="E519" s="221" t="s">
        <v>2399</v>
      </c>
      <c r="F519" s="222" t="s">
        <v>2400</v>
      </c>
      <c r="G519" s="223" t="s">
        <v>156</v>
      </c>
      <c r="H519" s="224">
        <v>68.340000000000003</v>
      </c>
      <c r="I519" s="225"/>
      <c r="J519" s="226">
        <f>ROUND(I519*H519,2)</f>
        <v>0</v>
      </c>
      <c r="K519" s="227"/>
      <c r="L519" s="45"/>
      <c r="M519" s="228" t="s">
        <v>1</v>
      </c>
      <c r="N519" s="229" t="s">
        <v>44</v>
      </c>
      <c r="O519" s="92"/>
      <c r="P519" s="230">
        <f>O519*H519</f>
        <v>0</v>
      </c>
      <c r="Q519" s="230">
        <v>0.00020000000000000001</v>
      </c>
      <c r="R519" s="230">
        <f>Q519*H519</f>
        <v>0.013668000000000001</v>
      </c>
      <c r="S519" s="230">
        <v>0</v>
      </c>
      <c r="T519" s="231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2" t="s">
        <v>235</v>
      </c>
      <c r="AT519" s="232" t="s">
        <v>153</v>
      </c>
      <c r="AU519" s="232" t="s">
        <v>89</v>
      </c>
      <c r="AY519" s="18" t="s">
        <v>151</v>
      </c>
      <c r="BE519" s="233">
        <f>IF(N519="základní",J519,0)</f>
        <v>0</v>
      </c>
      <c r="BF519" s="233">
        <f>IF(N519="snížená",J519,0)</f>
        <v>0</v>
      </c>
      <c r="BG519" s="233">
        <f>IF(N519="zákl. přenesená",J519,0)</f>
        <v>0</v>
      </c>
      <c r="BH519" s="233">
        <f>IF(N519="sníž. přenesená",J519,0)</f>
        <v>0</v>
      </c>
      <c r="BI519" s="233">
        <f>IF(N519="nulová",J519,0)</f>
        <v>0</v>
      </c>
      <c r="BJ519" s="18" t="s">
        <v>87</v>
      </c>
      <c r="BK519" s="233">
        <f>ROUND(I519*H519,2)</f>
        <v>0</v>
      </c>
      <c r="BL519" s="18" t="s">
        <v>235</v>
      </c>
      <c r="BM519" s="232" t="s">
        <v>2401</v>
      </c>
    </row>
    <row r="520" s="13" customFormat="1">
      <c r="A520" s="13"/>
      <c r="B520" s="234"/>
      <c r="C520" s="235"/>
      <c r="D520" s="236" t="s">
        <v>159</v>
      </c>
      <c r="E520" s="237" t="s">
        <v>1</v>
      </c>
      <c r="F520" s="238" t="s">
        <v>2398</v>
      </c>
      <c r="G520" s="235"/>
      <c r="H520" s="239">
        <v>68.340000000000003</v>
      </c>
      <c r="I520" s="240"/>
      <c r="J520" s="235"/>
      <c r="K520" s="235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159</v>
      </c>
      <c r="AU520" s="245" t="s">
        <v>89</v>
      </c>
      <c r="AV520" s="13" t="s">
        <v>89</v>
      </c>
      <c r="AW520" s="13" t="s">
        <v>35</v>
      </c>
      <c r="AX520" s="13" t="s">
        <v>87</v>
      </c>
      <c r="AY520" s="245" t="s">
        <v>151</v>
      </c>
    </row>
    <row r="521" s="2" customFormat="1" ht="24.15" customHeight="1">
      <c r="A521" s="39"/>
      <c r="B521" s="40"/>
      <c r="C521" s="220" t="s">
        <v>1255</v>
      </c>
      <c r="D521" s="220" t="s">
        <v>153</v>
      </c>
      <c r="E521" s="221" t="s">
        <v>2402</v>
      </c>
      <c r="F521" s="222" t="s">
        <v>2403</v>
      </c>
      <c r="G521" s="223" t="s">
        <v>156</v>
      </c>
      <c r="H521" s="224">
        <v>68.340000000000003</v>
      </c>
      <c r="I521" s="225"/>
      <c r="J521" s="226">
        <f>ROUND(I521*H521,2)</f>
        <v>0</v>
      </c>
      <c r="K521" s="227"/>
      <c r="L521" s="45"/>
      <c r="M521" s="228" t="s">
        <v>1</v>
      </c>
      <c r="N521" s="229" t="s">
        <v>44</v>
      </c>
      <c r="O521" s="92"/>
      <c r="P521" s="230">
        <f>O521*H521</f>
        <v>0</v>
      </c>
      <c r="Q521" s="230">
        <v>0.0047999999999999996</v>
      </c>
      <c r="R521" s="230">
        <f>Q521*H521</f>
        <v>0.32803199999999999</v>
      </c>
      <c r="S521" s="230">
        <v>0</v>
      </c>
      <c r="T521" s="231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2" t="s">
        <v>235</v>
      </c>
      <c r="AT521" s="232" t="s">
        <v>153</v>
      </c>
      <c r="AU521" s="232" t="s">
        <v>89</v>
      </c>
      <c r="AY521" s="18" t="s">
        <v>151</v>
      </c>
      <c r="BE521" s="233">
        <f>IF(N521="základní",J521,0)</f>
        <v>0</v>
      </c>
      <c r="BF521" s="233">
        <f>IF(N521="snížená",J521,0)</f>
        <v>0</v>
      </c>
      <c r="BG521" s="233">
        <f>IF(N521="zákl. přenesená",J521,0)</f>
        <v>0</v>
      </c>
      <c r="BH521" s="233">
        <f>IF(N521="sníž. přenesená",J521,0)</f>
        <v>0</v>
      </c>
      <c r="BI521" s="233">
        <f>IF(N521="nulová",J521,0)</f>
        <v>0</v>
      </c>
      <c r="BJ521" s="18" t="s">
        <v>87</v>
      </c>
      <c r="BK521" s="233">
        <f>ROUND(I521*H521,2)</f>
        <v>0</v>
      </c>
      <c r="BL521" s="18" t="s">
        <v>235</v>
      </c>
      <c r="BM521" s="232" t="s">
        <v>2404</v>
      </c>
    </row>
    <row r="522" s="13" customFormat="1">
      <c r="A522" s="13"/>
      <c r="B522" s="234"/>
      <c r="C522" s="235"/>
      <c r="D522" s="236" t="s">
        <v>159</v>
      </c>
      <c r="E522" s="237" t="s">
        <v>1</v>
      </c>
      <c r="F522" s="238" t="s">
        <v>2398</v>
      </c>
      <c r="G522" s="235"/>
      <c r="H522" s="239">
        <v>68.340000000000003</v>
      </c>
      <c r="I522" s="240"/>
      <c r="J522" s="235"/>
      <c r="K522" s="235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159</v>
      </c>
      <c r="AU522" s="245" t="s">
        <v>89</v>
      </c>
      <c r="AV522" s="13" t="s">
        <v>89</v>
      </c>
      <c r="AW522" s="13" t="s">
        <v>35</v>
      </c>
      <c r="AX522" s="13" t="s">
        <v>87</v>
      </c>
      <c r="AY522" s="245" t="s">
        <v>151</v>
      </c>
    </row>
    <row r="523" s="2" customFormat="1" ht="21.75" customHeight="1">
      <c r="A523" s="39"/>
      <c r="B523" s="40"/>
      <c r="C523" s="220" t="s">
        <v>1260</v>
      </c>
      <c r="D523" s="220" t="s">
        <v>153</v>
      </c>
      <c r="E523" s="221" t="s">
        <v>2405</v>
      </c>
      <c r="F523" s="222" t="s">
        <v>2406</v>
      </c>
      <c r="G523" s="223" t="s">
        <v>156</v>
      </c>
      <c r="H523" s="224">
        <v>68.340000000000003</v>
      </c>
      <c r="I523" s="225"/>
      <c r="J523" s="226">
        <f>ROUND(I523*H523,2)</f>
        <v>0</v>
      </c>
      <c r="K523" s="227"/>
      <c r="L523" s="45"/>
      <c r="M523" s="228" t="s">
        <v>1</v>
      </c>
      <c r="N523" s="229" t="s">
        <v>44</v>
      </c>
      <c r="O523" s="92"/>
      <c r="P523" s="230">
        <f>O523*H523</f>
        <v>0</v>
      </c>
      <c r="Q523" s="230">
        <v>0.00020000000000000001</v>
      </c>
      <c r="R523" s="230">
        <f>Q523*H523</f>
        <v>0.013668000000000001</v>
      </c>
      <c r="S523" s="230">
        <v>0</v>
      </c>
      <c r="T523" s="231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2" t="s">
        <v>235</v>
      </c>
      <c r="AT523" s="232" t="s">
        <v>153</v>
      </c>
      <c r="AU523" s="232" t="s">
        <v>89</v>
      </c>
      <c r="AY523" s="18" t="s">
        <v>151</v>
      </c>
      <c r="BE523" s="233">
        <f>IF(N523="základní",J523,0)</f>
        <v>0</v>
      </c>
      <c r="BF523" s="233">
        <f>IF(N523="snížená",J523,0)</f>
        <v>0</v>
      </c>
      <c r="BG523" s="233">
        <f>IF(N523="zákl. přenesená",J523,0)</f>
        <v>0</v>
      </c>
      <c r="BH523" s="233">
        <f>IF(N523="sníž. přenesená",J523,0)</f>
        <v>0</v>
      </c>
      <c r="BI523" s="233">
        <f>IF(N523="nulová",J523,0)</f>
        <v>0</v>
      </c>
      <c r="BJ523" s="18" t="s">
        <v>87</v>
      </c>
      <c r="BK523" s="233">
        <f>ROUND(I523*H523,2)</f>
        <v>0</v>
      </c>
      <c r="BL523" s="18" t="s">
        <v>235</v>
      </c>
      <c r="BM523" s="232" t="s">
        <v>2407</v>
      </c>
    </row>
    <row r="524" s="13" customFormat="1">
      <c r="A524" s="13"/>
      <c r="B524" s="234"/>
      <c r="C524" s="235"/>
      <c r="D524" s="236" t="s">
        <v>159</v>
      </c>
      <c r="E524" s="237" t="s">
        <v>1</v>
      </c>
      <c r="F524" s="238" t="s">
        <v>2398</v>
      </c>
      <c r="G524" s="235"/>
      <c r="H524" s="239">
        <v>68.340000000000003</v>
      </c>
      <c r="I524" s="240"/>
      <c r="J524" s="235"/>
      <c r="K524" s="235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159</v>
      </c>
      <c r="AU524" s="245" t="s">
        <v>89</v>
      </c>
      <c r="AV524" s="13" t="s">
        <v>89</v>
      </c>
      <c r="AW524" s="13" t="s">
        <v>35</v>
      </c>
      <c r="AX524" s="13" t="s">
        <v>87</v>
      </c>
      <c r="AY524" s="245" t="s">
        <v>151</v>
      </c>
    </row>
    <row r="525" s="2" customFormat="1" ht="24.15" customHeight="1">
      <c r="A525" s="39"/>
      <c r="B525" s="40"/>
      <c r="C525" s="220" t="s">
        <v>1266</v>
      </c>
      <c r="D525" s="220" t="s">
        <v>153</v>
      </c>
      <c r="E525" s="221" t="s">
        <v>2408</v>
      </c>
      <c r="F525" s="222" t="s">
        <v>2409</v>
      </c>
      <c r="G525" s="223" t="s">
        <v>156</v>
      </c>
      <c r="H525" s="224">
        <v>68.340000000000003</v>
      </c>
      <c r="I525" s="225"/>
      <c r="J525" s="226">
        <f>ROUND(I525*H525,2)</f>
        <v>0</v>
      </c>
      <c r="K525" s="227"/>
      <c r="L525" s="45"/>
      <c r="M525" s="228" t="s">
        <v>1</v>
      </c>
      <c r="N525" s="229" t="s">
        <v>44</v>
      </c>
      <c r="O525" s="92"/>
      <c r="P525" s="230">
        <f>O525*H525</f>
        <v>0</v>
      </c>
      <c r="Q525" s="230">
        <v>8.0000000000000007E-05</v>
      </c>
      <c r="R525" s="230">
        <f>Q525*H525</f>
        <v>0.0054672000000000011</v>
      </c>
      <c r="S525" s="230">
        <v>0</v>
      </c>
      <c r="T525" s="231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2" t="s">
        <v>235</v>
      </c>
      <c r="AT525" s="232" t="s">
        <v>153</v>
      </c>
      <c r="AU525" s="232" t="s">
        <v>89</v>
      </c>
      <c r="AY525" s="18" t="s">
        <v>151</v>
      </c>
      <c r="BE525" s="233">
        <f>IF(N525="základní",J525,0)</f>
        <v>0</v>
      </c>
      <c r="BF525" s="233">
        <f>IF(N525="snížená",J525,0)</f>
        <v>0</v>
      </c>
      <c r="BG525" s="233">
        <f>IF(N525="zákl. přenesená",J525,0)</f>
        <v>0</v>
      </c>
      <c r="BH525" s="233">
        <f>IF(N525="sníž. přenesená",J525,0)</f>
        <v>0</v>
      </c>
      <c r="BI525" s="233">
        <f>IF(N525="nulová",J525,0)</f>
        <v>0</v>
      </c>
      <c r="BJ525" s="18" t="s">
        <v>87</v>
      </c>
      <c r="BK525" s="233">
        <f>ROUND(I525*H525,2)</f>
        <v>0</v>
      </c>
      <c r="BL525" s="18" t="s">
        <v>235</v>
      </c>
      <c r="BM525" s="232" t="s">
        <v>2410</v>
      </c>
    </row>
    <row r="526" s="13" customFormat="1">
      <c r="A526" s="13"/>
      <c r="B526" s="234"/>
      <c r="C526" s="235"/>
      <c r="D526" s="236" t="s">
        <v>159</v>
      </c>
      <c r="E526" s="237" t="s">
        <v>1</v>
      </c>
      <c r="F526" s="238" t="s">
        <v>2398</v>
      </c>
      <c r="G526" s="235"/>
      <c r="H526" s="239">
        <v>68.340000000000003</v>
      </c>
      <c r="I526" s="240"/>
      <c r="J526" s="235"/>
      <c r="K526" s="235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159</v>
      </c>
      <c r="AU526" s="245" t="s">
        <v>89</v>
      </c>
      <c r="AV526" s="13" t="s">
        <v>89</v>
      </c>
      <c r="AW526" s="13" t="s">
        <v>35</v>
      </c>
      <c r="AX526" s="13" t="s">
        <v>87</v>
      </c>
      <c r="AY526" s="245" t="s">
        <v>151</v>
      </c>
    </row>
    <row r="527" s="2" customFormat="1" ht="24.15" customHeight="1">
      <c r="A527" s="39"/>
      <c r="B527" s="40"/>
      <c r="C527" s="220" t="s">
        <v>1284</v>
      </c>
      <c r="D527" s="220" t="s">
        <v>153</v>
      </c>
      <c r="E527" s="221" t="s">
        <v>2411</v>
      </c>
      <c r="F527" s="222" t="s">
        <v>2412</v>
      </c>
      <c r="G527" s="223" t="s">
        <v>248</v>
      </c>
      <c r="H527" s="224">
        <v>0.36099999999999999</v>
      </c>
      <c r="I527" s="225"/>
      <c r="J527" s="226">
        <f>ROUND(I527*H527,2)</f>
        <v>0</v>
      </c>
      <c r="K527" s="227"/>
      <c r="L527" s="45"/>
      <c r="M527" s="228" t="s">
        <v>1</v>
      </c>
      <c r="N527" s="229" t="s">
        <v>44</v>
      </c>
      <c r="O527" s="92"/>
      <c r="P527" s="230">
        <f>O527*H527</f>
        <v>0</v>
      </c>
      <c r="Q527" s="230">
        <v>0</v>
      </c>
      <c r="R527" s="230">
        <f>Q527*H527</f>
        <v>0</v>
      </c>
      <c r="S527" s="230">
        <v>0</v>
      </c>
      <c r="T527" s="231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2" t="s">
        <v>235</v>
      </c>
      <c r="AT527" s="232" t="s">
        <v>153</v>
      </c>
      <c r="AU527" s="232" t="s">
        <v>89</v>
      </c>
      <c r="AY527" s="18" t="s">
        <v>151</v>
      </c>
      <c r="BE527" s="233">
        <f>IF(N527="základní",J527,0)</f>
        <v>0</v>
      </c>
      <c r="BF527" s="233">
        <f>IF(N527="snížená",J527,0)</f>
        <v>0</v>
      </c>
      <c r="BG527" s="233">
        <f>IF(N527="zákl. přenesená",J527,0)</f>
        <v>0</v>
      </c>
      <c r="BH527" s="233">
        <f>IF(N527="sníž. přenesená",J527,0)</f>
        <v>0</v>
      </c>
      <c r="BI527" s="233">
        <f>IF(N527="nulová",J527,0)</f>
        <v>0</v>
      </c>
      <c r="BJ527" s="18" t="s">
        <v>87</v>
      </c>
      <c r="BK527" s="233">
        <f>ROUND(I527*H527,2)</f>
        <v>0</v>
      </c>
      <c r="BL527" s="18" t="s">
        <v>235</v>
      </c>
      <c r="BM527" s="232" t="s">
        <v>2413</v>
      </c>
    </row>
    <row r="528" s="12" customFormat="1" ht="22.8" customHeight="1">
      <c r="A528" s="12"/>
      <c r="B528" s="204"/>
      <c r="C528" s="205"/>
      <c r="D528" s="206" t="s">
        <v>78</v>
      </c>
      <c r="E528" s="218" t="s">
        <v>2414</v>
      </c>
      <c r="F528" s="218" t="s">
        <v>2415</v>
      </c>
      <c r="G528" s="205"/>
      <c r="H528" s="205"/>
      <c r="I528" s="208"/>
      <c r="J528" s="219">
        <f>BK528</f>
        <v>0</v>
      </c>
      <c r="K528" s="205"/>
      <c r="L528" s="210"/>
      <c r="M528" s="211"/>
      <c r="N528" s="212"/>
      <c r="O528" s="212"/>
      <c r="P528" s="213">
        <f>SUM(P529:P542)</f>
        <v>0</v>
      </c>
      <c r="Q528" s="212"/>
      <c r="R528" s="213">
        <f>SUM(R529:R542)</f>
        <v>0.157194</v>
      </c>
      <c r="S528" s="212"/>
      <c r="T528" s="214">
        <f>SUM(T529:T542)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15" t="s">
        <v>89</v>
      </c>
      <c r="AT528" s="216" t="s">
        <v>78</v>
      </c>
      <c r="AU528" s="216" t="s">
        <v>87</v>
      </c>
      <c r="AY528" s="215" t="s">
        <v>151</v>
      </c>
      <c r="BK528" s="217">
        <f>SUM(BK529:BK542)</f>
        <v>0</v>
      </c>
    </row>
    <row r="529" s="2" customFormat="1" ht="16.5" customHeight="1">
      <c r="A529" s="39"/>
      <c r="B529" s="40"/>
      <c r="C529" s="220" t="s">
        <v>1289</v>
      </c>
      <c r="D529" s="220" t="s">
        <v>153</v>
      </c>
      <c r="E529" s="221" t="s">
        <v>2416</v>
      </c>
      <c r="F529" s="222" t="s">
        <v>2417</v>
      </c>
      <c r="G529" s="223" t="s">
        <v>156</v>
      </c>
      <c r="H529" s="224">
        <v>5.25</v>
      </c>
      <c r="I529" s="225"/>
      <c r="J529" s="226">
        <f>ROUND(I529*H529,2)</f>
        <v>0</v>
      </c>
      <c r="K529" s="227"/>
      <c r="L529" s="45"/>
      <c r="M529" s="228" t="s">
        <v>1</v>
      </c>
      <c r="N529" s="229" t="s">
        <v>44</v>
      </c>
      <c r="O529" s="92"/>
      <c r="P529" s="230">
        <f>O529*H529</f>
        <v>0</v>
      </c>
      <c r="Q529" s="230">
        <v>0.00029999999999999997</v>
      </c>
      <c r="R529" s="230">
        <f>Q529*H529</f>
        <v>0.0015749999999999998</v>
      </c>
      <c r="S529" s="230">
        <v>0</v>
      </c>
      <c r="T529" s="231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2" t="s">
        <v>235</v>
      </c>
      <c r="AT529" s="232" t="s">
        <v>153</v>
      </c>
      <c r="AU529" s="232" t="s">
        <v>89</v>
      </c>
      <c r="AY529" s="18" t="s">
        <v>151</v>
      </c>
      <c r="BE529" s="233">
        <f>IF(N529="základní",J529,0)</f>
        <v>0</v>
      </c>
      <c r="BF529" s="233">
        <f>IF(N529="snížená",J529,0)</f>
        <v>0</v>
      </c>
      <c r="BG529" s="233">
        <f>IF(N529="zákl. přenesená",J529,0)</f>
        <v>0</v>
      </c>
      <c r="BH529" s="233">
        <f>IF(N529="sníž. přenesená",J529,0)</f>
        <v>0</v>
      </c>
      <c r="BI529" s="233">
        <f>IF(N529="nulová",J529,0)</f>
        <v>0</v>
      </c>
      <c r="BJ529" s="18" t="s">
        <v>87</v>
      </c>
      <c r="BK529" s="233">
        <f>ROUND(I529*H529,2)</f>
        <v>0</v>
      </c>
      <c r="BL529" s="18" t="s">
        <v>235</v>
      </c>
      <c r="BM529" s="232" t="s">
        <v>2418</v>
      </c>
    </row>
    <row r="530" s="13" customFormat="1">
      <c r="A530" s="13"/>
      <c r="B530" s="234"/>
      <c r="C530" s="235"/>
      <c r="D530" s="236" t="s">
        <v>159</v>
      </c>
      <c r="E530" s="237" t="s">
        <v>1</v>
      </c>
      <c r="F530" s="238" t="s">
        <v>2419</v>
      </c>
      <c r="G530" s="235"/>
      <c r="H530" s="239">
        <v>5.25</v>
      </c>
      <c r="I530" s="240"/>
      <c r="J530" s="235"/>
      <c r="K530" s="235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159</v>
      </c>
      <c r="AU530" s="245" t="s">
        <v>89</v>
      </c>
      <c r="AV530" s="13" t="s">
        <v>89</v>
      </c>
      <c r="AW530" s="13" t="s">
        <v>35</v>
      </c>
      <c r="AX530" s="13" t="s">
        <v>87</v>
      </c>
      <c r="AY530" s="245" t="s">
        <v>151</v>
      </c>
    </row>
    <row r="531" s="2" customFormat="1" ht="33" customHeight="1">
      <c r="A531" s="39"/>
      <c r="B531" s="40"/>
      <c r="C531" s="220" t="s">
        <v>1294</v>
      </c>
      <c r="D531" s="220" t="s">
        <v>153</v>
      </c>
      <c r="E531" s="221" t="s">
        <v>2420</v>
      </c>
      <c r="F531" s="222" t="s">
        <v>2421</v>
      </c>
      <c r="G531" s="223" t="s">
        <v>156</v>
      </c>
      <c r="H531" s="224">
        <v>5.25</v>
      </c>
      <c r="I531" s="225"/>
      <c r="J531" s="226">
        <f>ROUND(I531*H531,2)</f>
        <v>0</v>
      </c>
      <c r="K531" s="227"/>
      <c r="L531" s="45"/>
      <c r="M531" s="228" t="s">
        <v>1</v>
      </c>
      <c r="N531" s="229" t="s">
        <v>44</v>
      </c>
      <c r="O531" s="92"/>
      <c r="P531" s="230">
        <f>O531*H531</f>
        <v>0</v>
      </c>
      <c r="Q531" s="230">
        <v>0.0060000000000000001</v>
      </c>
      <c r="R531" s="230">
        <f>Q531*H531</f>
        <v>0.0315</v>
      </c>
      <c r="S531" s="230">
        <v>0</v>
      </c>
      <c r="T531" s="231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2" t="s">
        <v>235</v>
      </c>
      <c r="AT531" s="232" t="s">
        <v>153</v>
      </c>
      <c r="AU531" s="232" t="s">
        <v>89</v>
      </c>
      <c r="AY531" s="18" t="s">
        <v>151</v>
      </c>
      <c r="BE531" s="233">
        <f>IF(N531="základní",J531,0)</f>
        <v>0</v>
      </c>
      <c r="BF531" s="233">
        <f>IF(N531="snížená",J531,0)</f>
        <v>0</v>
      </c>
      <c r="BG531" s="233">
        <f>IF(N531="zákl. přenesená",J531,0)</f>
        <v>0</v>
      </c>
      <c r="BH531" s="233">
        <f>IF(N531="sníž. přenesená",J531,0)</f>
        <v>0</v>
      </c>
      <c r="BI531" s="233">
        <f>IF(N531="nulová",J531,0)</f>
        <v>0</v>
      </c>
      <c r="BJ531" s="18" t="s">
        <v>87</v>
      </c>
      <c r="BK531" s="233">
        <f>ROUND(I531*H531,2)</f>
        <v>0</v>
      </c>
      <c r="BL531" s="18" t="s">
        <v>235</v>
      </c>
      <c r="BM531" s="232" t="s">
        <v>2422</v>
      </c>
    </row>
    <row r="532" s="13" customFormat="1">
      <c r="A532" s="13"/>
      <c r="B532" s="234"/>
      <c r="C532" s="235"/>
      <c r="D532" s="236" t="s">
        <v>159</v>
      </c>
      <c r="E532" s="237" t="s">
        <v>1</v>
      </c>
      <c r="F532" s="238" t="s">
        <v>2419</v>
      </c>
      <c r="G532" s="235"/>
      <c r="H532" s="239">
        <v>5.25</v>
      </c>
      <c r="I532" s="240"/>
      <c r="J532" s="235"/>
      <c r="K532" s="235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159</v>
      </c>
      <c r="AU532" s="245" t="s">
        <v>89</v>
      </c>
      <c r="AV532" s="13" t="s">
        <v>89</v>
      </c>
      <c r="AW532" s="13" t="s">
        <v>35</v>
      </c>
      <c r="AX532" s="13" t="s">
        <v>87</v>
      </c>
      <c r="AY532" s="245" t="s">
        <v>151</v>
      </c>
    </row>
    <row r="533" s="2" customFormat="1" ht="33" customHeight="1">
      <c r="A533" s="39"/>
      <c r="B533" s="40"/>
      <c r="C533" s="220" t="s">
        <v>1300</v>
      </c>
      <c r="D533" s="220" t="s">
        <v>153</v>
      </c>
      <c r="E533" s="221" t="s">
        <v>2423</v>
      </c>
      <c r="F533" s="222" t="s">
        <v>2424</v>
      </c>
      <c r="G533" s="223" t="s">
        <v>156</v>
      </c>
      <c r="H533" s="224">
        <v>5.25</v>
      </c>
      <c r="I533" s="225"/>
      <c r="J533" s="226">
        <f>ROUND(I533*H533,2)</f>
        <v>0</v>
      </c>
      <c r="K533" s="227"/>
      <c r="L533" s="45"/>
      <c r="M533" s="228" t="s">
        <v>1</v>
      </c>
      <c r="N533" s="229" t="s">
        <v>44</v>
      </c>
      <c r="O533" s="92"/>
      <c r="P533" s="230">
        <f>O533*H533</f>
        <v>0</v>
      </c>
      <c r="Q533" s="230">
        <v>0.0053</v>
      </c>
      <c r="R533" s="230">
        <f>Q533*H533</f>
        <v>0.027824999999999999</v>
      </c>
      <c r="S533" s="230">
        <v>0</v>
      </c>
      <c r="T533" s="231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2" t="s">
        <v>235</v>
      </c>
      <c r="AT533" s="232" t="s">
        <v>153</v>
      </c>
      <c r="AU533" s="232" t="s">
        <v>89</v>
      </c>
      <c r="AY533" s="18" t="s">
        <v>151</v>
      </c>
      <c r="BE533" s="233">
        <f>IF(N533="základní",J533,0)</f>
        <v>0</v>
      </c>
      <c r="BF533" s="233">
        <f>IF(N533="snížená",J533,0)</f>
        <v>0</v>
      </c>
      <c r="BG533" s="233">
        <f>IF(N533="zákl. přenesená",J533,0)</f>
        <v>0</v>
      </c>
      <c r="BH533" s="233">
        <f>IF(N533="sníž. přenesená",J533,0)</f>
        <v>0</v>
      </c>
      <c r="BI533" s="233">
        <f>IF(N533="nulová",J533,0)</f>
        <v>0</v>
      </c>
      <c r="BJ533" s="18" t="s">
        <v>87</v>
      </c>
      <c r="BK533" s="233">
        <f>ROUND(I533*H533,2)</f>
        <v>0</v>
      </c>
      <c r="BL533" s="18" t="s">
        <v>235</v>
      </c>
      <c r="BM533" s="232" t="s">
        <v>2425</v>
      </c>
    </row>
    <row r="534" s="13" customFormat="1">
      <c r="A534" s="13"/>
      <c r="B534" s="234"/>
      <c r="C534" s="235"/>
      <c r="D534" s="236" t="s">
        <v>159</v>
      </c>
      <c r="E534" s="237" t="s">
        <v>1</v>
      </c>
      <c r="F534" s="238" t="s">
        <v>2419</v>
      </c>
      <c r="G534" s="235"/>
      <c r="H534" s="239">
        <v>5.25</v>
      </c>
      <c r="I534" s="240"/>
      <c r="J534" s="235"/>
      <c r="K534" s="235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159</v>
      </c>
      <c r="AU534" s="245" t="s">
        <v>89</v>
      </c>
      <c r="AV534" s="13" t="s">
        <v>89</v>
      </c>
      <c r="AW534" s="13" t="s">
        <v>35</v>
      </c>
      <c r="AX534" s="13" t="s">
        <v>87</v>
      </c>
      <c r="AY534" s="245" t="s">
        <v>151</v>
      </c>
    </row>
    <row r="535" s="2" customFormat="1" ht="24.15" customHeight="1">
      <c r="A535" s="39"/>
      <c r="B535" s="40"/>
      <c r="C535" s="257" t="s">
        <v>1306</v>
      </c>
      <c r="D535" s="257" t="s">
        <v>353</v>
      </c>
      <c r="E535" s="258" t="s">
        <v>2426</v>
      </c>
      <c r="F535" s="259" t="s">
        <v>2427</v>
      </c>
      <c r="G535" s="260" t="s">
        <v>156</v>
      </c>
      <c r="H535" s="261">
        <v>5.25</v>
      </c>
      <c r="I535" s="262"/>
      <c r="J535" s="263">
        <f>ROUND(I535*H535,2)</f>
        <v>0</v>
      </c>
      <c r="K535" s="264"/>
      <c r="L535" s="265"/>
      <c r="M535" s="266" t="s">
        <v>1</v>
      </c>
      <c r="N535" s="267" t="s">
        <v>44</v>
      </c>
      <c r="O535" s="92"/>
      <c r="P535" s="230">
        <f>O535*H535</f>
        <v>0</v>
      </c>
      <c r="Q535" s="230">
        <v>0.01771</v>
      </c>
      <c r="R535" s="230">
        <f>Q535*H535</f>
        <v>0.092977500000000005</v>
      </c>
      <c r="S535" s="230">
        <v>0</v>
      </c>
      <c r="T535" s="231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2" t="s">
        <v>326</v>
      </c>
      <c r="AT535" s="232" t="s">
        <v>353</v>
      </c>
      <c r="AU535" s="232" t="s">
        <v>89</v>
      </c>
      <c r="AY535" s="18" t="s">
        <v>151</v>
      </c>
      <c r="BE535" s="233">
        <f>IF(N535="základní",J535,0)</f>
        <v>0</v>
      </c>
      <c r="BF535" s="233">
        <f>IF(N535="snížená",J535,0)</f>
        <v>0</v>
      </c>
      <c r="BG535" s="233">
        <f>IF(N535="zákl. přenesená",J535,0)</f>
        <v>0</v>
      </c>
      <c r="BH535" s="233">
        <f>IF(N535="sníž. přenesená",J535,0)</f>
        <v>0</v>
      </c>
      <c r="BI535" s="233">
        <f>IF(N535="nulová",J535,0)</f>
        <v>0</v>
      </c>
      <c r="BJ535" s="18" t="s">
        <v>87</v>
      </c>
      <c r="BK535" s="233">
        <f>ROUND(I535*H535,2)</f>
        <v>0</v>
      </c>
      <c r="BL535" s="18" t="s">
        <v>235</v>
      </c>
      <c r="BM535" s="232" t="s">
        <v>2428</v>
      </c>
    </row>
    <row r="536" s="2" customFormat="1" ht="24.15" customHeight="1">
      <c r="A536" s="39"/>
      <c r="B536" s="40"/>
      <c r="C536" s="220" t="s">
        <v>1313</v>
      </c>
      <c r="D536" s="220" t="s">
        <v>153</v>
      </c>
      <c r="E536" s="221" t="s">
        <v>2429</v>
      </c>
      <c r="F536" s="222" t="s">
        <v>2430</v>
      </c>
      <c r="G536" s="223" t="s">
        <v>287</v>
      </c>
      <c r="H536" s="224">
        <v>6.7000000000000002</v>
      </c>
      <c r="I536" s="225"/>
      <c r="J536" s="226">
        <f>ROUND(I536*H536,2)</f>
        <v>0</v>
      </c>
      <c r="K536" s="227"/>
      <c r="L536" s="45"/>
      <c r="M536" s="228" t="s">
        <v>1</v>
      </c>
      <c r="N536" s="229" t="s">
        <v>44</v>
      </c>
      <c r="O536" s="92"/>
      <c r="P536" s="230">
        <f>O536*H536</f>
        <v>0</v>
      </c>
      <c r="Q536" s="230">
        <v>0.00018000000000000001</v>
      </c>
      <c r="R536" s="230">
        <f>Q536*H536</f>
        <v>0.001206</v>
      </c>
      <c r="S536" s="230">
        <v>0</v>
      </c>
      <c r="T536" s="231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2" t="s">
        <v>235</v>
      </c>
      <c r="AT536" s="232" t="s">
        <v>153</v>
      </c>
      <c r="AU536" s="232" t="s">
        <v>89</v>
      </c>
      <c r="AY536" s="18" t="s">
        <v>151</v>
      </c>
      <c r="BE536" s="233">
        <f>IF(N536="základní",J536,0)</f>
        <v>0</v>
      </c>
      <c r="BF536" s="233">
        <f>IF(N536="snížená",J536,0)</f>
        <v>0</v>
      </c>
      <c r="BG536" s="233">
        <f>IF(N536="zákl. přenesená",J536,0)</f>
        <v>0</v>
      </c>
      <c r="BH536" s="233">
        <f>IF(N536="sníž. přenesená",J536,0)</f>
        <v>0</v>
      </c>
      <c r="BI536" s="233">
        <f>IF(N536="nulová",J536,0)</f>
        <v>0</v>
      </c>
      <c r="BJ536" s="18" t="s">
        <v>87</v>
      </c>
      <c r="BK536" s="233">
        <f>ROUND(I536*H536,2)</f>
        <v>0</v>
      </c>
      <c r="BL536" s="18" t="s">
        <v>235</v>
      </c>
      <c r="BM536" s="232" t="s">
        <v>2431</v>
      </c>
    </row>
    <row r="537" s="13" customFormat="1">
      <c r="A537" s="13"/>
      <c r="B537" s="234"/>
      <c r="C537" s="235"/>
      <c r="D537" s="236" t="s">
        <v>159</v>
      </c>
      <c r="E537" s="237" t="s">
        <v>1</v>
      </c>
      <c r="F537" s="238" t="s">
        <v>2432</v>
      </c>
      <c r="G537" s="235"/>
      <c r="H537" s="239">
        <v>6.7000000000000002</v>
      </c>
      <c r="I537" s="240"/>
      <c r="J537" s="235"/>
      <c r="K537" s="235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159</v>
      </c>
      <c r="AU537" s="245" t="s">
        <v>89</v>
      </c>
      <c r="AV537" s="13" t="s">
        <v>89</v>
      </c>
      <c r="AW537" s="13" t="s">
        <v>35</v>
      </c>
      <c r="AX537" s="13" t="s">
        <v>87</v>
      </c>
      <c r="AY537" s="245" t="s">
        <v>151</v>
      </c>
    </row>
    <row r="538" s="2" customFormat="1" ht="16.5" customHeight="1">
      <c r="A538" s="39"/>
      <c r="B538" s="40"/>
      <c r="C538" s="257" t="s">
        <v>1319</v>
      </c>
      <c r="D538" s="257" t="s">
        <v>353</v>
      </c>
      <c r="E538" s="258" t="s">
        <v>2433</v>
      </c>
      <c r="F538" s="259" t="s">
        <v>2434</v>
      </c>
      <c r="G538" s="260" t="s">
        <v>287</v>
      </c>
      <c r="H538" s="261">
        <v>7.0350000000000001</v>
      </c>
      <c r="I538" s="262"/>
      <c r="J538" s="263">
        <f>ROUND(I538*H538,2)</f>
        <v>0</v>
      </c>
      <c r="K538" s="264"/>
      <c r="L538" s="265"/>
      <c r="M538" s="266" t="s">
        <v>1</v>
      </c>
      <c r="N538" s="267" t="s">
        <v>44</v>
      </c>
      <c r="O538" s="92"/>
      <c r="P538" s="230">
        <f>O538*H538</f>
        <v>0</v>
      </c>
      <c r="Q538" s="230">
        <v>0.00029999999999999997</v>
      </c>
      <c r="R538" s="230">
        <f>Q538*H538</f>
        <v>0.0021105</v>
      </c>
      <c r="S538" s="230">
        <v>0</v>
      </c>
      <c r="T538" s="231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2" t="s">
        <v>326</v>
      </c>
      <c r="AT538" s="232" t="s">
        <v>353</v>
      </c>
      <c r="AU538" s="232" t="s">
        <v>89</v>
      </c>
      <c r="AY538" s="18" t="s">
        <v>151</v>
      </c>
      <c r="BE538" s="233">
        <f>IF(N538="základní",J538,0)</f>
        <v>0</v>
      </c>
      <c r="BF538" s="233">
        <f>IF(N538="snížená",J538,0)</f>
        <v>0</v>
      </c>
      <c r="BG538" s="233">
        <f>IF(N538="zákl. přenesená",J538,0)</f>
        <v>0</v>
      </c>
      <c r="BH538" s="233">
        <f>IF(N538="sníž. přenesená",J538,0)</f>
        <v>0</v>
      </c>
      <c r="BI538" s="233">
        <f>IF(N538="nulová",J538,0)</f>
        <v>0</v>
      </c>
      <c r="BJ538" s="18" t="s">
        <v>87</v>
      </c>
      <c r="BK538" s="233">
        <f>ROUND(I538*H538,2)</f>
        <v>0</v>
      </c>
      <c r="BL538" s="18" t="s">
        <v>235</v>
      </c>
      <c r="BM538" s="232" t="s">
        <v>2435</v>
      </c>
    </row>
    <row r="539" s="13" customFormat="1">
      <c r="A539" s="13"/>
      <c r="B539" s="234"/>
      <c r="C539" s="235"/>
      <c r="D539" s="236" t="s">
        <v>159</v>
      </c>
      <c r="E539" s="235"/>
      <c r="F539" s="238" t="s">
        <v>2436</v>
      </c>
      <c r="G539" s="235"/>
      <c r="H539" s="239">
        <v>7.0350000000000001</v>
      </c>
      <c r="I539" s="240"/>
      <c r="J539" s="235"/>
      <c r="K539" s="235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159</v>
      </c>
      <c r="AU539" s="245" t="s">
        <v>89</v>
      </c>
      <c r="AV539" s="13" t="s">
        <v>89</v>
      </c>
      <c r="AW539" s="13" t="s">
        <v>4</v>
      </c>
      <c r="AX539" s="13" t="s">
        <v>87</v>
      </c>
      <c r="AY539" s="245" t="s">
        <v>151</v>
      </c>
    </row>
    <row r="540" s="2" customFormat="1" ht="16.5" customHeight="1">
      <c r="A540" s="39"/>
      <c r="B540" s="40"/>
      <c r="C540" s="220" t="s">
        <v>1323</v>
      </c>
      <c r="D540" s="220" t="s">
        <v>153</v>
      </c>
      <c r="E540" s="221" t="s">
        <v>2437</v>
      </c>
      <c r="F540" s="222" t="s">
        <v>2438</v>
      </c>
      <c r="G540" s="223" t="s">
        <v>349</v>
      </c>
      <c r="H540" s="224">
        <v>2</v>
      </c>
      <c r="I540" s="225"/>
      <c r="J540" s="226">
        <f>ROUND(I540*H540,2)</f>
        <v>0</v>
      </c>
      <c r="K540" s="227"/>
      <c r="L540" s="45"/>
      <c r="M540" s="228" t="s">
        <v>1</v>
      </c>
      <c r="N540" s="229" t="s">
        <v>44</v>
      </c>
      <c r="O540" s="92"/>
      <c r="P540" s="230">
        <f>O540*H540</f>
        <v>0</v>
      </c>
      <c r="Q540" s="230">
        <v>0</v>
      </c>
      <c r="R540" s="230">
        <f>Q540*H540</f>
        <v>0</v>
      </c>
      <c r="S540" s="230">
        <v>0</v>
      </c>
      <c r="T540" s="231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2" t="s">
        <v>235</v>
      </c>
      <c r="AT540" s="232" t="s">
        <v>153</v>
      </c>
      <c r="AU540" s="232" t="s">
        <v>89</v>
      </c>
      <c r="AY540" s="18" t="s">
        <v>151</v>
      </c>
      <c r="BE540" s="233">
        <f>IF(N540="základní",J540,0)</f>
        <v>0</v>
      </c>
      <c r="BF540" s="233">
        <f>IF(N540="snížená",J540,0)</f>
        <v>0</v>
      </c>
      <c r="BG540" s="233">
        <f>IF(N540="zákl. přenesená",J540,0)</f>
        <v>0</v>
      </c>
      <c r="BH540" s="233">
        <f>IF(N540="sníž. přenesená",J540,0)</f>
        <v>0</v>
      </c>
      <c r="BI540" s="233">
        <f>IF(N540="nulová",J540,0)</f>
        <v>0</v>
      </c>
      <c r="BJ540" s="18" t="s">
        <v>87</v>
      </c>
      <c r="BK540" s="233">
        <f>ROUND(I540*H540,2)</f>
        <v>0</v>
      </c>
      <c r="BL540" s="18" t="s">
        <v>235</v>
      </c>
      <c r="BM540" s="232" t="s">
        <v>2439</v>
      </c>
    </row>
    <row r="541" s="2" customFormat="1" ht="21.75" customHeight="1">
      <c r="A541" s="39"/>
      <c r="B541" s="40"/>
      <c r="C541" s="220" t="s">
        <v>1329</v>
      </c>
      <c r="D541" s="220" t="s">
        <v>153</v>
      </c>
      <c r="E541" s="221" t="s">
        <v>2440</v>
      </c>
      <c r="F541" s="222" t="s">
        <v>2441</v>
      </c>
      <c r="G541" s="223" t="s">
        <v>349</v>
      </c>
      <c r="H541" s="224">
        <v>1</v>
      </c>
      <c r="I541" s="225"/>
      <c r="J541" s="226">
        <f>ROUND(I541*H541,2)</f>
        <v>0</v>
      </c>
      <c r="K541" s="227"/>
      <c r="L541" s="45"/>
      <c r="M541" s="228" t="s">
        <v>1</v>
      </c>
      <c r="N541" s="229" t="s">
        <v>44</v>
      </c>
      <c r="O541" s="92"/>
      <c r="P541" s="230">
        <f>O541*H541</f>
        <v>0</v>
      </c>
      <c r="Q541" s="230">
        <v>0</v>
      </c>
      <c r="R541" s="230">
        <f>Q541*H541</f>
        <v>0</v>
      </c>
      <c r="S541" s="230">
        <v>0</v>
      </c>
      <c r="T541" s="231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2" t="s">
        <v>235</v>
      </c>
      <c r="AT541" s="232" t="s">
        <v>153</v>
      </c>
      <c r="AU541" s="232" t="s">
        <v>89</v>
      </c>
      <c r="AY541" s="18" t="s">
        <v>151</v>
      </c>
      <c r="BE541" s="233">
        <f>IF(N541="základní",J541,0)</f>
        <v>0</v>
      </c>
      <c r="BF541" s="233">
        <f>IF(N541="snížená",J541,0)</f>
        <v>0</v>
      </c>
      <c r="BG541" s="233">
        <f>IF(N541="zákl. přenesená",J541,0)</f>
        <v>0</v>
      </c>
      <c r="BH541" s="233">
        <f>IF(N541="sníž. přenesená",J541,0)</f>
        <v>0</v>
      </c>
      <c r="BI541" s="233">
        <f>IF(N541="nulová",J541,0)</f>
        <v>0</v>
      </c>
      <c r="BJ541" s="18" t="s">
        <v>87</v>
      </c>
      <c r="BK541" s="233">
        <f>ROUND(I541*H541,2)</f>
        <v>0</v>
      </c>
      <c r="BL541" s="18" t="s">
        <v>235</v>
      </c>
      <c r="BM541" s="232" t="s">
        <v>2442</v>
      </c>
    </row>
    <row r="542" s="2" customFormat="1" ht="24.15" customHeight="1">
      <c r="A542" s="39"/>
      <c r="B542" s="40"/>
      <c r="C542" s="220" t="s">
        <v>1333</v>
      </c>
      <c r="D542" s="220" t="s">
        <v>153</v>
      </c>
      <c r="E542" s="221" t="s">
        <v>2443</v>
      </c>
      <c r="F542" s="222" t="s">
        <v>2444</v>
      </c>
      <c r="G542" s="223" t="s">
        <v>248</v>
      </c>
      <c r="H542" s="224">
        <v>0.157</v>
      </c>
      <c r="I542" s="225"/>
      <c r="J542" s="226">
        <f>ROUND(I542*H542,2)</f>
        <v>0</v>
      </c>
      <c r="K542" s="227"/>
      <c r="L542" s="45"/>
      <c r="M542" s="228" t="s">
        <v>1</v>
      </c>
      <c r="N542" s="229" t="s">
        <v>44</v>
      </c>
      <c r="O542" s="92"/>
      <c r="P542" s="230">
        <f>O542*H542</f>
        <v>0</v>
      </c>
      <c r="Q542" s="230">
        <v>0</v>
      </c>
      <c r="R542" s="230">
        <f>Q542*H542</f>
        <v>0</v>
      </c>
      <c r="S542" s="230">
        <v>0</v>
      </c>
      <c r="T542" s="231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2" t="s">
        <v>235</v>
      </c>
      <c r="AT542" s="232" t="s">
        <v>153</v>
      </c>
      <c r="AU542" s="232" t="s">
        <v>89</v>
      </c>
      <c r="AY542" s="18" t="s">
        <v>151</v>
      </c>
      <c r="BE542" s="233">
        <f>IF(N542="základní",J542,0)</f>
        <v>0</v>
      </c>
      <c r="BF542" s="233">
        <f>IF(N542="snížená",J542,0)</f>
        <v>0</v>
      </c>
      <c r="BG542" s="233">
        <f>IF(N542="zákl. přenesená",J542,0)</f>
        <v>0</v>
      </c>
      <c r="BH542" s="233">
        <f>IF(N542="sníž. přenesená",J542,0)</f>
        <v>0</v>
      </c>
      <c r="BI542" s="233">
        <f>IF(N542="nulová",J542,0)</f>
        <v>0</v>
      </c>
      <c r="BJ542" s="18" t="s">
        <v>87</v>
      </c>
      <c r="BK542" s="233">
        <f>ROUND(I542*H542,2)</f>
        <v>0</v>
      </c>
      <c r="BL542" s="18" t="s">
        <v>235</v>
      </c>
      <c r="BM542" s="232" t="s">
        <v>2445</v>
      </c>
    </row>
    <row r="543" s="12" customFormat="1" ht="22.8" customHeight="1">
      <c r="A543" s="12"/>
      <c r="B543" s="204"/>
      <c r="C543" s="205"/>
      <c r="D543" s="206" t="s">
        <v>78</v>
      </c>
      <c r="E543" s="218" t="s">
        <v>2446</v>
      </c>
      <c r="F543" s="218" t="s">
        <v>2447</v>
      </c>
      <c r="G543" s="205"/>
      <c r="H543" s="205"/>
      <c r="I543" s="208"/>
      <c r="J543" s="219">
        <f>BK543</f>
        <v>0</v>
      </c>
      <c r="K543" s="205"/>
      <c r="L543" s="210"/>
      <c r="M543" s="211"/>
      <c r="N543" s="212"/>
      <c r="O543" s="212"/>
      <c r="P543" s="213">
        <f>SUM(P544:P547)</f>
        <v>0</v>
      </c>
      <c r="Q543" s="212"/>
      <c r="R543" s="213">
        <f>SUM(R544:R547)</f>
        <v>0.078227500000000005</v>
      </c>
      <c r="S543" s="212"/>
      <c r="T543" s="214">
        <f>SUM(T544:T547)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15" t="s">
        <v>89</v>
      </c>
      <c r="AT543" s="216" t="s">
        <v>78</v>
      </c>
      <c r="AU543" s="216" t="s">
        <v>87</v>
      </c>
      <c r="AY543" s="215" t="s">
        <v>151</v>
      </c>
      <c r="BK543" s="217">
        <f>SUM(BK544:BK547)</f>
        <v>0</v>
      </c>
    </row>
    <row r="544" s="2" customFormat="1" ht="24.15" customHeight="1">
      <c r="A544" s="39"/>
      <c r="B544" s="40"/>
      <c r="C544" s="220" t="s">
        <v>1338</v>
      </c>
      <c r="D544" s="220" t="s">
        <v>153</v>
      </c>
      <c r="E544" s="221" t="s">
        <v>2448</v>
      </c>
      <c r="F544" s="222" t="s">
        <v>2449</v>
      </c>
      <c r="G544" s="223" t="s">
        <v>156</v>
      </c>
      <c r="H544" s="224">
        <v>156.45500000000001</v>
      </c>
      <c r="I544" s="225"/>
      <c r="J544" s="226">
        <f>ROUND(I544*H544,2)</f>
        <v>0</v>
      </c>
      <c r="K544" s="227"/>
      <c r="L544" s="45"/>
      <c r="M544" s="228" t="s">
        <v>1</v>
      </c>
      <c r="N544" s="229" t="s">
        <v>44</v>
      </c>
      <c r="O544" s="92"/>
      <c r="P544" s="230">
        <f>O544*H544</f>
        <v>0</v>
      </c>
      <c r="Q544" s="230">
        <v>0.00021000000000000001</v>
      </c>
      <c r="R544" s="230">
        <f>Q544*H544</f>
        <v>0.032855550000000004</v>
      </c>
      <c r="S544" s="230">
        <v>0</v>
      </c>
      <c r="T544" s="231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2" t="s">
        <v>235</v>
      </c>
      <c r="AT544" s="232" t="s">
        <v>153</v>
      </c>
      <c r="AU544" s="232" t="s">
        <v>89</v>
      </c>
      <c r="AY544" s="18" t="s">
        <v>151</v>
      </c>
      <c r="BE544" s="233">
        <f>IF(N544="základní",J544,0)</f>
        <v>0</v>
      </c>
      <c r="BF544" s="233">
        <f>IF(N544="snížená",J544,0)</f>
        <v>0</v>
      </c>
      <c r="BG544" s="233">
        <f>IF(N544="zákl. přenesená",J544,0)</f>
        <v>0</v>
      </c>
      <c r="BH544" s="233">
        <f>IF(N544="sníž. přenesená",J544,0)</f>
        <v>0</v>
      </c>
      <c r="BI544" s="233">
        <f>IF(N544="nulová",J544,0)</f>
        <v>0</v>
      </c>
      <c r="BJ544" s="18" t="s">
        <v>87</v>
      </c>
      <c r="BK544" s="233">
        <f>ROUND(I544*H544,2)</f>
        <v>0</v>
      </c>
      <c r="BL544" s="18" t="s">
        <v>235</v>
      </c>
      <c r="BM544" s="232" t="s">
        <v>2450</v>
      </c>
    </row>
    <row r="545" s="13" customFormat="1">
      <c r="A545" s="13"/>
      <c r="B545" s="234"/>
      <c r="C545" s="235"/>
      <c r="D545" s="236" t="s">
        <v>159</v>
      </c>
      <c r="E545" s="237" t="s">
        <v>1</v>
      </c>
      <c r="F545" s="238" t="s">
        <v>2451</v>
      </c>
      <c r="G545" s="235"/>
      <c r="H545" s="239">
        <v>156.45500000000001</v>
      </c>
      <c r="I545" s="240"/>
      <c r="J545" s="235"/>
      <c r="K545" s="235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159</v>
      </c>
      <c r="AU545" s="245" t="s">
        <v>89</v>
      </c>
      <c r="AV545" s="13" t="s">
        <v>89</v>
      </c>
      <c r="AW545" s="13" t="s">
        <v>35</v>
      </c>
      <c r="AX545" s="13" t="s">
        <v>87</v>
      </c>
      <c r="AY545" s="245" t="s">
        <v>151</v>
      </c>
    </row>
    <row r="546" s="2" customFormat="1" ht="24.15" customHeight="1">
      <c r="A546" s="39"/>
      <c r="B546" s="40"/>
      <c r="C546" s="220" t="s">
        <v>1342</v>
      </c>
      <c r="D546" s="220" t="s">
        <v>153</v>
      </c>
      <c r="E546" s="221" t="s">
        <v>2452</v>
      </c>
      <c r="F546" s="222" t="s">
        <v>2453</v>
      </c>
      <c r="G546" s="223" t="s">
        <v>156</v>
      </c>
      <c r="H546" s="224">
        <v>156.45500000000001</v>
      </c>
      <c r="I546" s="225"/>
      <c r="J546" s="226">
        <f>ROUND(I546*H546,2)</f>
        <v>0</v>
      </c>
      <c r="K546" s="227"/>
      <c r="L546" s="45"/>
      <c r="M546" s="228" t="s">
        <v>1</v>
      </c>
      <c r="N546" s="229" t="s">
        <v>44</v>
      </c>
      <c r="O546" s="92"/>
      <c r="P546" s="230">
        <f>O546*H546</f>
        <v>0</v>
      </c>
      <c r="Q546" s="230">
        <v>0.00029</v>
      </c>
      <c r="R546" s="230">
        <f>Q546*H546</f>
        <v>0.045371950000000001</v>
      </c>
      <c r="S546" s="230">
        <v>0</v>
      </c>
      <c r="T546" s="231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2" t="s">
        <v>235</v>
      </c>
      <c r="AT546" s="232" t="s">
        <v>153</v>
      </c>
      <c r="AU546" s="232" t="s">
        <v>89</v>
      </c>
      <c r="AY546" s="18" t="s">
        <v>151</v>
      </c>
      <c r="BE546" s="233">
        <f>IF(N546="základní",J546,0)</f>
        <v>0</v>
      </c>
      <c r="BF546" s="233">
        <f>IF(N546="snížená",J546,0)</f>
        <v>0</v>
      </c>
      <c r="BG546" s="233">
        <f>IF(N546="zákl. přenesená",J546,0)</f>
        <v>0</v>
      </c>
      <c r="BH546" s="233">
        <f>IF(N546="sníž. přenesená",J546,0)</f>
        <v>0</v>
      </c>
      <c r="BI546" s="233">
        <f>IF(N546="nulová",J546,0)</f>
        <v>0</v>
      </c>
      <c r="BJ546" s="18" t="s">
        <v>87</v>
      </c>
      <c r="BK546" s="233">
        <f>ROUND(I546*H546,2)</f>
        <v>0</v>
      </c>
      <c r="BL546" s="18" t="s">
        <v>235</v>
      </c>
      <c r="BM546" s="232" t="s">
        <v>2454</v>
      </c>
    </row>
    <row r="547" s="13" customFormat="1">
      <c r="A547" s="13"/>
      <c r="B547" s="234"/>
      <c r="C547" s="235"/>
      <c r="D547" s="236" t="s">
        <v>159</v>
      </c>
      <c r="E547" s="237" t="s">
        <v>1</v>
      </c>
      <c r="F547" s="238" t="s">
        <v>2451</v>
      </c>
      <c r="G547" s="235"/>
      <c r="H547" s="239">
        <v>156.45500000000001</v>
      </c>
      <c r="I547" s="240"/>
      <c r="J547" s="235"/>
      <c r="K547" s="235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159</v>
      </c>
      <c r="AU547" s="245" t="s">
        <v>89</v>
      </c>
      <c r="AV547" s="13" t="s">
        <v>89</v>
      </c>
      <c r="AW547" s="13" t="s">
        <v>35</v>
      </c>
      <c r="AX547" s="13" t="s">
        <v>87</v>
      </c>
      <c r="AY547" s="245" t="s">
        <v>151</v>
      </c>
    </row>
    <row r="548" s="12" customFormat="1" ht="25.92" customHeight="1">
      <c r="A548" s="12"/>
      <c r="B548" s="204"/>
      <c r="C548" s="205"/>
      <c r="D548" s="206" t="s">
        <v>78</v>
      </c>
      <c r="E548" s="207" t="s">
        <v>353</v>
      </c>
      <c r="F548" s="207" t="s">
        <v>2455</v>
      </c>
      <c r="G548" s="205"/>
      <c r="H548" s="205"/>
      <c r="I548" s="208"/>
      <c r="J548" s="209">
        <f>BK548</f>
        <v>0</v>
      </c>
      <c r="K548" s="205"/>
      <c r="L548" s="210"/>
      <c r="M548" s="211"/>
      <c r="N548" s="212"/>
      <c r="O548" s="212"/>
      <c r="P548" s="213">
        <f>P549+P558</f>
        <v>0</v>
      </c>
      <c r="Q548" s="212"/>
      <c r="R548" s="213">
        <f>R549+R558</f>
        <v>12.5676264</v>
      </c>
      <c r="S548" s="212"/>
      <c r="T548" s="214">
        <f>T549+T558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5" t="s">
        <v>165</v>
      </c>
      <c r="AT548" s="216" t="s">
        <v>78</v>
      </c>
      <c r="AU548" s="216" t="s">
        <v>79</v>
      </c>
      <c r="AY548" s="215" t="s">
        <v>151</v>
      </c>
      <c r="BK548" s="217">
        <f>BK549+BK558</f>
        <v>0</v>
      </c>
    </row>
    <row r="549" s="12" customFormat="1" ht="22.8" customHeight="1">
      <c r="A549" s="12"/>
      <c r="B549" s="204"/>
      <c r="C549" s="205"/>
      <c r="D549" s="206" t="s">
        <v>78</v>
      </c>
      <c r="E549" s="218" t="s">
        <v>2456</v>
      </c>
      <c r="F549" s="218" t="s">
        <v>2457</v>
      </c>
      <c r="G549" s="205"/>
      <c r="H549" s="205"/>
      <c r="I549" s="208"/>
      <c r="J549" s="219">
        <f>BK549</f>
        <v>0</v>
      </c>
      <c r="K549" s="205"/>
      <c r="L549" s="210"/>
      <c r="M549" s="211"/>
      <c r="N549" s="212"/>
      <c r="O549" s="212"/>
      <c r="P549" s="213">
        <f>SUM(P550:P557)</f>
        <v>0</v>
      </c>
      <c r="Q549" s="212"/>
      <c r="R549" s="213">
        <f>SUM(R550:R557)</f>
        <v>0.037481</v>
      </c>
      <c r="S549" s="212"/>
      <c r="T549" s="214">
        <f>SUM(T550:T557)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15" t="s">
        <v>165</v>
      </c>
      <c r="AT549" s="216" t="s">
        <v>78</v>
      </c>
      <c r="AU549" s="216" t="s">
        <v>87</v>
      </c>
      <c r="AY549" s="215" t="s">
        <v>151</v>
      </c>
      <c r="BK549" s="217">
        <f>SUM(BK550:BK557)</f>
        <v>0</v>
      </c>
    </row>
    <row r="550" s="2" customFormat="1" ht="37.8" customHeight="1">
      <c r="A550" s="39"/>
      <c r="B550" s="40"/>
      <c r="C550" s="220" t="s">
        <v>1346</v>
      </c>
      <c r="D550" s="220" t="s">
        <v>153</v>
      </c>
      <c r="E550" s="221" t="s">
        <v>2458</v>
      </c>
      <c r="F550" s="222" t="s">
        <v>2459</v>
      </c>
      <c r="G550" s="223" t="s">
        <v>287</v>
      </c>
      <c r="H550" s="224">
        <v>22.5</v>
      </c>
      <c r="I550" s="225"/>
      <c r="J550" s="226">
        <f>ROUND(I550*H550,2)</f>
        <v>0</v>
      </c>
      <c r="K550" s="227"/>
      <c r="L550" s="45"/>
      <c r="M550" s="228" t="s">
        <v>1</v>
      </c>
      <c r="N550" s="229" t="s">
        <v>44</v>
      </c>
      <c r="O550" s="92"/>
      <c r="P550" s="230">
        <f>O550*H550</f>
        <v>0</v>
      </c>
      <c r="Q550" s="230">
        <v>0</v>
      </c>
      <c r="R550" s="230">
        <f>Q550*H550</f>
        <v>0</v>
      </c>
      <c r="S550" s="230">
        <v>0</v>
      </c>
      <c r="T550" s="231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2" t="s">
        <v>502</v>
      </c>
      <c r="AT550" s="232" t="s">
        <v>153</v>
      </c>
      <c r="AU550" s="232" t="s">
        <v>89</v>
      </c>
      <c r="AY550" s="18" t="s">
        <v>151</v>
      </c>
      <c r="BE550" s="233">
        <f>IF(N550="základní",J550,0)</f>
        <v>0</v>
      </c>
      <c r="BF550" s="233">
        <f>IF(N550="snížená",J550,0)</f>
        <v>0</v>
      </c>
      <c r="BG550" s="233">
        <f>IF(N550="zákl. přenesená",J550,0)</f>
        <v>0</v>
      </c>
      <c r="BH550" s="233">
        <f>IF(N550="sníž. přenesená",J550,0)</f>
        <v>0</v>
      </c>
      <c r="BI550" s="233">
        <f>IF(N550="nulová",J550,0)</f>
        <v>0</v>
      </c>
      <c r="BJ550" s="18" t="s">
        <v>87</v>
      </c>
      <c r="BK550" s="233">
        <f>ROUND(I550*H550,2)</f>
        <v>0</v>
      </c>
      <c r="BL550" s="18" t="s">
        <v>502</v>
      </c>
      <c r="BM550" s="232" t="s">
        <v>2460</v>
      </c>
    </row>
    <row r="551" s="2" customFormat="1" ht="16.5" customHeight="1">
      <c r="A551" s="39"/>
      <c r="B551" s="40"/>
      <c r="C551" s="257" t="s">
        <v>1350</v>
      </c>
      <c r="D551" s="257" t="s">
        <v>353</v>
      </c>
      <c r="E551" s="258" t="s">
        <v>2297</v>
      </c>
      <c r="F551" s="259" t="s">
        <v>2298</v>
      </c>
      <c r="G551" s="260" t="s">
        <v>1076</v>
      </c>
      <c r="H551" s="261">
        <v>13.981</v>
      </c>
      <c r="I551" s="262"/>
      <c r="J551" s="263">
        <f>ROUND(I551*H551,2)</f>
        <v>0</v>
      </c>
      <c r="K551" s="264"/>
      <c r="L551" s="265"/>
      <c r="M551" s="266" t="s">
        <v>1</v>
      </c>
      <c r="N551" s="267" t="s">
        <v>44</v>
      </c>
      <c r="O551" s="92"/>
      <c r="P551" s="230">
        <f>O551*H551</f>
        <v>0</v>
      </c>
      <c r="Q551" s="230">
        <v>0.001</v>
      </c>
      <c r="R551" s="230">
        <f>Q551*H551</f>
        <v>0.013981</v>
      </c>
      <c r="S551" s="230">
        <v>0</v>
      </c>
      <c r="T551" s="231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2" t="s">
        <v>853</v>
      </c>
      <c r="AT551" s="232" t="s">
        <v>353</v>
      </c>
      <c r="AU551" s="232" t="s">
        <v>89</v>
      </c>
      <c r="AY551" s="18" t="s">
        <v>151</v>
      </c>
      <c r="BE551" s="233">
        <f>IF(N551="základní",J551,0)</f>
        <v>0</v>
      </c>
      <c r="BF551" s="233">
        <f>IF(N551="snížená",J551,0)</f>
        <v>0</v>
      </c>
      <c r="BG551" s="233">
        <f>IF(N551="zákl. přenesená",J551,0)</f>
        <v>0</v>
      </c>
      <c r="BH551" s="233">
        <f>IF(N551="sníž. přenesená",J551,0)</f>
        <v>0</v>
      </c>
      <c r="BI551" s="233">
        <f>IF(N551="nulová",J551,0)</f>
        <v>0</v>
      </c>
      <c r="BJ551" s="18" t="s">
        <v>87</v>
      </c>
      <c r="BK551" s="233">
        <f>ROUND(I551*H551,2)</f>
        <v>0</v>
      </c>
      <c r="BL551" s="18" t="s">
        <v>853</v>
      </c>
      <c r="BM551" s="232" t="s">
        <v>2461</v>
      </c>
    </row>
    <row r="552" s="13" customFormat="1">
      <c r="A552" s="13"/>
      <c r="B552" s="234"/>
      <c r="C552" s="235"/>
      <c r="D552" s="236" t="s">
        <v>159</v>
      </c>
      <c r="E552" s="237" t="s">
        <v>1</v>
      </c>
      <c r="F552" s="238" t="s">
        <v>2462</v>
      </c>
      <c r="G552" s="235"/>
      <c r="H552" s="239">
        <v>12.710000000000001</v>
      </c>
      <c r="I552" s="240"/>
      <c r="J552" s="235"/>
      <c r="K552" s="235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159</v>
      </c>
      <c r="AU552" s="245" t="s">
        <v>89</v>
      </c>
      <c r="AV552" s="13" t="s">
        <v>89</v>
      </c>
      <c r="AW552" s="13" t="s">
        <v>35</v>
      </c>
      <c r="AX552" s="13" t="s">
        <v>87</v>
      </c>
      <c r="AY552" s="245" t="s">
        <v>151</v>
      </c>
    </row>
    <row r="553" s="13" customFormat="1">
      <c r="A553" s="13"/>
      <c r="B553" s="234"/>
      <c r="C553" s="235"/>
      <c r="D553" s="236" t="s">
        <v>159</v>
      </c>
      <c r="E553" s="235"/>
      <c r="F553" s="238" t="s">
        <v>2463</v>
      </c>
      <c r="G553" s="235"/>
      <c r="H553" s="239">
        <v>13.981</v>
      </c>
      <c r="I553" s="240"/>
      <c r="J553" s="235"/>
      <c r="K553" s="235"/>
      <c r="L553" s="241"/>
      <c r="M553" s="242"/>
      <c r="N553" s="243"/>
      <c r="O553" s="243"/>
      <c r="P553" s="243"/>
      <c r="Q553" s="243"/>
      <c r="R553" s="243"/>
      <c r="S553" s="243"/>
      <c r="T553" s="24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5" t="s">
        <v>159</v>
      </c>
      <c r="AU553" s="245" t="s">
        <v>89</v>
      </c>
      <c r="AV553" s="13" t="s">
        <v>89</v>
      </c>
      <c r="AW553" s="13" t="s">
        <v>4</v>
      </c>
      <c r="AX553" s="13" t="s">
        <v>87</v>
      </c>
      <c r="AY553" s="245" t="s">
        <v>151</v>
      </c>
    </row>
    <row r="554" s="2" customFormat="1" ht="33" customHeight="1">
      <c r="A554" s="39"/>
      <c r="B554" s="40"/>
      <c r="C554" s="220" t="s">
        <v>1354</v>
      </c>
      <c r="D554" s="220" t="s">
        <v>153</v>
      </c>
      <c r="E554" s="221" t="s">
        <v>2464</v>
      </c>
      <c r="F554" s="222" t="s">
        <v>2465</v>
      </c>
      <c r="G554" s="223" t="s">
        <v>349</v>
      </c>
      <c r="H554" s="224">
        <v>1</v>
      </c>
      <c r="I554" s="225"/>
      <c r="J554" s="226">
        <f>ROUND(I554*H554,2)</f>
        <v>0</v>
      </c>
      <c r="K554" s="227"/>
      <c r="L554" s="45"/>
      <c r="M554" s="228" t="s">
        <v>1</v>
      </c>
      <c r="N554" s="229" t="s">
        <v>44</v>
      </c>
      <c r="O554" s="92"/>
      <c r="P554" s="230">
        <f>O554*H554</f>
        <v>0</v>
      </c>
      <c r="Q554" s="230">
        <v>0</v>
      </c>
      <c r="R554" s="230">
        <f>Q554*H554</f>
        <v>0</v>
      </c>
      <c r="S554" s="230">
        <v>0</v>
      </c>
      <c r="T554" s="231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2" t="s">
        <v>502</v>
      </c>
      <c r="AT554" s="232" t="s">
        <v>153</v>
      </c>
      <c r="AU554" s="232" t="s">
        <v>89</v>
      </c>
      <c r="AY554" s="18" t="s">
        <v>151</v>
      </c>
      <c r="BE554" s="233">
        <f>IF(N554="základní",J554,0)</f>
        <v>0</v>
      </c>
      <c r="BF554" s="233">
        <f>IF(N554="snížená",J554,0)</f>
        <v>0</v>
      </c>
      <c r="BG554" s="233">
        <f>IF(N554="zákl. přenesená",J554,0)</f>
        <v>0</v>
      </c>
      <c r="BH554" s="233">
        <f>IF(N554="sníž. přenesená",J554,0)</f>
        <v>0</v>
      </c>
      <c r="BI554" s="233">
        <f>IF(N554="nulová",J554,0)</f>
        <v>0</v>
      </c>
      <c r="BJ554" s="18" t="s">
        <v>87</v>
      </c>
      <c r="BK554" s="233">
        <f>ROUND(I554*H554,2)</f>
        <v>0</v>
      </c>
      <c r="BL554" s="18" t="s">
        <v>502</v>
      </c>
      <c r="BM554" s="232" t="s">
        <v>2466</v>
      </c>
    </row>
    <row r="555" s="2" customFormat="1" ht="37.8" customHeight="1">
      <c r="A555" s="39"/>
      <c r="B555" s="40"/>
      <c r="C555" s="220" t="s">
        <v>1358</v>
      </c>
      <c r="D555" s="220" t="s">
        <v>153</v>
      </c>
      <c r="E555" s="221" t="s">
        <v>2467</v>
      </c>
      <c r="F555" s="222" t="s">
        <v>2468</v>
      </c>
      <c r="G555" s="223" t="s">
        <v>287</v>
      </c>
      <c r="H555" s="224">
        <v>22.5</v>
      </c>
      <c r="I555" s="225"/>
      <c r="J555" s="226">
        <f>ROUND(I555*H555,2)</f>
        <v>0</v>
      </c>
      <c r="K555" s="227"/>
      <c r="L555" s="45"/>
      <c r="M555" s="228" t="s">
        <v>1</v>
      </c>
      <c r="N555" s="229" t="s">
        <v>44</v>
      </c>
      <c r="O555" s="92"/>
      <c r="P555" s="230">
        <f>O555*H555</f>
        <v>0</v>
      </c>
      <c r="Q555" s="230">
        <v>0</v>
      </c>
      <c r="R555" s="230">
        <f>Q555*H555</f>
        <v>0</v>
      </c>
      <c r="S555" s="230">
        <v>0</v>
      </c>
      <c r="T555" s="231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2" t="s">
        <v>502</v>
      </c>
      <c r="AT555" s="232" t="s">
        <v>153</v>
      </c>
      <c r="AU555" s="232" t="s">
        <v>89</v>
      </c>
      <c r="AY555" s="18" t="s">
        <v>151</v>
      </c>
      <c r="BE555" s="233">
        <f>IF(N555="základní",J555,0)</f>
        <v>0</v>
      </c>
      <c r="BF555" s="233">
        <f>IF(N555="snížená",J555,0)</f>
        <v>0</v>
      </c>
      <c r="BG555" s="233">
        <f>IF(N555="zákl. přenesená",J555,0)</f>
        <v>0</v>
      </c>
      <c r="BH555" s="233">
        <f>IF(N555="sníž. přenesená",J555,0)</f>
        <v>0</v>
      </c>
      <c r="BI555" s="233">
        <f>IF(N555="nulová",J555,0)</f>
        <v>0</v>
      </c>
      <c r="BJ555" s="18" t="s">
        <v>87</v>
      </c>
      <c r="BK555" s="233">
        <f>ROUND(I555*H555,2)</f>
        <v>0</v>
      </c>
      <c r="BL555" s="18" t="s">
        <v>502</v>
      </c>
      <c r="BM555" s="232" t="s">
        <v>2469</v>
      </c>
    </row>
    <row r="556" s="2" customFormat="1" ht="24.15" customHeight="1">
      <c r="A556" s="39"/>
      <c r="B556" s="40"/>
      <c r="C556" s="257" t="s">
        <v>1362</v>
      </c>
      <c r="D556" s="257" t="s">
        <v>353</v>
      </c>
      <c r="E556" s="258" t="s">
        <v>2470</v>
      </c>
      <c r="F556" s="259" t="s">
        <v>2471</v>
      </c>
      <c r="G556" s="260" t="s">
        <v>287</v>
      </c>
      <c r="H556" s="261">
        <v>25</v>
      </c>
      <c r="I556" s="262"/>
      <c r="J556" s="263">
        <f>ROUND(I556*H556,2)</f>
        <v>0</v>
      </c>
      <c r="K556" s="264"/>
      <c r="L556" s="265"/>
      <c r="M556" s="266" t="s">
        <v>1</v>
      </c>
      <c r="N556" s="267" t="s">
        <v>44</v>
      </c>
      <c r="O556" s="92"/>
      <c r="P556" s="230">
        <f>O556*H556</f>
        <v>0</v>
      </c>
      <c r="Q556" s="230">
        <v>0.00093999999999999997</v>
      </c>
      <c r="R556" s="230">
        <f>Q556*H556</f>
        <v>0.0235</v>
      </c>
      <c r="S556" s="230">
        <v>0</v>
      </c>
      <c r="T556" s="231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2" t="s">
        <v>853</v>
      </c>
      <c r="AT556" s="232" t="s">
        <v>353</v>
      </c>
      <c r="AU556" s="232" t="s">
        <v>89</v>
      </c>
      <c r="AY556" s="18" t="s">
        <v>151</v>
      </c>
      <c r="BE556" s="233">
        <f>IF(N556="základní",J556,0)</f>
        <v>0</v>
      </c>
      <c r="BF556" s="233">
        <f>IF(N556="snížená",J556,0)</f>
        <v>0</v>
      </c>
      <c r="BG556" s="233">
        <f>IF(N556="zákl. přenesená",J556,0)</f>
        <v>0</v>
      </c>
      <c r="BH556" s="233">
        <f>IF(N556="sníž. přenesená",J556,0)</f>
        <v>0</v>
      </c>
      <c r="BI556" s="233">
        <f>IF(N556="nulová",J556,0)</f>
        <v>0</v>
      </c>
      <c r="BJ556" s="18" t="s">
        <v>87</v>
      </c>
      <c r="BK556" s="233">
        <f>ROUND(I556*H556,2)</f>
        <v>0</v>
      </c>
      <c r="BL556" s="18" t="s">
        <v>853</v>
      </c>
      <c r="BM556" s="232" t="s">
        <v>2472</v>
      </c>
    </row>
    <row r="557" s="13" customFormat="1">
      <c r="A557" s="13"/>
      <c r="B557" s="234"/>
      <c r="C557" s="235"/>
      <c r="D557" s="236" t="s">
        <v>159</v>
      </c>
      <c r="E557" s="235"/>
      <c r="F557" s="238" t="s">
        <v>2473</v>
      </c>
      <c r="G557" s="235"/>
      <c r="H557" s="239">
        <v>25</v>
      </c>
      <c r="I557" s="240"/>
      <c r="J557" s="235"/>
      <c r="K557" s="235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159</v>
      </c>
      <c r="AU557" s="245" t="s">
        <v>89</v>
      </c>
      <c r="AV557" s="13" t="s">
        <v>89</v>
      </c>
      <c r="AW557" s="13" t="s">
        <v>4</v>
      </c>
      <c r="AX557" s="13" t="s">
        <v>87</v>
      </c>
      <c r="AY557" s="245" t="s">
        <v>151</v>
      </c>
    </row>
    <row r="558" s="12" customFormat="1" ht="22.8" customHeight="1">
      <c r="A558" s="12"/>
      <c r="B558" s="204"/>
      <c r="C558" s="205"/>
      <c r="D558" s="206" t="s">
        <v>78</v>
      </c>
      <c r="E558" s="218" t="s">
        <v>2474</v>
      </c>
      <c r="F558" s="218" t="s">
        <v>2475</v>
      </c>
      <c r="G558" s="205"/>
      <c r="H558" s="205"/>
      <c r="I558" s="208"/>
      <c r="J558" s="219">
        <f>BK558</f>
        <v>0</v>
      </c>
      <c r="K558" s="205"/>
      <c r="L558" s="210"/>
      <c r="M558" s="211"/>
      <c r="N558" s="212"/>
      <c r="O558" s="212"/>
      <c r="P558" s="213">
        <f>SUM(P559:P579)</f>
        <v>0</v>
      </c>
      <c r="Q558" s="212"/>
      <c r="R558" s="213">
        <f>SUM(R559:R579)</f>
        <v>12.5301454</v>
      </c>
      <c r="S558" s="212"/>
      <c r="T558" s="214">
        <f>SUM(T559:T579)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15" t="s">
        <v>165</v>
      </c>
      <c r="AT558" s="216" t="s">
        <v>78</v>
      </c>
      <c r="AU558" s="216" t="s">
        <v>87</v>
      </c>
      <c r="AY558" s="215" t="s">
        <v>151</v>
      </c>
      <c r="BK558" s="217">
        <f>SUM(BK559:BK579)</f>
        <v>0</v>
      </c>
    </row>
    <row r="559" s="2" customFormat="1" ht="24.15" customHeight="1">
      <c r="A559" s="39"/>
      <c r="B559" s="40"/>
      <c r="C559" s="220" t="s">
        <v>1366</v>
      </c>
      <c r="D559" s="220" t="s">
        <v>153</v>
      </c>
      <c r="E559" s="221" t="s">
        <v>2476</v>
      </c>
      <c r="F559" s="222" t="s">
        <v>2477</v>
      </c>
      <c r="G559" s="223" t="s">
        <v>2478</v>
      </c>
      <c r="H559" s="224">
        <v>0.063</v>
      </c>
      <c r="I559" s="225"/>
      <c r="J559" s="226">
        <f>ROUND(I559*H559,2)</f>
        <v>0</v>
      </c>
      <c r="K559" s="227"/>
      <c r="L559" s="45"/>
      <c r="M559" s="228" t="s">
        <v>1</v>
      </c>
      <c r="N559" s="229" t="s">
        <v>44</v>
      </c>
      <c r="O559" s="92"/>
      <c r="P559" s="230">
        <f>O559*H559</f>
        <v>0</v>
      </c>
      <c r="Q559" s="230">
        <v>0.0088000000000000005</v>
      </c>
      <c r="R559" s="230">
        <f>Q559*H559</f>
        <v>0.00055440000000000003</v>
      </c>
      <c r="S559" s="230">
        <v>0</v>
      </c>
      <c r="T559" s="231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2" t="s">
        <v>502</v>
      </c>
      <c r="AT559" s="232" t="s">
        <v>153</v>
      </c>
      <c r="AU559" s="232" t="s">
        <v>89</v>
      </c>
      <c r="AY559" s="18" t="s">
        <v>151</v>
      </c>
      <c r="BE559" s="233">
        <f>IF(N559="základní",J559,0)</f>
        <v>0</v>
      </c>
      <c r="BF559" s="233">
        <f>IF(N559="snížená",J559,0)</f>
        <v>0</v>
      </c>
      <c r="BG559" s="233">
        <f>IF(N559="zákl. přenesená",J559,0)</f>
        <v>0</v>
      </c>
      <c r="BH559" s="233">
        <f>IF(N559="sníž. přenesená",J559,0)</f>
        <v>0</v>
      </c>
      <c r="BI559" s="233">
        <f>IF(N559="nulová",J559,0)</f>
        <v>0</v>
      </c>
      <c r="BJ559" s="18" t="s">
        <v>87</v>
      </c>
      <c r="BK559" s="233">
        <f>ROUND(I559*H559,2)</f>
        <v>0</v>
      </c>
      <c r="BL559" s="18" t="s">
        <v>502</v>
      </c>
      <c r="BM559" s="232" t="s">
        <v>2479</v>
      </c>
    </row>
    <row r="560" s="13" customFormat="1">
      <c r="A560" s="13"/>
      <c r="B560" s="234"/>
      <c r="C560" s="235"/>
      <c r="D560" s="236" t="s">
        <v>159</v>
      </c>
      <c r="E560" s="237" t="s">
        <v>1</v>
      </c>
      <c r="F560" s="238" t="s">
        <v>2480</v>
      </c>
      <c r="G560" s="235"/>
      <c r="H560" s="239">
        <v>0.063</v>
      </c>
      <c r="I560" s="240"/>
      <c r="J560" s="235"/>
      <c r="K560" s="235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159</v>
      </c>
      <c r="AU560" s="245" t="s">
        <v>89</v>
      </c>
      <c r="AV560" s="13" t="s">
        <v>89</v>
      </c>
      <c r="AW560" s="13" t="s">
        <v>35</v>
      </c>
      <c r="AX560" s="13" t="s">
        <v>87</v>
      </c>
      <c r="AY560" s="245" t="s">
        <v>151</v>
      </c>
    </row>
    <row r="561" s="2" customFormat="1" ht="24.15" customHeight="1">
      <c r="A561" s="39"/>
      <c r="B561" s="40"/>
      <c r="C561" s="220" t="s">
        <v>1372</v>
      </c>
      <c r="D561" s="220" t="s">
        <v>153</v>
      </c>
      <c r="E561" s="221" t="s">
        <v>2481</v>
      </c>
      <c r="F561" s="222" t="s">
        <v>2482</v>
      </c>
      <c r="G561" s="223" t="s">
        <v>156</v>
      </c>
      <c r="H561" s="224">
        <v>18.375</v>
      </c>
      <c r="I561" s="225"/>
      <c r="J561" s="226">
        <f>ROUND(I561*H561,2)</f>
        <v>0</v>
      </c>
      <c r="K561" s="227"/>
      <c r="L561" s="45"/>
      <c r="M561" s="228" t="s">
        <v>1</v>
      </c>
      <c r="N561" s="229" t="s">
        <v>44</v>
      </c>
      <c r="O561" s="92"/>
      <c r="P561" s="230">
        <f>O561*H561</f>
        <v>0</v>
      </c>
      <c r="Q561" s="230">
        <v>0</v>
      </c>
      <c r="R561" s="230">
        <f>Q561*H561</f>
        <v>0</v>
      </c>
      <c r="S561" s="230">
        <v>0</v>
      </c>
      <c r="T561" s="231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2" t="s">
        <v>502</v>
      </c>
      <c r="AT561" s="232" t="s">
        <v>153</v>
      </c>
      <c r="AU561" s="232" t="s">
        <v>89</v>
      </c>
      <c r="AY561" s="18" t="s">
        <v>151</v>
      </c>
      <c r="BE561" s="233">
        <f>IF(N561="základní",J561,0)</f>
        <v>0</v>
      </c>
      <c r="BF561" s="233">
        <f>IF(N561="snížená",J561,0)</f>
        <v>0</v>
      </c>
      <c r="BG561" s="233">
        <f>IF(N561="zákl. přenesená",J561,0)</f>
        <v>0</v>
      </c>
      <c r="BH561" s="233">
        <f>IF(N561="sníž. přenesená",J561,0)</f>
        <v>0</v>
      </c>
      <c r="BI561" s="233">
        <f>IF(N561="nulová",J561,0)</f>
        <v>0</v>
      </c>
      <c r="BJ561" s="18" t="s">
        <v>87</v>
      </c>
      <c r="BK561" s="233">
        <f>ROUND(I561*H561,2)</f>
        <v>0</v>
      </c>
      <c r="BL561" s="18" t="s">
        <v>502</v>
      </c>
      <c r="BM561" s="232" t="s">
        <v>2483</v>
      </c>
    </row>
    <row r="562" s="13" customFormat="1">
      <c r="A562" s="13"/>
      <c r="B562" s="234"/>
      <c r="C562" s="235"/>
      <c r="D562" s="236" t="s">
        <v>159</v>
      </c>
      <c r="E562" s="237" t="s">
        <v>1</v>
      </c>
      <c r="F562" s="238" t="s">
        <v>2484</v>
      </c>
      <c r="G562" s="235"/>
      <c r="H562" s="239">
        <v>18.375</v>
      </c>
      <c r="I562" s="240"/>
      <c r="J562" s="235"/>
      <c r="K562" s="235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159</v>
      </c>
      <c r="AU562" s="245" t="s">
        <v>89</v>
      </c>
      <c r="AV562" s="13" t="s">
        <v>89</v>
      </c>
      <c r="AW562" s="13" t="s">
        <v>35</v>
      </c>
      <c r="AX562" s="13" t="s">
        <v>87</v>
      </c>
      <c r="AY562" s="245" t="s">
        <v>151</v>
      </c>
    </row>
    <row r="563" s="2" customFormat="1" ht="24.15" customHeight="1">
      <c r="A563" s="39"/>
      <c r="B563" s="40"/>
      <c r="C563" s="220" t="s">
        <v>1377</v>
      </c>
      <c r="D563" s="220" t="s">
        <v>153</v>
      </c>
      <c r="E563" s="221" t="s">
        <v>2485</v>
      </c>
      <c r="F563" s="222" t="s">
        <v>2486</v>
      </c>
      <c r="G563" s="223" t="s">
        <v>287</v>
      </c>
      <c r="H563" s="224">
        <v>62.5</v>
      </c>
      <c r="I563" s="225"/>
      <c r="J563" s="226">
        <f>ROUND(I563*H563,2)</f>
        <v>0</v>
      </c>
      <c r="K563" s="227"/>
      <c r="L563" s="45"/>
      <c r="M563" s="228" t="s">
        <v>1</v>
      </c>
      <c r="N563" s="229" t="s">
        <v>44</v>
      </c>
      <c r="O563" s="92"/>
      <c r="P563" s="230">
        <f>O563*H563</f>
        <v>0</v>
      </c>
      <c r="Q563" s="230">
        <v>0</v>
      </c>
      <c r="R563" s="230">
        <f>Q563*H563</f>
        <v>0</v>
      </c>
      <c r="S563" s="230">
        <v>0</v>
      </c>
      <c r="T563" s="231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2" t="s">
        <v>502</v>
      </c>
      <c r="AT563" s="232" t="s">
        <v>153</v>
      </c>
      <c r="AU563" s="232" t="s">
        <v>89</v>
      </c>
      <c r="AY563" s="18" t="s">
        <v>151</v>
      </c>
      <c r="BE563" s="233">
        <f>IF(N563="základní",J563,0)</f>
        <v>0</v>
      </c>
      <c r="BF563" s="233">
        <f>IF(N563="snížená",J563,0)</f>
        <v>0</v>
      </c>
      <c r="BG563" s="233">
        <f>IF(N563="zákl. přenesená",J563,0)</f>
        <v>0</v>
      </c>
      <c r="BH563" s="233">
        <f>IF(N563="sníž. přenesená",J563,0)</f>
        <v>0</v>
      </c>
      <c r="BI563" s="233">
        <f>IF(N563="nulová",J563,0)</f>
        <v>0</v>
      </c>
      <c r="BJ563" s="18" t="s">
        <v>87</v>
      </c>
      <c r="BK563" s="233">
        <f>ROUND(I563*H563,2)</f>
        <v>0</v>
      </c>
      <c r="BL563" s="18" t="s">
        <v>502</v>
      </c>
      <c r="BM563" s="232" t="s">
        <v>2487</v>
      </c>
    </row>
    <row r="564" s="13" customFormat="1">
      <c r="A564" s="13"/>
      <c r="B564" s="234"/>
      <c r="C564" s="235"/>
      <c r="D564" s="236" t="s">
        <v>159</v>
      </c>
      <c r="E564" s="237" t="s">
        <v>1</v>
      </c>
      <c r="F564" s="238" t="s">
        <v>2488</v>
      </c>
      <c r="G564" s="235"/>
      <c r="H564" s="239">
        <v>62.5</v>
      </c>
      <c r="I564" s="240"/>
      <c r="J564" s="235"/>
      <c r="K564" s="235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159</v>
      </c>
      <c r="AU564" s="245" t="s">
        <v>89</v>
      </c>
      <c r="AV564" s="13" t="s">
        <v>89</v>
      </c>
      <c r="AW564" s="13" t="s">
        <v>35</v>
      </c>
      <c r="AX564" s="13" t="s">
        <v>87</v>
      </c>
      <c r="AY564" s="245" t="s">
        <v>151</v>
      </c>
    </row>
    <row r="565" s="2" customFormat="1" ht="24.15" customHeight="1">
      <c r="A565" s="39"/>
      <c r="B565" s="40"/>
      <c r="C565" s="220" t="s">
        <v>1382</v>
      </c>
      <c r="D565" s="220" t="s">
        <v>153</v>
      </c>
      <c r="E565" s="221" t="s">
        <v>2489</v>
      </c>
      <c r="F565" s="222" t="s">
        <v>2490</v>
      </c>
      <c r="G565" s="223" t="s">
        <v>287</v>
      </c>
      <c r="H565" s="224">
        <v>62.5</v>
      </c>
      <c r="I565" s="225"/>
      <c r="J565" s="226">
        <f>ROUND(I565*H565,2)</f>
        <v>0</v>
      </c>
      <c r="K565" s="227"/>
      <c r="L565" s="45"/>
      <c r="M565" s="228" t="s">
        <v>1</v>
      </c>
      <c r="N565" s="229" t="s">
        <v>44</v>
      </c>
      <c r="O565" s="92"/>
      <c r="P565" s="230">
        <f>O565*H565</f>
        <v>0</v>
      </c>
      <c r="Q565" s="230">
        <v>0.20015</v>
      </c>
      <c r="R565" s="230">
        <f>Q565*H565</f>
        <v>12.509375</v>
      </c>
      <c r="S565" s="230">
        <v>0</v>
      </c>
      <c r="T565" s="231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2" t="s">
        <v>502</v>
      </c>
      <c r="AT565" s="232" t="s">
        <v>153</v>
      </c>
      <c r="AU565" s="232" t="s">
        <v>89</v>
      </c>
      <c r="AY565" s="18" t="s">
        <v>151</v>
      </c>
      <c r="BE565" s="233">
        <f>IF(N565="základní",J565,0)</f>
        <v>0</v>
      </c>
      <c r="BF565" s="233">
        <f>IF(N565="snížená",J565,0)</f>
        <v>0</v>
      </c>
      <c r="BG565" s="233">
        <f>IF(N565="zákl. přenesená",J565,0)</f>
        <v>0</v>
      </c>
      <c r="BH565" s="233">
        <f>IF(N565="sníž. přenesená",J565,0)</f>
        <v>0</v>
      </c>
      <c r="BI565" s="233">
        <f>IF(N565="nulová",J565,0)</f>
        <v>0</v>
      </c>
      <c r="BJ565" s="18" t="s">
        <v>87</v>
      </c>
      <c r="BK565" s="233">
        <f>ROUND(I565*H565,2)</f>
        <v>0</v>
      </c>
      <c r="BL565" s="18" t="s">
        <v>502</v>
      </c>
      <c r="BM565" s="232" t="s">
        <v>2491</v>
      </c>
    </row>
    <row r="566" s="13" customFormat="1">
      <c r="A566" s="13"/>
      <c r="B566" s="234"/>
      <c r="C566" s="235"/>
      <c r="D566" s="236" t="s">
        <v>159</v>
      </c>
      <c r="E566" s="237" t="s">
        <v>1</v>
      </c>
      <c r="F566" s="238" t="s">
        <v>2488</v>
      </c>
      <c r="G566" s="235"/>
      <c r="H566" s="239">
        <v>62.5</v>
      </c>
      <c r="I566" s="240"/>
      <c r="J566" s="235"/>
      <c r="K566" s="235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159</v>
      </c>
      <c r="AU566" s="245" t="s">
        <v>89</v>
      </c>
      <c r="AV566" s="13" t="s">
        <v>89</v>
      </c>
      <c r="AW566" s="13" t="s">
        <v>35</v>
      </c>
      <c r="AX566" s="13" t="s">
        <v>87</v>
      </c>
      <c r="AY566" s="245" t="s">
        <v>151</v>
      </c>
    </row>
    <row r="567" s="2" customFormat="1" ht="24.15" customHeight="1">
      <c r="A567" s="39"/>
      <c r="B567" s="40"/>
      <c r="C567" s="220" t="s">
        <v>1387</v>
      </c>
      <c r="D567" s="220" t="s">
        <v>153</v>
      </c>
      <c r="E567" s="221" t="s">
        <v>2492</v>
      </c>
      <c r="F567" s="222" t="s">
        <v>2493</v>
      </c>
      <c r="G567" s="223" t="s">
        <v>287</v>
      </c>
      <c r="H567" s="224">
        <v>42</v>
      </c>
      <c r="I567" s="225"/>
      <c r="J567" s="226">
        <f>ROUND(I567*H567,2)</f>
        <v>0</v>
      </c>
      <c r="K567" s="227"/>
      <c r="L567" s="45"/>
      <c r="M567" s="228" t="s">
        <v>1</v>
      </c>
      <c r="N567" s="229" t="s">
        <v>44</v>
      </c>
      <c r="O567" s="92"/>
      <c r="P567" s="230">
        <f>O567*H567</f>
        <v>0</v>
      </c>
      <c r="Q567" s="230">
        <v>0</v>
      </c>
      <c r="R567" s="230">
        <f>Q567*H567</f>
        <v>0</v>
      </c>
      <c r="S567" s="230">
        <v>0</v>
      </c>
      <c r="T567" s="231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2" t="s">
        <v>502</v>
      </c>
      <c r="AT567" s="232" t="s">
        <v>153</v>
      </c>
      <c r="AU567" s="232" t="s">
        <v>89</v>
      </c>
      <c r="AY567" s="18" t="s">
        <v>151</v>
      </c>
      <c r="BE567" s="233">
        <f>IF(N567="základní",J567,0)</f>
        <v>0</v>
      </c>
      <c r="BF567" s="233">
        <f>IF(N567="snížená",J567,0)</f>
        <v>0</v>
      </c>
      <c r="BG567" s="233">
        <f>IF(N567="zákl. přenesená",J567,0)</f>
        <v>0</v>
      </c>
      <c r="BH567" s="233">
        <f>IF(N567="sníž. přenesená",J567,0)</f>
        <v>0</v>
      </c>
      <c r="BI567" s="233">
        <f>IF(N567="nulová",J567,0)</f>
        <v>0</v>
      </c>
      <c r="BJ567" s="18" t="s">
        <v>87</v>
      </c>
      <c r="BK567" s="233">
        <f>ROUND(I567*H567,2)</f>
        <v>0</v>
      </c>
      <c r="BL567" s="18" t="s">
        <v>502</v>
      </c>
      <c r="BM567" s="232" t="s">
        <v>2494</v>
      </c>
    </row>
    <row r="568" s="13" customFormat="1">
      <c r="A568" s="13"/>
      <c r="B568" s="234"/>
      <c r="C568" s="235"/>
      <c r="D568" s="236" t="s">
        <v>159</v>
      </c>
      <c r="E568" s="237" t="s">
        <v>1</v>
      </c>
      <c r="F568" s="238" t="s">
        <v>2495</v>
      </c>
      <c r="G568" s="235"/>
      <c r="H568" s="239">
        <v>42</v>
      </c>
      <c r="I568" s="240"/>
      <c r="J568" s="235"/>
      <c r="K568" s="235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159</v>
      </c>
      <c r="AU568" s="245" t="s">
        <v>89</v>
      </c>
      <c r="AV568" s="13" t="s">
        <v>89</v>
      </c>
      <c r="AW568" s="13" t="s">
        <v>35</v>
      </c>
      <c r="AX568" s="13" t="s">
        <v>87</v>
      </c>
      <c r="AY568" s="245" t="s">
        <v>151</v>
      </c>
    </row>
    <row r="569" s="2" customFormat="1" ht="24.15" customHeight="1">
      <c r="A569" s="39"/>
      <c r="B569" s="40"/>
      <c r="C569" s="257" t="s">
        <v>1393</v>
      </c>
      <c r="D569" s="257" t="s">
        <v>353</v>
      </c>
      <c r="E569" s="258" t="s">
        <v>2496</v>
      </c>
      <c r="F569" s="259" t="s">
        <v>2497</v>
      </c>
      <c r="G569" s="260" t="s">
        <v>287</v>
      </c>
      <c r="H569" s="261">
        <v>44.100000000000001</v>
      </c>
      <c r="I569" s="262"/>
      <c r="J569" s="263">
        <f>ROUND(I569*H569,2)</f>
        <v>0</v>
      </c>
      <c r="K569" s="264"/>
      <c r="L569" s="265"/>
      <c r="M569" s="266" t="s">
        <v>1</v>
      </c>
      <c r="N569" s="267" t="s">
        <v>44</v>
      </c>
      <c r="O569" s="92"/>
      <c r="P569" s="230">
        <f>O569*H569</f>
        <v>0</v>
      </c>
      <c r="Q569" s="230">
        <v>0.00025999999999999998</v>
      </c>
      <c r="R569" s="230">
        <f>Q569*H569</f>
        <v>0.011465999999999999</v>
      </c>
      <c r="S569" s="230">
        <v>0</v>
      </c>
      <c r="T569" s="231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2" t="s">
        <v>853</v>
      </c>
      <c r="AT569" s="232" t="s">
        <v>353</v>
      </c>
      <c r="AU569" s="232" t="s">
        <v>89</v>
      </c>
      <c r="AY569" s="18" t="s">
        <v>151</v>
      </c>
      <c r="BE569" s="233">
        <f>IF(N569="základní",J569,0)</f>
        <v>0</v>
      </c>
      <c r="BF569" s="233">
        <f>IF(N569="snížená",J569,0)</f>
        <v>0</v>
      </c>
      <c r="BG569" s="233">
        <f>IF(N569="zákl. přenesená",J569,0)</f>
        <v>0</v>
      </c>
      <c r="BH569" s="233">
        <f>IF(N569="sníž. přenesená",J569,0)</f>
        <v>0</v>
      </c>
      <c r="BI569" s="233">
        <f>IF(N569="nulová",J569,0)</f>
        <v>0</v>
      </c>
      <c r="BJ569" s="18" t="s">
        <v>87</v>
      </c>
      <c r="BK569" s="233">
        <f>ROUND(I569*H569,2)</f>
        <v>0</v>
      </c>
      <c r="BL569" s="18" t="s">
        <v>853</v>
      </c>
      <c r="BM569" s="232" t="s">
        <v>2498</v>
      </c>
    </row>
    <row r="570" s="13" customFormat="1">
      <c r="A570" s="13"/>
      <c r="B570" s="234"/>
      <c r="C570" s="235"/>
      <c r="D570" s="236" t="s">
        <v>159</v>
      </c>
      <c r="E570" s="235"/>
      <c r="F570" s="238" t="s">
        <v>2499</v>
      </c>
      <c r="G570" s="235"/>
      <c r="H570" s="239">
        <v>44.100000000000001</v>
      </c>
      <c r="I570" s="240"/>
      <c r="J570" s="235"/>
      <c r="K570" s="235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159</v>
      </c>
      <c r="AU570" s="245" t="s">
        <v>89</v>
      </c>
      <c r="AV570" s="13" t="s">
        <v>89</v>
      </c>
      <c r="AW570" s="13" t="s">
        <v>4</v>
      </c>
      <c r="AX570" s="13" t="s">
        <v>87</v>
      </c>
      <c r="AY570" s="245" t="s">
        <v>151</v>
      </c>
    </row>
    <row r="571" s="2" customFormat="1" ht="24.15" customHeight="1">
      <c r="A571" s="39"/>
      <c r="B571" s="40"/>
      <c r="C571" s="220" t="s">
        <v>1399</v>
      </c>
      <c r="D571" s="220" t="s">
        <v>153</v>
      </c>
      <c r="E571" s="221" t="s">
        <v>2500</v>
      </c>
      <c r="F571" s="222" t="s">
        <v>2501</v>
      </c>
      <c r="G571" s="223" t="s">
        <v>287</v>
      </c>
      <c r="H571" s="224">
        <v>22.5</v>
      </c>
      <c r="I571" s="225"/>
      <c r="J571" s="226">
        <f>ROUND(I571*H571,2)</f>
        <v>0</v>
      </c>
      <c r="K571" s="227"/>
      <c r="L571" s="45"/>
      <c r="M571" s="228" t="s">
        <v>1</v>
      </c>
      <c r="N571" s="229" t="s">
        <v>44</v>
      </c>
      <c r="O571" s="92"/>
      <c r="P571" s="230">
        <f>O571*H571</f>
        <v>0</v>
      </c>
      <c r="Q571" s="230">
        <v>0</v>
      </c>
      <c r="R571" s="230">
        <f>Q571*H571</f>
        <v>0</v>
      </c>
      <c r="S571" s="230">
        <v>0</v>
      </c>
      <c r="T571" s="231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2" t="s">
        <v>502</v>
      </c>
      <c r="AT571" s="232" t="s">
        <v>153</v>
      </c>
      <c r="AU571" s="232" t="s">
        <v>89</v>
      </c>
      <c r="AY571" s="18" t="s">
        <v>151</v>
      </c>
      <c r="BE571" s="233">
        <f>IF(N571="základní",J571,0)</f>
        <v>0</v>
      </c>
      <c r="BF571" s="233">
        <f>IF(N571="snížená",J571,0)</f>
        <v>0</v>
      </c>
      <c r="BG571" s="233">
        <f>IF(N571="zákl. přenesená",J571,0)</f>
        <v>0</v>
      </c>
      <c r="BH571" s="233">
        <f>IF(N571="sníž. přenesená",J571,0)</f>
        <v>0</v>
      </c>
      <c r="BI571" s="233">
        <f>IF(N571="nulová",J571,0)</f>
        <v>0</v>
      </c>
      <c r="BJ571" s="18" t="s">
        <v>87</v>
      </c>
      <c r="BK571" s="233">
        <f>ROUND(I571*H571,2)</f>
        <v>0</v>
      </c>
      <c r="BL571" s="18" t="s">
        <v>502</v>
      </c>
      <c r="BM571" s="232" t="s">
        <v>2502</v>
      </c>
    </row>
    <row r="572" s="13" customFormat="1">
      <c r="A572" s="13"/>
      <c r="B572" s="234"/>
      <c r="C572" s="235"/>
      <c r="D572" s="236" t="s">
        <v>159</v>
      </c>
      <c r="E572" s="237" t="s">
        <v>1</v>
      </c>
      <c r="F572" s="238" t="s">
        <v>2503</v>
      </c>
      <c r="G572" s="235"/>
      <c r="H572" s="239">
        <v>22.5</v>
      </c>
      <c r="I572" s="240"/>
      <c r="J572" s="235"/>
      <c r="K572" s="235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159</v>
      </c>
      <c r="AU572" s="245" t="s">
        <v>89</v>
      </c>
      <c r="AV572" s="13" t="s">
        <v>89</v>
      </c>
      <c r="AW572" s="13" t="s">
        <v>35</v>
      </c>
      <c r="AX572" s="13" t="s">
        <v>87</v>
      </c>
      <c r="AY572" s="245" t="s">
        <v>151</v>
      </c>
    </row>
    <row r="573" s="2" customFormat="1" ht="24.15" customHeight="1">
      <c r="A573" s="39"/>
      <c r="B573" s="40"/>
      <c r="C573" s="257" t="s">
        <v>1405</v>
      </c>
      <c r="D573" s="257" t="s">
        <v>353</v>
      </c>
      <c r="E573" s="258" t="s">
        <v>2504</v>
      </c>
      <c r="F573" s="259" t="s">
        <v>2505</v>
      </c>
      <c r="G573" s="260" t="s">
        <v>287</v>
      </c>
      <c r="H573" s="261">
        <v>25</v>
      </c>
      <c r="I573" s="262"/>
      <c r="J573" s="263">
        <f>ROUND(I573*H573,2)</f>
        <v>0</v>
      </c>
      <c r="K573" s="264"/>
      <c r="L573" s="265"/>
      <c r="M573" s="266" t="s">
        <v>1</v>
      </c>
      <c r="N573" s="267" t="s">
        <v>44</v>
      </c>
      <c r="O573" s="92"/>
      <c r="P573" s="230">
        <f>O573*H573</f>
        <v>0</v>
      </c>
      <c r="Q573" s="230">
        <v>0.00035</v>
      </c>
      <c r="R573" s="230">
        <f>Q573*H573</f>
        <v>0.0087499999999999991</v>
      </c>
      <c r="S573" s="230">
        <v>0</v>
      </c>
      <c r="T573" s="231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2" t="s">
        <v>853</v>
      </c>
      <c r="AT573" s="232" t="s">
        <v>353</v>
      </c>
      <c r="AU573" s="232" t="s">
        <v>89</v>
      </c>
      <c r="AY573" s="18" t="s">
        <v>151</v>
      </c>
      <c r="BE573" s="233">
        <f>IF(N573="základní",J573,0)</f>
        <v>0</v>
      </c>
      <c r="BF573" s="233">
        <f>IF(N573="snížená",J573,0)</f>
        <v>0</v>
      </c>
      <c r="BG573" s="233">
        <f>IF(N573="zákl. přenesená",J573,0)</f>
        <v>0</v>
      </c>
      <c r="BH573" s="233">
        <f>IF(N573="sníž. přenesená",J573,0)</f>
        <v>0</v>
      </c>
      <c r="BI573" s="233">
        <f>IF(N573="nulová",J573,0)</f>
        <v>0</v>
      </c>
      <c r="BJ573" s="18" t="s">
        <v>87</v>
      </c>
      <c r="BK573" s="233">
        <f>ROUND(I573*H573,2)</f>
        <v>0</v>
      </c>
      <c r="BL573" s="18" t="s">
        <v>853</v>
      </c>
      <c r="BM573" s="232" t="s">
        <v>2506</v>
      </c>
    </row>
    <row r="574" s="13" customFormat="1">
      <c r="A574" s="13"/>
      <c r="B574" s="234"/>
      <c r="C574" s="235"/>
      <c r="D574" s="236" t="s">
        <v>159</v>
      </c>
      <c r="E574" s="235"/>
      <c r="F574" s="238" t="s">
        <v>2507</v>
      </c>
      <c r="G574" s="235"/>
      <c r="H574" s="239">
        <v>25</v>
      </c>
      <c r="I574" s="240"/>
      <c r="J574" s="235"/>
      <c r="K574" s="235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159</v>
      </c>
      <c r="AU574" s="245" t="s">
        <v>89</v>
      </c>
      <c r="AV574" s="13" t="s">
        <v>89</v>
      </c>
      <c r="AW574" s="13" t="s">
        <v>4</v>
      </c>
      <c r="AX574" s="13" t="s">
        <v>87</v>
      </c>
      <c r="AY574" s="245" t="s">
        <v>151</v>
      </c>
    </row>
    <row r="575" s="2" customFormat="1" ht="24.15" customHeight="1">
      <c r="A575" s="39"/>
      <c r="B575" s="40"/>
      <c r="C575" s="220" t="s">
        <v>1409</v>
      </c>
      <c r="D575" s="220" t="s">
        <v>153</v>
      </c>
      <c r="E575" s="221" t="s">
        <v>2508</v>
      </c>
      <c r="F575" s="222" t="s">
        <v>2509</v>
      </c>
      <c r="G575" s="223" t="s">
        <v>287</v>
      </c>
      <c r="H575" s="224">
        <v>861</v>
      </c>
      <c r="I575" s="225"/>
      <c r="J575" s="226">
        <f>ROUND(I575*H575,2)</f>
        <v>0</v>
      </c>
      <c r="K575" s="227"/>
      <c r="L575" s="45"/>
      <c r="M575" s="228" t="s">
        <v>1</v>
      </c>
      <c r="N575" s="229" t="s">
        <v>44</v>
      </c>
      <c r="O575" s="92"/>
      <c r="P575" s="230">
        <f>O575*H575</f>
        <v>0</v>
      </c>
      <c r="Q575" s="230">
        <v>0</v>
      </c>
      <c r="R575" s="230">
        <f>Q575*H575</f>
        <v>0</v>
      </c>
      <c r="S575" s="230">
        <v>0</v>
      </c>
      <c r="T575" s="231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2" t="s">
        <v>502</v>
      </c>
      <c r="AT575" s="232" t="s">
        <v>153</v>
      </c>
      <c r="AU575" s="232" t="s">
        <v>89</v>
      </c>
      <c r="AY575" s="18" t="s">
        <v>151</v>
      </c>
      <c r="BE575" s="233">
        <f>IF(N575="základní",J575,0)</f>
        <v>0</v>
      </c>
      <c r="BF575" s="233">
        <f>IF(N575="snížená",J575,0)</f>
        <v>0</v>
      </c>
      <c r="BG575" s="233">
        <f>IF(N575="zákl. přenesená",J575,0)</f>
        <v>0</v>
      </c>
      <c r="BH575" s="233">
        <f>IF(N575="sníž. přenesená",J575,0)</f>
        <v>0</v>
      </c>
      <c r="BI575" s="233">
        <f>IF(N575="nulová",J575,0)</f>
        <v>0</v>
      </c>
      <c r="BJ575" s="18" t="s">
        <v>87</v>
      </c>
      <c r="BK575" s="233">
        <f>ROUND(I575*H575,2)</f>
        <v>0</v>
      </c>
      <c r="BL575" s="18" t="s">
        <v>502</v>
      </c>
      <c r="BM575" s="232" t="s">
        <v>2510</v>
      </c>
    </row>
    <row r="576" s="13" customFormat="1">
      <c r="A576" s="13"/>
      <c r="B576" s="234"/>
      <c r="C576" s="235"/>
      <c r="D576" s="236" t="s">
        <v>159</v>
      </c>
      <c r="E576" s="237" t="s">
        <v>1</v>
      </c>
      <c r="F576" s="238" t="s">
        <v>2511</v>
      </c>
      <c r="G576" s="235"/>
      <c r="H576" s="239">
        <v>861</v>
      </c>
      <c r="I576" s="240"/>
      <c r="J576" s="235"/>
      <c r="K576" s="235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159</v>
      </c>
      <c r="AU576" s="245" t="s">
        <v>89</v>
      </c>
      <c r="AV576" s="13" t="s">
        <v>89</v>
      </c>
      <c r="AW576" s="13" t="s">
        <v>35</v>
      </c>
      <c r="AX576" s="13" t="s">
        <v>87</v>
      </c>
      <c r="AY576" s="245" t="s">
        <v>151</v>
      </c>
    </row>
    <row r="577" s="2" customFormat="1" ht="24.15" customHeight="1">
      <c r="A577" s="39"/>
      <c r="B577" s="40"/>
      <c r="C577" s="220" t="s">
        <v>1413</v>
      </c>
      <c r="D577" s="220" t="s">
        <v>153</v>
      </c>
      <c r="E577" s="221" t="s">
        <v>2512</v>
      </c>
      <c r="F577" s="222" t="s">
        <v>2513</v>
      </c>
      <c r="G577" s="223" t="s">
        <v>156</v>
      </c>
      <c r="H577" s="224">
        <v>18.375</v>
      </c>
      <c r="I577" s="225"/>
      <c r="J577" s="226">
        <f>ROUND(I577*H577,2)</f>
        <v>0</v>
      </c>
      <c r="K577" s="227"/>
      <c r="L577" s="45"/>
      <c r="M577" s="228" t="s">
        <v>1</v>
      </c>
      <c r="N577" s="229" t="s">
        <v>44</v>
      </c>
      <c r="O577" s="92"/>
      <c r="P577" s="230">
        <f>O577*H577</f>
        <v>0</v>
      </c>
      <c r="Q577" s="230">
        <v>0</v>
      </c>
      <c r="R577" s="230">
        <f>Q577*H577</f>
        <v>0</v>
      </c>
      <c r="S577" s="230">
        <v>0</v>
      </c>
      <c r="T577" s="231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2" t="s">
        <v>502</v>
      </c>
      <c r="AT577" s="232" t="s">
        <v>153</v>
      </c>
      <c r="AU577" s="232" t="s">
        <v>89</v>
      </c>
      <c r="AY577" s="18" t="s">
        <v>151</v>
      </c>
      <c r="BE577" s="233">
        <f>IF(N577="základní",J577,0)</f>
        <v>0</v>
      </c>
      <c r="BF577" s="233">
        <f>IF(N577="snížená",J577,0)</f>
        <v>0</v>
      </c>
      <c r="BG577" s="233">
        <f>IF(N577="zákl. přenesená",J577,0)</f>
        <v>0</v>
      </c>
      <c r="BH577" s="233">
        <f>IF(N577="sníž. přenesená",J577,0)</f>
        <v>0</v>
      </c>
      <c r="BI577" s="233">
        <f>IF(N577="nulová",J577,0)</f>
        <v>0</v>
      </c>
      <c r="BJ577" s="18" t="s">
        <v>87</v>
      </c>
      <c r="BK577" s="233">
        <f>ROUND(I577*H577,2)</f>
        <v>0</v>
      </c>
      <c r="BL577" s="18" t="s">
        <v>502</v>
      </c>
      <c r="BM577" s="232" t="s">
        <v>2514</v>
      </c>
    </row>
    <row r="578" s="13" customFormat="1">
      <c r="A578" s="13"/>
      <c r="B578" s="234"/>
      <c r="C578" s="235"/>
      <c r="D578" s="236" t="s">
        <v>159</v>
      </c>
      <c r="E578" s="237" t="s">
        <v>1</v>
      </c>
      <c r="F578" s="238" t="s">
        <v>2484</v>
      </c>
      <c r="G578" s="235"/>
      <c r="H578" s="239">
        <v>18.375</v>
      </c>
      <c r="I578" s="240"/>
      <c r="J578" s="235"/>
      <c r="K578" s="235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159</v>
      </c>
      <c r="AU578" s="245" t="s">
        <v>89</v>
      </c>
      <c r="AV578" s="13" t="s">
        <v>89</v>
      </c>
      <c r="AW578" s="13" t="s">
        <v>35</v>
      </c>
      <c r="AX578" s="13" t="s">
        <v>87</v>
      </c>
      <c r="AY578" s="245" t="s">
        <v>151</v>
      </c>
    </row>
    <row r="579" s="2" customFormat="1" ht="24.15" customHeight="1">
      <c r="A579" s="39"/>
      <c r="B579" s="40"/>
      <c r="C579" s="220" t="s">
        <v>1418</v>
      </c>
      <c r="D579" s="220" t="s">
        <v>153</v>
      </c>
      <c r="E579" s="221" t="s">
        <v>2515</v>
      </c>
      <c r="F579" s="222" t="s">
        <v>2516</v>
      </c>
      <c r="G579" s="223" t="s">
        <v>248</v>
      </c>
      <c r="H579" s="224">
        <v>12.529999999999999</v>
      </c>
      <c r="I579" s="225"/>
      <c r="J579" s="226">
        <f>ROUND(I579*H579,2)</f>
        <v>0</v>
      </c>
      <c r="K579" s="227"/>
      <c r="L579" s="45"/>
      <c r="M579" s="228" t="s">
        <v>1</v>
      </c>
      <c r="N579" s="229" t="s">
        <v>44</v>
      </c>
      <c r="O579" s="92"/>
      <c r="P579" s="230">
        <f>O579*H579</f>
        <v>0</v>
      </c>
      <c r="Q579" s="230">
        <v>0</v>
      </c>
      <c r="R579" s="230">
        <f>Q579*H579</f>
        <v>0</v>
      </c>
      <c r="S579" s="230">
        <v>0</v>
      </c>
      <c r="T579" s="231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2" t="s">
        <v>502</v>
      </c>
      <c r="AT579" s="232" t="s">
        <v>153</v>
      </c>
      <c r="AU579" s="232" t="s">
        <v>89</v>
      </c>
      <c r="AY579" s="18" t="s">
        <v>151</v>
      </c>
      <c r="BE579" s="233">
        <f>IF(N579="základní",J579,0)</f>
        <v>0</v>
      </c>
      <c r="BF579" s="233">
        <f>IF(N579="snížená",J579,0)</f>
        <v>0</v>
      </c>
      <c r="BG579" s="233">
        <f>IF(N579="zákl. přenesená",J579,0)</f>
        <v>0</v>
      </c>
      <c r="BH579" s="233">
        <f>IF(N579="sníž. přenesená",J579,0)</f>
        <v>0</v>
      </c>
      <c r="BI579" s="233">
        <f>IF(N579="nulová",J579,0)</f>
        <v>0</v>
      </c>
      <c r="BJ579" s="18" t="s">
        <v>87</v>
      </c>
      <c r="BK579" s="233">
        <f>ROUND(I579*H579,2)</f>
        <v>0</v>
      </c>
      <c r="BL579" s="18" t="s">
        <v>502</v>
      </c>
      <c r="BM579" s="232" t="s">
        <v>2517</v>
      </c>
    </row>
    <row r="580" s="12" customFormat="1" ht="25.92" customHeight="1">
      <c r="A580" s="12"/>
      <c r="B580" s="204"/>
      <c r="C580" s="205"/>
      <c r="D580" s="206" t="s">
        <v>78</v>
      </c>
      <c r="E580" s="207" t="s">
        <v>1679</v>
      </c>
      <c r="F580" s="207" t="s">
        <v>1680</v>
      </c>
      <c r="G580" s="205"/>
      <c r="H580" s="205"/>
      <c r="I580" s="208"/>
      <c r="J580" s="209">
        <f>BK580</f>
        <v>0</v>
      </c>
      <c r="K580" s="205"/>
      <c r="L580" s="210"/>
      <c r="M580" s="211"/>
      <c r="N580" s="212"/>
      <c r="O580" s="212"/>
      <c r="P580" s="213">
        <f>P581+P586+P588+P590</f>
        <v>0</v>
      </c>
      <c r="Q580" s="212"/>
      <c r="R580" s="213">
        <f>R581+R586+R588+R590</f>
        <v>0</v>
      </c>
      <c r="S580" s="212"/>
      <c r="T580" s="214">
        <f>T581+T586+T588+T590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15" t="s">
        <v>173</v>
      </c>
      <c r="AT580" s="216" t="s">
        <v>78</v>
      </c>
      <c r="AU580" s="216" t="s">
        <v>79</v>
      </c>
      <c r="AY580" s="215" t="s">
        <v>151</v>
      </c>
      <c r="BK580" s="217">
        <f>BK581+BK586+BK588+BK590</f>
        <v>0</v>
      </c>
    </row>
    <row r="581" s="12" customFormat="1" ht="22.8" customHeight="1">
      <c r="A581" s="12"/>
      <c r="B581" s="204"/>
      <c r="C581" s="205"/>
      <c r="D581" s="206" t="s">
        <v>78</v>
      </c>
      <c r="E581" s="218" t="s">
        <v>1681</v>
      </c>
      <c r="F581" s="218" t="s">
        <v>1682</v>
      </c>
      <c r="G581" s="205"/>
      <c r="H581" s="205"/>
      <c r="I581" s="208"/>
      <c r="J581" s="219">
        <f>BK581</f>
        <v>0</v>
      </c>
      <c r="K581" s="205"/>
      <c r="L581" s="210"/>
      <c r="M581" s="211"/>
      <c r="N581" s="212"/>
      <c r="O581" s="212"/>
      <c r="P581" s="213">
        <f>SUM(P582:P585)</f>
        <v>0</v>
      </c>
      <c r="Q581" s="212"/>
      <c r="R581" s="213">
        <f>SUM(R582:R585)</f>
        <v>0</v>
      </c>
      <c r="S581" s="212"/>
      <c r="T581" s="214">
        <f>SUM(T582:T585)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15" t="s">
        <v>173</v>
      </c>
      <c r="AT581" s="216" t="s">
        <v>78</v>
      </c>
      <c r="AU581" s="216" t="s">
        <v>87</v>
      </c>
      <c r="AY581" s="215" t="s">
        <v>151</v>
      </c>
      <c r="BK581" s="217">
        <f>SUM(BK582:BK585)</f>
        <v>0</v>
      </c>
    </row>
    <row r="582" s="2" customFormat="1" ht="16.5" customHeight="1">
      <c r="A582" s="39"/>
      <c r="B582" s="40"/>
      <c r="C582" s="220" t="s">
        <v>1422</v>
      </c>
      <c r="D582" s="220" t="s">
        <v>153</v>
      </c>
      <c r="E582" s="221" t="s">
        <v>1684</v>
      </c>
      <c r="F582" s="222" t="s">
        <v>1685</v>
      </c>
      <c r="G582" s="223" t="s">
        <v>669</v>
      </c>
      <c r="H582" s="224">
        <v>1</v>
      </c>
      <c r="I582" s="225"/>
      <c r="J582" s="226">
        <f>ROUND(I582*H582,2)</f>
        <v>0</v>
      </c>
      <c r="K582" s="227"/>
      <c r="L582" s="45"/>
      <c r="M582" s="228" t="s">
        <v>1</v>
      </c>
      <c r="N582" s="229" t="s">
        <v>44</v>
      </c>
      <c r="O582" s="92"/>
      <c r="P582" s="230">
        <f>O582*H582</f>
        <v>0</v>
      </c>
      <c r="Q582" s="230">
        <v>0</v>
      </c>
      <c r="R582" s="230">
        <f>Q582*H582</f>
        <v>0</v>
      </c>
      <c r="S582" s="230">
        <v>0</v>
      </c>
      <c r="T582" s="231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2" t="s">
        <v>1686</v>
      </c>
      <c r="AT582" s="232" t="s">
        <v>153</v>
      </c>
      <c r="AU582" s="232" t="s">
        <v>89</v>
      </c>
      <c r="AY582" s="18" t="s">
        <v>151</v>
      </c>
      <c r="BE582" s="233">
        <f>IF(N582="základní",J582,0)</f>
        <v>0</v>
      </c>
      <c r="BF582" s="233">
        <f>IF(N582="snížená",J582,0)</f>
        <v>0</v>
      </c>
      <c r="BG582" s="233">
        <f>IF(N582="zákl. přenesená",J582,0)</f>
        <v>0</v>
      </c>
      <c r="BH582" s="233">
        <f>IF(N582="sníž. přenesená",J582,0)</f>
        <v>0</v>
      </c>
      <c r="BI582" s="233">
        <f>IF(N582="nulová",J582,0)</f>
        <v>0</v>
      </c>
      <c r="BJ582" s="18" t="s">
        <v>87</v>
      </c>
      <c r="BK582" s="233">
        <f>ROUND(I582*H582,2)</f>
        <v>0</v>
      </c>
      <c r="BL582" s="18" t="s">
        <v>1686</v>
      </c>
      <c r="BM582" s="232" t="s">
        <v>2518</v>
      </c>
    </row>
    <row r="583" s="2" customFormat="1" ht="16.5" customHeight="1">
      <c r="A583" s="39"/>
      <c r="B583" s="40"/>
      <c r="C583" s="220" t="s">
        <v>1428</v>
      </c>
      <c r="D583" s="220" t="s">
        <v>153</v>
      </c>
      <c r="E583" s="221" t="s">
        <v>2519</v>
      </c>
      <c r="F583" s="222" t="s">
        <v>2520</v>
      </c>
      <c r="G583" s="223" t="s">
        <v>669</v>
      </c>
      <c r="H583" s="224">
        <v>1</v>
      </c>
      <c r="I583" s="225"/>
      <c r="J583" s="226">
        <f>ROUND(I583*H583,2)</f>
        <v>0</v>
      </c>
      <c r="K583" s="227"/>
      <c r="L583" s="45"/>
      <c r="M583" s="228" t="s">
        <v>1</v>
      </c>
      <c r="N583" s="229" t="s">
        <v>44</v>
      </c>
      <c r="O583" s="92"/>
      <c r="P583" s="230">
        <f>O583*H583</f>
        <v>0</v>
      </c>
      <c r="Q583" s="230">
        <v>0</v>
      </c>
      <c r="R583" s="230">
        <f>Q583*H583</f>
        <v>0</v>
      </c>
      <c r="S583" s="230">
        <v>0</v>
      </c>
      <c r="T583" s="231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2" t="s">
        <v>1686</v>
      </c>
      <c r="AT583" s="232" t="s">
        <v>153</v>
      </c>
      <c r="AU583" s="232" t="s">
        <v>89</v>
      </c>
      <c r="AY583" s="18" t="s">
        <v>151</v>
      </c>
      <c r="BE583" s="233">
        <f>IF(N583="základní",J583,0)</f>
        <v>0</v>
      </c>
      <c r="BF583" s="233">
        <f>IF(N583="snížená",J583,0)</f>
        <v>0</v>
      </c>
      <c r="BG583" s="233">
        <f>IF(N583="zákl. přenesená",J583,0)</f>
        <v>0</v>
      </c>
      <c r="BH583" s="233">
        <f>IF(N583="sníž. přenesená",J583,0)</f>
        <v>0</v>
      </c>
      <c r="BI583" s="233">
        <f>IF(N583="nulová",J583,0)</f>
        <v>0</v>
      </c>
      <c r="BJ583" s="18" t="s">
        <v>87</v>
      </c>
      <c r="BK583" s="233">
        <f>ROUND(I583*H583,2)</f>
        <v>0</v>
      </c>
      <c r="BL583" s="18" t="s">
        <v>1686</v>
      </c>
      <c r="BM583" s="232" t="s">
        <v>2521</v>
      </c>
    </row>
    <row r="584" s="2" customFormat="1" ht="16.5" customHeight="1">
      <c r="A584" s="39"/>
      <c r="B584" s="40"/>
      <c r="C584" s="220" t="s">
        <v>1433</v>
      </c>
      <c r="D584" s="220" t="s">
        <v>153</v>
      </c>
      <c r="E584" s="221" t="s">
        <v>2522</v>
      </c>
      <c r="F584" s="222" t="s">
        <v>2523</v>
      </c>
      <c r="G584" s="223" t="s">
        <v>669</v>
      </c>
      <c r="H584" s="224">
        <v>1</v>
      </c>
      <c r="I584" s="225"/>
      <c r="J584" s="226">
        <f>ROUND(I584*H584,2)</f>
        <v>0</v>
      </c>
      <c r="K584" s="227"/>
      <c r="L584" s="45"/>
      <c r="M584" s="228" t="s">
        <v>1</v>
      </c>
      <c r="N584" s="229" t="s">
        <v>44</v>
      </c>
      <c r="O584" s="92"/>
      <c r="P584" s="230">
        <f>O584*H584</f>
        <v>0</v>
      </c>
      <c r="Q584" s="230">
        <v>0</v>
      </c>
      <c r="R584" s="230">
        <f>Q584*H584</f>
        <v>0</v>
      </c>
      <c r="S584" s="230">
        <v>0</v>
      </c>
      <c r="T584" s="231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2" t="s">
        <v>1686</v>
      </c>
      <c r="AT584" s="232" t="s">
        <v>153</v>
      </c>
      <c r="AU584" s="232" t="s">
        <v>89</v>
      </c>
      <c r="AY584" s="18" t="s">
        <v>151</v>
      </c>
      <c r="BE584" s="233">
        <f>IF(N584="základní",J584,0)</f>
        <v>0</v>
      </c>
      <c r="BF584" s="233">
        <f>IF(N584="snížená",J584,0)</f>
        <v>0</v>
      </c>
      <c r="BG584" s="233">
        <f>IF(N584="zákl. přenesená",J584,0)</f>
        <v>0</v>
      </c>
      <c r="BH584" s="233">
        <f>IF(N584="sníž. přenesená",J584,0)</f>
        <v>0</v>
      </c>
      <c r="BI584" s="233">
        <f>IF(N584="nulová",J584,0)</f>
        <v>0</v>
      </c>
      <c r="BJ584" s="18" t="s">
        <v>87</v>
      </c>
      <c r="BK584" s="233">
        <f>ROUND(I584*H584,2)</f>
        <v>0</v>
      </c>
      <c r="BL584" s="18" t="s">
        <v>1686</v>
      </c>
      <c r="BM584" s="232" t="s">
        <v>2524</v>
      </c>
    </row>
    <row r="585" s="2" customFormat="1" ht="16.5" customHeight="1">
      <c r="A585" s="39"/>
      <c r="B585" s="40"/>
      <c r="C585" s="220" t="s">
        <v>1437</v>
      </c>
      <c r="D585" s="220" t="s">
        <v>153</v>
      </c>
      <c r="E585" s="221" t="s">
        <v>2525</v>
      </c>
      <c r="F585" s="222" t="s">
        <v>2526</v>
      </c>
      <c r="G585" s="223" t="s">
        <v>669</v>
      </c>
      <c r="H585" s="224">
        <v>1</v>
      </c>
      <c r="I585" s="225"/>
      <c r="J585" s="226">
        <f>ROUND(I585*H585,2)</f>
        <v>0</v>
      </c>
      <c r="K585" s="227"/>
      <c r="L585" s="45"/>
      <c r="M585" s="228" t="s">
        <v>1</v>
      </c>
      <c r="N585" s="229" t="s">
        <v>44</v>
      </c>
      <c r="O585" s="92"/>
      <c r="P585" s="230">
        <f>O585*H585</f>
        <v>0</v>
      </c>
      <c r="Q585" s="230">
        <v>0</v>
      </c>
      <c r="R585" s="230">
        <f>Q585*H585</f>
        <v>0</v>
      </c>
      <c r="S585" s="230">
        <v>0</v>
      </c>
      <c r="T585" s="231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2" t="s">
        <v>1686</v>
      </c>
      <c r="AT585" s="232" t="s">
        <v>153</v>
      </c>
      <c r="AU585" s="232" t="s">
        <v>89</v>
      </c>
      <c r="AY585" s="18" t="s">
        <v>151</v>
      </c>
      <c r="BE585" s="233">
        <f>IF(N585="základní",J585,0)</f>
        <v>0</v>
      </c>
      <c r="BF585" s="233">
        <f>IF(N585="snížená",J585,0)</f>
        <v>0</v>
      </c>
      <c r="BG585" s="233">
        <f>IF(N585="zákl. přenesená",J585,0)</f>
        <v>0</v>
      </c>
      <c r="BH585" s="233">
        <f>IF(N585="sníž. přenesená",J585,0)</f>
        <v>0</v>
      </c>
      <c r="BI585" s="233">
        <f>IF(N585="nulová",J585,0)</f>
        <v>0</v>
      </c>
      <c r="BJ585" s="18" t="s">
        <v>87</v>
      </c>
      <c r="BK585" s="233">
        <f>ROUND(I585*H585,2)</f>
        <v>0</v>
      </c>
      <c r="BL585" s="18" t="s">
        <v>1686</v>
      </c>
      <c r="BM585" s="232" t="s">
        <v>2527</v>
      </c>
    </row>
    <row r="586" s="12" customFormat="1" ht="22.8" customHeight="1">
      <c r="A586" s="12"/>
      <c r="B586" s="204"/>
      <c r="C586" s="205"/>
      <c r="D586" s="206" t="s">
        <v>78</v>
      </c>
      <c r="E586" s="218" t="s">
        <v>1688</v>
      </c>
      <c r="F586" s="218" t="s">
        <v>1689</v>
      </c>
      <c r="G586" s="205"/>
      <c r="H586" s="205"/>
      <c r="I586" s="208"/>
      <c r="J586" s="219">
        <f>BK586</f>
        <v>0</v>
      </c>
      <c r="K586" s="205"/>
      <c r="L586" s="210"/>
      <c r="M586" s="211"/>
      <c r="N586" s="212"/>
      <c r="O586" s="212"/>
      <c r="P586" s="213">
        <f>P587</f>
        <v>0</v>
      </c>
      <c r="Q586" s="212"/>
      <c r="R586" s="213">
        <f>R587</f>
        <v>0</v>
      </c>
      <c r="S586" s="212"/>
      <c r="T586" s="214">
        <f>T587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15" t="s">
        <v>173</v>
      </c>
      <c r="AT586" s="216" t="s">
        <v>78</v>
      </c>
      <c r="AU586" s="216" t="s">
        <v>87</v>
      </c>
      <c r="AY586" s="215" t="s">
        <v>151</v>
      </c>
      <c r="BK586" s="217">
        <f>BK587</f>
        <v>0</v>
      </c>
    </row>
    <row r="587" s="2" customFormat="1" ht="16.5" customHeight="1">
      <c r="A587" s="39"/>
      <c r="B587" s="40"/>
      <c r="C587" s="220" t="s">
        <v>1441</v>
      </c>
      <c r="D587" s="220" t="s">
        <v>153</v>
      </c>
      <c r="E587" s="221" t="s">
        <v>1691</v>
      </c>
      <c r="F587" s="222" t="s">
        <v>1689</v>
      </c>
      <c r="G587" s="223" t="s">
        <v>669</v>
      </c>
      <c r="H587" s="224">
        <v>2.2999999999999998</v>
      </c>
      <c r="I587" s="225"/>
      <c r="J587" s="226">
        <f>ROUND(I587*H587,2)</f>
        <v>0</v>
      </c>
      <c r="K587" s="227"/>
      <c r="L587" s="45"/>
      <c r="M587" s="228" t="s">
        <v>1</v>
      </c>
      <c r="N587" s="229" t="s">
        <v>44</v>
      </c>
      <c r="O587" s="92"/>
      <c r="P587" s="230">
        <f>O587*H587</f>
        <v>0</v>
      </c>
      <c r="Q587" s="230">
        <v>0</v>
      </c>
      <c r="R587" s="230">
        <f>Q587*H587</f>
        <v>0</v>
      </c>
      <c r="S587" s="230">
        <v>0</v>
      </c>
      <c r="T587" s="231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2" t="s">
        <v>1686</v>
      </c>
      <c r="AT587" s="232" t="s">
        <v>153</v>
      </c>
      <c r="AU587" s="232" t="s">
        <v>89</v>
      </c>
      <c r="AY587" s="18" t="s">
        <v>151</v>
      </c>
      <c r="BE587" s="233">
        <f>IF(N587="základní",J587,0)</f>
        <v>0</v>
      </c>
      <c r="BF587" s="233">
        <f>IF(N587="snížená",J587,0)</f>
        <v>0</v>
      </c>
      <c r="BG587" s="233">
        <f>IF(N587="zákl. přenesená",J587,0)</f>
        <v>0</v>
      </c>
      <c r="BH587" s="233">
        <f>IF(N587="sníž. přenesená",J587,0)</f>
        <v>0</v>
      </c>
      <c r="BI587" s="233">
        <f>IF(N587="nulová",J587,0)</f>
        <v>0</v>
      </c>
      <c r="BJ587" s="18" t="s">
        <v>87</v>
      </c>
      <c r="BK587" s="233">
        <f>ROUND(I587*H587,2)</f>
        <v>0</v>
      </c>
      <c r="BL587" s="18" t="s">
        <v>1686</v>
      </c>
      <c r="BM587" s="232" t="s">
        <v>2528</v>
      </c>
    </row>
    <row r="588" s="12" customFormat="1" ht="22.8" customHeight="1">
      <c r="A588" s="12"/>
      <c r="B588" s="204"/>
      <c r="C588" s="205"/>
      <c r="D588" s="206" t="s">
        <v>78</v>
      </c>
      <c r="E588" s="218" t="s">
        <v>1693</v>
      </c>
      <c r="F588" s="218" t="s">
        <v>1694</v>
      </c>
      <c r="G588" s="205"/>
      <c r="H588" s="205"/>
      <c r="I588" s="208"/>
      <c r="J588" s="219">
        <f>BK588</f>
        <v>0</v>
      </c>
      <c r="K588" s="205"/>
      <c r="L588" s="210"/>
      <c r="M588" s="211"/>
      <c r="N588" s="212"/>
      <c r="O588" s="212"/>
      <c r="P588" s="213">
        <f>P589</f>
        <v>0</v>
      </c>
      <c r="Q588" s="212"/>
      <c r="R588" s="213">
        <f>R589</f>
        <v>0</v>
      </c>
      <c r="S588" s="212"/>
      <c r="T588" s="214">
        <f>T589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15" t="s">
        <v>173</v>
      </c>
      <c r="AT588" s="216" t="s">
        <v>78</v>
      </c>
      <c r="AU588" s="216" t="s">
        <v>87</v>
      </c>
      <c r="AY588" s="215" t="s">
        <v>151</v>
      </c>
      <c r="BK588" s="217">
        <f>BK589</f>
        <v>0</v>
      </c>
    </row>
    <row r="589" s="2" customFormat="1" ht="16.5" customHeight="1">
      <c r="A589" s="39"/>
      <c r="B589" s="40"/>
      <c r="C589" s="220" t="s">
        <v>1445</v>
      </c>
      <c r="D589" s="220" t="s">
        <v>153</v>
      </c>
      <c r="E589" s="221" t="s">
        <v>1696</v>
      </c>
      <c r="F589" s="222" t="s">
        <v>1694</v>
      </c>
      <c r="G589" s="223" t="s">
        <v>669</v>
      </c>
      <c r="H589" s="224">
        <v>1</v>
      </c>
      <c r="I589" s="225"/>
      <c r="J589" s="226">
        <f>ROUND(I589*H589,2)</f>
        <v>0</v>
      </c>
      <c r="K589" s="227"/>
      <c r="L589" s="45"/>
      <c r="M589" s="228" t="s">
        <v>1</v>
      </c>
      <c r="N589" s="229" t="s">
        <v>44</v>
      </c>
      <c r="O589" s="92"/>
      <c r="P589" s="230">
        <f>O589*H589</f>
        <v>0</v>
      </c>
      <c r="Q589" s="230">
        <v>0</v>
      </c>
      <c r="R589" s="230">
        <f>Q589*H589</f>
        <v>0</v>
      </c>
      <c r="S589" s="230">
        <v>0</v>
      </c>
      <c r="T589" s="231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2" t="s">
        <v>1686</v>
      </c>
      <c r="AT589" s="232" t="s">
        <v>153</v>
      </c>
      <c r="AU589" s="232" t="s">
        <v>89</v>
      </c>
      <c r="AY589" s="18" t="s">
        <v>151</v>
      </c>
      <c r="BE589" s="233">
        <f>IF(N589="základní",J589,0)</f>
        <v>0</v>
      </c>
      <c r="BF589" s="233">
        <f>IF(N589="snížená",J589,0)</f>
        <v>0</v>
      </c>
      <c r="BG589" s="233">
        <f>IF(N589="zákl. přenesená",J589,0)</f>
        <v>0</v>
      </c>
      <c r="BH589" s="233">
        <f>IF(N589="sníž. přenesená",J589,0)</f>
        <v>0</v>
      </c>
      <c r="BI589" s="233">
        <f>IF(N589="nulová",J589,0)</f>
        <v>0</v>
      </c>
      <c r="BJ589" s="18" t="s">
        <v>87</v>
      </c>
      <c r="BK589" s="233">
        <f>ROUND(I589*H589,2)</f>
        <v>0</v>
      </c>
      <c r="BL589" s="18" t="s">
        <v>1686</v>
      </c>
      <c r="BM589" s="232" t="s">
        <v>2529</v>
      </c>
    </row>
    <row r="590" s="12" customFormat="1" ht="22.8" customHeight="1">
      <c r="A590" s="12"/>
      <c r="B590" s="204"/>
      <c r="C590" s="205"/>
      <c r="D590" s="206" t="s">
        <v>78</v>
      </c>
      <c r="E590" s="218" t="s">
        <v>1698</v>
      </c>
      <c r="F590" s="218" t="s">
        <v>1699</v>
      </c>
      <c r="G590" s="205"/>
      <c r="H590" s="205"/>
      <c r="I590" s="208"/>
      <c r="J590" s="219">
        <f>BK590</f>
        <v>0</v>
      </c>
      <c r="K590" s="205"/>
      <c r="L590" s="210"/>
      <c r="M590" s="211"/>
      <c r="N590" s="212"/>
      <c r="O590" s="212"/>
      <c r="P590" s="213">
        <f>SUM(P591:P592)</f>
        <v>0</v>
      </c>
      <c r="Q590" s="212"/>
      <c r="R590" s="213">
        <f>SUM(R591:R592)</f>
        <v>0</v>
      </c>
      <c r="S590" s="212"/>
      <c r="T590" s="214">
        <f>SUM(T591:T592)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15" t="s">
        <v>173</v>
      </c>
      <c r="AT590" s="216" t="s">
        <v>78</v>
      </c>
      <c r="AU590" s="216" t="s">
        <v>87</v>
      </c>
      <c r="AY590" s="215" t="s">
        <v>151</v>
      </c>
      <c r="BK590" s="217">
        <f>SUM(BK591:BK592)</f>
        <v>0</v>
      </c>
    </row>
    <row r="591" s="2" customFormat="1" ht="16.5" customHeight="1">
      <c r="A591" s="39"/>
      <c r="B591" s="40"/>
      <c r="C591" s="220" t="s">
        <v>1449</v>
      </c>
      <c r="D591" s="220" t="s">
        <v>153</v>
      </c>
      <c r="E591" s="221" t="s">
        <v>1701</v>
      </c>
      <c r="F591" s="222" t="s">
        <v>1699</v>
      </c>
      <c r="G591" s="223" t="s">
        <v>669</v>
      </c>
      <c r="H591" s="224">
        <v>1</v>
      </c>
      <c r="I591" s="225"/>
      <c r="J591" s="226">
        <f>ROUND(I591*H591,2)</f>
        <v>0</v>
      </c>
      <c r="K591" s="227"/>
      <c r="L591" s="45"/>
      <c r="M591" s="228" t="s">
        <v>1</v>
      </c>
      <c r="N591" s="229" t="s">
        <v>44</v>
      </c>
      <c r="O591" s="92"/>
      <c r="P591" s="230">
        <f>O591*H591</f>
        <v>0</v>
      </c>
      <c r="Q591" s="230">
        <v>0</v>
      </c>
      <c r="R591" s="230">
        <f>Q591*H591</f>
        <v>0</v>
      </c>
      <c r="S591" s="230">
        <v>0</v>
      </c>
      <c r="T591" s="231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2" t="s">
        <v>1686</v>
      </c>
      <c r="AT591" s="232" t="s">
        <v>153</v>
      </c>
      <c r="AU591" s="232" t="s">
        <v>89</v>
      </c>
      <c r="AY591" s="18" t="s">
        <v>151</v>
      </c>
      <c r="BE591" s="233">
        <f>IF(N591="základní",J591,0)</f>
        <v>0</v>
      </c>
      <c r="BF591" s="233">
        <f>IF(N591="snížená",J591,0)</f>
        <v>0</v>
      </c>
      <c r="BG591" s="233">
        <f>IF(N591="zákl. přenesená",J591,0)</f>
        <v>0</v>
      </c>
      <c r="BH591" s="233">
        <f>IF(N591="sníž. přenesená",J591,0)</f>
        <v>0</v>
      </c>
      <c r="BI591" s="233">
        <f>IF(N591="nulová",J591,0)</f>
        <v>0</v>
      </c>
      <c r="BJ591" s="18" t="s">
        <v>87</v>
      </c>
      <c r="BK591" s="233">
        <f>ROUND(I591*H591,2)</f>
        <v>0</v>
      </c>
      <c r="BL591" s="18" t="s">
        <v>1686</v>
      </c>
      <c r="BM591" s="232" t="s">
        <v>2530</v>
      </c>
    </row>
    <row r="592" s="2" customFormat="1" ht="16.5" customHeight="1">
      <c r="A592" s="39"/>
      <c r="B592" s="40"/>
      <c r="C592" s="220" t="s">
        <v>1454</v>
      </c>
      <c r="D592" s="220" t="s">
        <v>153</v>
      </c>
      <c r="E592" s="221" t="s">
        <v>1704</v>
      </c>
      <c r="F592" s="222" t="s">
        <v>1705</v>
      </c>
      <c r="G592" s="223" t="s">
        <v>669</v>
      </c>
      <c r="H592" s="224">
        <v>1</v>
      </c>
      <c r="I592" s="225"/>
      <c r="J592" s="226">
        <f>ROUND(I592*H592,2)</f>
        <v>0</v>
      </c>
      <c r="K592" s="227"/>
      <c r="L592" s="45"/>
      <c r="M592" s="289" t="s">
        <v>1</v>
      </c>
      <c r="N592" s="290" t="s">
        <v>44</v>
      </c>
      <c r="O592" s="291"/>
      <c r="P592" s="292">
        <f>O592*H592</f>
        <v>0</v>
      </c>
      <c r="Q592" s="292">
        <v>0</v>
      </c>
      <c r="R592" s="292">
        <f>Q592*H592</f>
        <v>0</v>
      </c>
      <c r="S592" s="292">
        <v>0</v>
      </c>
      <c r="T592" s="293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2" t="s">
        <v>1686</v>
      </c>
      <c r="AT592" s="232" t="s">
        <v>153</v>
      </c>
      <c r="AU592" s="232" t="s">
        <v>89</v>
      </c>
      <c r="AY592" s="18" t="s">
        <v>151</v>
      </c>
      <c r="BE592" s="233">
        <f>IF(N592="základní",J592,0)</f>
        <v>0</v>
      </c>
      <c r="BF592" s="233">
        <f>IF(N592="snížená",J592,0)</f>
        <v>0</v>
      </c>
      <c r="BG592" s="233">
        <f>IF(N592="zákl. přenesená",J592,0)</f>
        <v>0</v>
      </c>
      <c r="BH592" s="233">
        <f>IF(N592="sníž. přenesená",J592,0)</f>
        <v>0</v>
      </c>
      <c r="BI592" s="233">
        <f>IF(N592="nulová",J592,0)</f>
        <v>0</v>
      </c>
      <c r="BJ592" s="18" t="s">
        <v>87</v>
      </c>
      <c r="BK592" s="233">
        <f>ROUND(I592*H592,2)</f>
        <v>0</v>
      </c>
      <c r="BL592" s="18" t="s">
        <v>1686</v>
      </c>
      <c r="BM592" s="232" t="s">
        <v>2531</v>
      </c>
    </row>
    <row r="593" s="2" customFormat="1" ht="6.96" customHeight="1">
      <c r="A593" s="39"/>
      <c r="B593" s="67"/>
      <c r="C593" s="68"/>
      <c r="D593" s="68"/>
      <c r="E593" s="68"/>
      <c r="F593" s="68"/>
      <c r="G593" s="68"/>
      <c r="H593" s="68"/>
      <c r="I593" s="68"/>
      <c r="J593" s="68"/>
      <c r="K593" s="68"/>
      <c r="L593" s="45"/>
      <c r="M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</sheetData>
  <sheetProtection sheet="1" autoFilter="0" formatColumns="0" formatRows="0" objects="1" scenarios="1" spinCount="100000" saltValue="NDveDIozte7Tla8Y7bbFzC/N6Sk0GyUD9iOWxSl2poD7I8EQsVcUEaadQzwvxjRfSW1b1aBgIRirqkRd0a97hg==" hashValue="pyxcpjlWj+Zcg+V/DTMb4Uu7o8k8Jz5oYqJR/Ro1eBDN5O6plJ2Uz9h6d6ccH8+UrPGaPRb3OZelB7Y6uxuVxw==" algorithmName="SHA-512" password="CC35"/>
  <autoFilter ref="C152:K592"/>
  <mergeCells count="9">
    <mergeCell ref="E7:H7"/>
    <mergeCell ref="E9:H9"/>
    <mergeCell ref="E18:H18"/>
    <mergeCell ref="E27:H27"/>
    <mergeCell ref="E85:H85"/>
    <mergeCell ref="E87:H87"/>
    <mergeCell ref="E143:H143"/>
    <mergeCell ref="E145:H14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20" ma:contentTypeDescription="Vytvoří nový dokument" ma:contentTypeScope="" ma:versionID="cbfc165967a702905af967c9fc4b21a0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4ef4ad473bce7ad28497d1c666671d2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c961c5f2-1d75-49a4-80c3-37616ecf2c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be5715-ff76-46e5-ad0b-229a130203ad}" ma:internalName="TaxCatchAll" ma:showField="CatchAllData" ma:web="42c2b2df-6fc6-40e4-b326-31ea14534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E55AC0-60E2-4FB6-8EC8-22C51C9B5BE6}"/>
</file>

<file path=customXml/itemProps2.xml><?xml version="1.0" encoding="utf-8"?>
<ds:datastoreItem xmlns:ds="http://schemas.openxmlformats.org/officeDocument/2006/customXml" ds:itemID="{77337A50-2DDF-433B-8F2C-F80C0F24D095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DESKTOP\uzivatel</dc:creator>
  <cp:lastModifiedBy>DESKTOP\uzivatel</cp:lastModifiedBy>
  <dcterms:created xsi:type="dcterms:W3CDTF">2024-09-03T08:09:49Z</dcterms:created>
  <dcterms:modified xsi:type="dcterms:W3CDTF">2024-09-03T08:09:56Z</dcterms:modified>
</cp:coreProperties>
</file>