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nza\Můj disk (dok.stavby@gmail.com)\Projekty\Jan\Milevsko komunikace 5\Libor\autualizovany\"/>
    </mc:Choice>
  </mc:AlternateContent>
  <xr:revisionPtr revIDLastSave="0" documentId="13_ncr:1_{57B26232-FFC9-4950-B4F2-52F366876D1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tavba" sheetId="1" r:id="rId1"/>
    <sheet name="VzorPolozky" sheetId="10" state="hidden" r:id="rId2"/>
    <sheet name="SO 01 01 Pol" sheetId="12" r:id="rId3"/>
    <sheet name="SO 01 02 Pol" sheetId="13" r:id="rId4"/>
    <sheet name="SO 01 99 Pol" sheetId="14" r:id="rId5"/>
  </sheets>
  <externalReferences>
    <externalReference r:id="rId6"/>
  </externalReferences>
  <definedNames>
    <definedName name="CelkemDPHVypocet" localSheetId="0">Stavba!$H$44</definedName>
    <definedName name="CenaCelkem">Stavba!$G$29</definedName>
    <definedName name="CenaCelkemBezDPH">Stavba!$G$28</definedName>
    <definedName name="CenaCelkemVypocet" localSheetId="0">Stavba!$I$44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01 Pol'!$1:$7</definedName>
    <definedName name="_xlnm.Print_Titles" localSheetId="3">'SO 01 02 Pol'!$1:$7</definedName>
    <definedName name="_xlnm.Print_Titles" localSheetId="4">'SO 01 99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01 Pol'!$A$1:$Y$190</definedName>
    <definedName name="_xlnm.Print_Area" localSheetId="3">'SO 01 02 Pol'!$A$1:$Y$56</definedName>
    <definedName name="_xlnm.Print_Area" localSheetId="4">'SO 01 99 Pol'!$A$1:$Y$18</definedName>
    <definedName name="_xlnm.Print_Area" localSheetId="0">Stavba!$A$1:$J$63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Stavba!$F$44</definedName>
    <definedName name="ZakladDPHZakl">Stavba!$G$25</definedName>
    <definedName name="ZakladDPHZaklVypocet" localSheetId="0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4" l="1"/>
  <c r="G8" i="14" s="1"/>
  <c r="I58" i="1" s="1"/>
  <c r="I9" i="14"/>
  <c r="I8" i="14" s="1"/>
  <c r="K9" i="14"/>
  <c r="K8" i="14" s="1"/>
  <c r="O9" i="14"/>
  <c r="O8" i="14" s="1"/>
  <c r="Q9" i="14"/>
  <c r="Q8" i="14" s="1"/>
  <c r="V9" i="14"/>
  <c r="V8" i="14" s="1"/>
  <c r="G10" i="14"/>
  <c r="I10" i="14"/>
  <c r="K10" i="14"/>
  <c r="O10" i="14"/>
  <c r="Q10" i="14"/>
  <c r="V10" i="14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I13" i="14"/>
  <c r="K13" i="14"/>
  <c r="M13" i="14"/>
  <c r="O13" i="14"/>
  <c r="Q13" i="14"/>
  <c r="V13" i="14"/>
  <c r="G14" i="14"/>
  <c r="M14" i="14" s="1"/>
  <c r="I14" i="14"/>
  <c r="K14" i="14"/>
  <c r="O14" i="14"/>
  <c r="Q14" i="14"/>
  <c r="V14" i="14"/>
  <c r="G15" i="14"/>
  <c r="I15" i="14"/>
  <c r="K15" i="14"/>
  <c r="M15" i="14"/>
  <c r="O15" i="14"/>
  <c r="Q15" i="14"/>
  <c r="V15" i="14"/>
  <c r="AE17" i="14"/>
  <c r="G9" i="13"/>
  <c r="M9" i="13" s="1"/>
  <c r="I9" i="13"/>
  <c r="K9" i="13"/>
  <c r="O9" i="13"/>
  <c r="Q9" i="13"/>
  <c r="V9" i="13"/>
  <c r="G14" i="13"/>
  <c r="I14" i="13"/>
  <c r="K14" i="13"/>
  <c r="O14" i="13"/>
  <c r="Q14" i="13"/>
  <c r="V14" i="13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17" i="13"/>
  <c r="I17" i="13"/>
  <c r="K17" i="13"/>
  <c r="M17" i="13"/>
  <c r="O17" i="13"/>
  <c r="Q17" i="13"/>
  <c r="V17" i="13"/>
  <c r="G18" i="13"/>
  <c r="M18" i="13" s="1"/>
  <c r="I18" i="13"/>
  <c r="K18" i="13"/>
  <c r="O18" i="13"/>
  <c r="Q18" i="13"/>
  <c r="V18" i="13"/>
  <c r="G19" i="13"/>
  <c r="I19" i="13"/>
  <c r="K19" i="13"/>
  <c r="M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I22" i="13"/>
  <c r="K22" i="13"/>
  <c r="M22" i="13"/>
  <c r="O22" i="13"/>
  <c r="Q22" i="13"/>
  <c r="V22" i="13"/>
  <c r="G25" i="13"/>
  <c r="M25" i="13" s="1"/>
  <c r="I25" i="13"/>
  <c r="K25" i="13"/>
  <c r="O25" i="13"/>
  <c r="Q25" i="13"/>
  <c r="V25" i="13"/>
  <c r="G26" i="13"/>
  <c r="I26" i="13"/>
  <c r="K26" i="13"/>
  <c r="M26" i="13"/>
  <c r="O26" i="13"/>
  <c r="Q26" i="13"/>
  <c r="V26" i="13"/>
  <c r="G27" i="13"/>
  <c r="M27" i="13" s="1"/>
  <c r="I27" i="13"/>
  <c r="K27" i="13"/>
  <c r="O27" i="13"/>
  <c r="Q27" i="13"/>
  <c r="V27" i="13"/>
  <c r="G28" i="13"/>
  <c r="M28" i="13" s="1"/>
  <c r="I28" i="13"/>
  <c r="K28" i="13"/>
  <c r="O28" i="13"/>
  <c r="Q28" i="13"/>
  <c r="V28" i="13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G33" i="13"/>
  <c r="M33" i="13" s="1"/>
  <c r="I33" i="13"/>
  <c r="K33" i="13"/>
  <c r="O33" i="13"/>
  <c r="Q33" i="13"/>
  <c r="V33" i="13"/>
  <c r="G34" i="13"/>
  <c r="I34" i="13"/>
  <c r="K34" i="13"/>
  <c r="M34" i="13"/>
  <c r="O34" i="13"/>
  <c r="Q34" i="13"/>
  <c r="V34" i="13"/>
  <c r="G39" i="13"/>
  <c r="M39" i="13" s="1"/>
  <c r="I39" i="13"/>
  <c r="K39" i="13"/>
  <c r="O39" i="13"/>
  <c r="Q39" i="13"/>
  <c r="V39" i="13"/>
  <c r="G41" i="13"/>
  <c r="M41" i="13" s="1"/>
  <c r="I41" i="13"/>
  <c r="K41" i="13"/>
  <c r="O41" i="13"/>
  <c r="Q41" i="13"/>
  <c r="V41" i="13"/>
  <c r="G42" i="13"/>
  <c r="I42" i="13"/>
  <c r="K42" i="13"/>
  <c r="M42" i="13"/>
  <c r="O42" i="13"/>
  <c r="Q42" i="13"/>
  <c r="V42" i="13"/>
  <c r="G43" i="13"/>
  <c r="M43" i="13" s="1"/>
  <c r="I43" i="13"/>
  <c r="K43" i="13"/>
  <c r="O43" i="13"/>
  <c r="Q43" i="13"/>
  <c r="V43" i="13"/>
  <c r="G44" i="13"/>
  <c r="M44" i="13" s="1"/>
  <c r="I44" i="13"/>
  <c r="K44" i="13"/>
  <c r="O44" i="13"/>
  <c r="Q44" i="13"/>
  <c r="V44" i="13"/>
  <c r="G45" i="13"/>
  <c r="M45" i="13" s="1"/>
  <c r="I45" i="13"/>
  <c r="K45" i="13"/>
  <c r="O45" i="13"/>
  <c r="Q45" i="13"/>
  <c r="V45" i="13"/>
  <c r="G46" i="13"/>
  <c r="M46" i="13" s="1"/>
  <c r="I46" i="13"/>
  <c r="K46" i="13"/>
  <c r="O46" i="13"/>
  <c r="Q46" i="13"/>
  <c r="V46" i="13"/>
  <c r="G47" i="13"/>
  <c r="I47" i="13"/>
  <c r="K47" i="13"/>
  <c r="M47" i="13"/>
  <c r="O47" i="13"/>
  <c r="Q47" i="13"/>
  <c r="V47" i="13"/>
  <c r="I49" i="13"/>
  <c r="I48" i="13" s="1"/>
  <c r="K49" i="13"/>
  <c r="K48" i="13" s="1"/>
  <c r="O49" i="13"/>
  <c r="O48" i="13" s="1"/>
  <c r="Q49" i="13"/>
  <c r="Q48" i="13" s="1"/>
  <c r="V49" i="13"/>
  <c r="V48" i="13" s="1"/>
  <c r="G51" i="13"/>
  <c r="M51" i="13" s="1"/>
  <c r="I51" i="13"/>
  <c r="K51" i="13"/>
  <c r="O51" i="13"/>
  <c r="Q51" i="13"/>
  <c r="Q50" i="13" s="1"/>
  <c r="V51" i="13"/>
  <c r="V50" i="13" s="1"/>
  <c r="G52" i="13"/>
  <c r="M52" i="13" s="1"/>
  <c r="I52" i="13"/>
  <c r="K52" i="13"/>
  <c r="O52" i="13"/>
  <c r="Q52" i="13"/>
  <c r="V52" i="13"/>
  <c r="G53" i="13"/>
  <c r="I53" i="13"/>
  <c r="K53" i="13"/>
  <c r="O53" i="13"/>
  <c r="Q53" i="13"/>
  <c r="V53" i="13"/>
  <c r="G54" i="13"/>
  <c r="M54" i="13" s="1"/>
  <c r="I54" i="13"/>
  <c r="K54" i="13"/>
  <c r="O54" i="13"/>
  <c r="Q54" i="13"/>
  <c r="V54" i="13"/>
  <c r="AE56" i="13"/>
  <c r="G9" i="12"/>
  <c r="I9" i="12"/>
  <c r="K9" i="12"/>
  <c r="M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9" i="12"/>
  <c r="M19" i="12" s="1"/>
  <c r="I19" i="12"/>
  <c r="K19" i="12"/>
  <c r="O19" i="12"/>
  <c r="Q19" i="12"/>
  <c r="V19" i="12"/>
  <c r="G20" i="12"/>
  <c r="I20" i="12"/>
  <c r="K20" i="12"/>
  <c r="M20" i="12"/>
  <c r="O20" i="12"/>
  <c r="Q20" i="12"/>
  <c r="V20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30" i="12"/>
  <c r="I30" i="12"/>
  <c r="K30" i="12"/>
  <c r="M30" i="12"/>
  <c r="O30" i="12"/>
  <c r="Q30" i="12"/>
  <c r="V30" i="12"/>
  <c r="G34" i="12"/>
  <c r="M34" i="12" s="1"/>
  <c r="I34" i="12"/>
  <c r="K34" i="12"/>
  <c r="O34" i="12"/>
  <c r="Q34" i="12"/>
  <c r="V34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5" i="12"/>
  <c r="M45" i="12" s="1"/>
  <c r="I45" i="12"/>
  <c r="K45" i="12"/>
  <c r="O45" i="12"/>
  <c r="Q45" i="12"/>
  <c r="V45" i="12"/>
  <c r="G54" i="12"/>
  <c r="M54" i="12" s="1"/>
  <c r="I54" i="12"/>
  <c r="K54" i="12"/>
  <c r="O54" i="12"/>
  <c r="Q54" i="12"/>
  <c r="V54" i="12"/>
  <c r="G57" i="12"/>
  <c r="I57" i="12"/>
  <c r="K57" i="12"/>
  <c r="M57" i="12"/>
  <c r="O57" i="12"/>
  <c r="Q57" i="12"/>
  <c r="V57" i="12"/>
  <c r="G59" i="12"/>
  <c r="M59" i="12" s="1"/>
  <c r="I59" i="12"/>
  <c r="K59" i="12"/>
  <c r="O59" i="12"/>
  <c r="Q59" i="12"/>
  <c r="V59" i="12"/>
  <c r="G61" i="12"/>
  <c r="M61" i="12" s="1"/>
  <c r="I61" i="12"/>
  <c r="K61" i="12"/>
  <c r="O61" i="12"/>
  <c r="Q61" i="12"/>
  <c r="V61" i="12"/>
  <c r="G64" i="12"/>
  <c r="M64" i="12" s="1"/>
  <c r="I64" i="12"/>
  <c r="I63" i="12" s="1"/>
  <c r="K64" i="12"/>
  <c r="O64" i="12"/>
  <c r="Q64" i="12"/>
  <c r="V64" i="12"/>
  <c r="G66" i="12"/>
  <c r="I66" i="12"/>
  <c r="K66" i="12"/>
  <c r="M66" i="12"/>
  <c r="O66" i="12"/>
  <c r="Q66" i="12"/>
  <c r="V66" i="12"/>
  <c r="G68" i="12"/>
  <c r="M68" i="12" s="1"/>
  <c r="I68" i="12"/>
  <c r="K68" i="12"/>
  <c r="O68" i="12"/>
  <c r="Q68" i="12"/>
  <c r="V68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5" i="12"/>
  <c r="G74" i="12" s="1"/>
  <c r="I53" i="1" s="1"/>
  <c r="I75" i="12"/>
  <c r="I74" i="12" s="1"/>
  <c r="K75" i="12"/>
  <c r="K74" i="12" s="1"/>
  <c r="M75" i="12"/>
  <c r="M74" i="12" s="1"/>
  <c r="O75" i="12"/>
  <c r="O74" i="12" s="1"/>
  <c r="Q75" i="12"/>
  <c r="Q74" i="12" s="1"/>
  <c r="V75" i="12"/>
  <c r="V74" i="12" s="1"/>
  <c r="G79" i="12"/>
  <c r="M79" i="12" s="1"/>
  <c r="I79" i="12"/>
  <c r="K79" i="12"/>
  <c r="O79" i="12"/>
  <c r="Q79" i="12"/>
  <c r="V79" i="12"/>
  <c r="G85" i="12"/>
  <c r="M85" i="12" s="1"/>
  <c r="I85" i="12"/>
  <c r="K85" i="12"/>
  <c r="O85" i="12"/>
  <c r="Q85" i="12"/>
  <c r="V85" i="12"/>
  <c r="G87" i="12"/>
  <c r="M87" i="12" s="1"/>
  <c r="I87" i="12"/>
  <c r="K87" i="12"/>
  <c r="O87" i="12"/>
  <c r="Q87" i="12"/>
  <c r="V87" i="12"/>
  <c r="G92" i="12"/>
  <c r="M92" i="12" s="1"/>
  <c r="I92" i="12"/>
  <c r="K92" i="12"/>
  <c r="O92" i="12"/>
  <c r="Q92" i="12"/>
  <c r="V92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13" i="12"/>
  <c r="M113" i="12" s="1"/>
  <c r="I113" i="12"/>
  <c r="K113" i="12"/>
  <c r="O113" i="12"/>
  <c r="Q113" i="12"/>
  <c r="V113" i="12"/>
  <c r="G115" i="12"/>
  <c r="I115" i="12"/>
  <c r="K115" i="12"/>
  <c r="M115" i="12"/>
  <c r="O115" i="12"/>
  <c r="Q115" i="12"/>
  <c r="V115" i="12"/>
  <c r="G118" i="12"/>
  <c r="I118" i="12"/>
  <c r="K118" i="12"/>
  <c r="O118" i="12"/>
  <c r="Q118" i="12"/>
  <c r="V118" i="12"/>
  <c r="G121" i="12"/>
  <c r="I121" i="12"/>
  <c r="K121" i="12"/>
  <c r="M121" i="12"/>
  <c r="O121" i="12"/>
  <c r="Q121" i="12"/>
  <c r="V121" i="12"/>
  <c r="G124" i="12"/>
  <c r="M124" i="12" s="1"/>
  <c r="I124" i="12"/>
  <c r="K124" i="12"/>
  <c r="O124" i="12"/>
  <c r="Q124" i="12"/>
  <c r="V124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 s="1"/>
  <c r="I132" i="12"/>
  <c r="K132" i="12"/>
  <c r="O132" i="12"/>
  <c r="Q132" i="12"/>
  <c r="V132" i="12"/>
  <c r="G134" i="12"/>
  <c r="I134" i="12"/>
  <c r="K134" i="12"/>
  <c r="M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40" i="12"/>
  <c r="M140" i="12" s="1"/>
  <c r="I140" i="12"/>
  <c r="K140" i="12"/>
  <c r="O140" i="12"/>
  <c r="Q140" i="12"/>
  <c r="V140" i="12"/>
  <c r="G142" i="12"/>
  <c r="I142" i="12"/>
  <c r="K142" i="12"/>
  <c r="M142" i="12"/>
  <c r="O142" i="12"/>
  <c r="Q142" i="12"/>
  <c r="V142" i="12"/>
  <c r="G144" i="12"/>
  <c r="M144" i="12" s="1"/>
  <c r="I144" i="12"/>
  <c r="K144" i="12"/>
  <c r="O144" i="12"/>
  <c r="Q144" i="12"/>
  <c r="V144" i="12"/>
  <c r="G149" i="12"/>
  <c r="M149" i="12" s="1"/>
  <c r="I149" i="12"/>
  <c r="K149" i="12"/>
  <c r="O149" i="12"/>
  <c r="Q149" i="12"/>
  <c r="V149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5" i="12"/>
  <c r="I155" i="12"/>
  <c r="K155" i="12"/>
  <c r="M155" i="12"/>
  <c r="O155" i="12"/>
  <c r="Q155" i="12"/>
  <c r="V155" i="12"/>
  <c r="G157" i="12"/>
  <c r="M157" i="12" s="1"/>
  <c r="I157" i="12"/>
  <c r="K157" i="12"/>
  <c r="O157" i="12"/>
  <c r="Q157" i="12"/>
  <c r="V157" i="12"/>
  <c r="G172" i="12"/>
  <c r="M172" i="12" s="1"/>
  <c r="I172" i="12"/>
  <c r="K172" i="12"/>
  <c r="O172" i="12"/>
  <c r="Q172" i="12"/>
  <c r="V172" i="12"/>
  <c r="G174" i="12"/>
  <c r="I174" i="12"/>
  <c r="K174" i="12"/>
  <c r="M174" i="12"/>
  <c r="O174" i="12"/>
  <c r="Q174" i="12"/>
  <c r="V174" i="12"/>
  <c r="G178" i="12"/>
  <c r="M178" i="12" s="1"/>
  <c r="I178" i="12"/>
  <c r="K178" i="12"/>
  <c r="O178" i="12"/>
  <c r="Q178" i="12"/>
  <c r="V178" i="12"/>
  <c r="G180" i="12"/>
  <c r="I180" i="12"/>
  <c r="K180" i="12"/>
  <c r="M180" i="12"/>
  <c r="O180" i="12"/>
  <c r="Q180" i="12"/>
  <c r="V180" i="12"/>
  <c r="G181" i="12"/>
  <c r="M181" i="12" s="1"/>
  <c r="I181" i="12"/>
  <c r="K181" i="12"/>
  <c r="O181" i="12"/>
  <c r="Q181" i="12"/>
  <c r="V181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6" i="12"/>
  <c r="G185" i="12" s="1"/>
  <c r="I57" i="1" s="1"/>
  <c r="I186" i="12"/>
  <c r="I185" i="12" s="1"/>
  <c r="K186" i="12"/>
  <c r="K185" i="12" s="1"/>
  <c r="O186" i="12"/>
  <c r="O185" i="12" s="1"/>
  <c r="Q186" i="12"/>
  <c r="Q185" i="12" s="1"/>
  <c r="V186" i="12"/>
  <c r="V185" i="12" s="1"/>
  <c r="I188" i="12"/>
  <c r="I187" i="12" s="1"/>
  <c r="K188" i="12"/>
  <c r="K187" i="12" s="1"/>
  <c r="O188" i="12"/>
  <c r="O187" i="12" s="1"/>
  <c r="Q188" i="12"/>
  <c r="Q187" i="12" s="1"/>
  <c r="V188" i="12"/>
  <c r="V187" i="12" s="1"/>
  <c r="AE190" i="12"/>
  <c r="I17" i="1"/>
  <c r="J28" i="1"/>
  <c r="J26" i="1"/>
  <c r="G38" i="1"/>
  <c r="F38" i="1"/>
  <c r="J23" i="1"/>
  <c r="J24" i="1"/>
  <c r="J25" i="1"/>
  <c r="J27" i="1"/>
  <c r="E24" i="1"/>
  <c r="E26" i="1"/>
  <c r="AF17" i="14" l="1"/>
  <c r="G17" i="14"/>
  <c r="G43" i="1" s="1"/>
  <c r="M9" i="14"/>
  <c r="O78" i="12"/>
  <c r="G154" i="12"/>
  <c r="I56" i="1" s="1"/>
  <c r="O63" i="12"/>
  <c r="K63" i="12"/>
  <c r="O8" i="12"/>
  <c r="M63" i="12"/>
  <c r="Q154" i="12"/>
  <c r="V78" i="12"/>
  <c r="I78" i="12"/>
  <c r="I8" i="12"/>
  <c r="K78" i="12"/>
  <c r="V154" i="12"/>
  <c r="O154" i="12"/>
  <c r="Q78" i="12"/>
  <c r="M78" i="12"/>
  <c r="G117" i="12"/>
  <c r="I55" i="1" s="1"/>
  <c r="M186" i="12"/>
  <c r="M185" i="12" s="1"/>
  <c r="K154" i="12"/>
  <c r="K117" i="12"/>
  <c r="K8" i="12"/>
  <c r="G8" i="12"/>
  <c r="V117" i="12"/>
  <c r="I117" i="12"/>
  <c r="V63" i="12"/>
  <c r="V8" i="12"/>
  <c r="Q8" i="12"/>
  <c r="I154" i="12"/>
  <c r="O117" i="12"/>
  <c r="Q117" i="12"/>
  <c r="Q63" i="12"/>
  <c r="O50" i="13"/>
  <c r="I50" i="13"/>
  <c r="K50" i="13"/>
  <c r="V8" i="13"/>
  <c r="Q8" i="13"/>
  <c r="G50" i="13"/>
  <c r="Q31" i="13"/>
  <c r="F39" i="1"/>
  <c r="V31" i="13"/>
  <c r="O31" i="13"/>
  <c r="K31" i="13"/>
  <c r="I8" i="13"/>
  <c r="O8" i="13"/>
  <c r="K8" i="13"/>
  <c r="G8" i="13"/>
  <c r="I31" i="13"/>
  <c r="M10" i="14"/>
  <c r="M31" i="13"/>
  <c r="G31" i="13"/>
  <c r="I60" i="1" s="1"/>
  <c r="M53" i="13"/>
  <c r="M50" i="13" s="1"/>
  <c r="M14" i="13"/>
  <c r="M8" i="13" s="1"/>
  <c r="M154" i="12"/>
  <c r="M8" i="12"/>
  <c r="G63" i="12"/>
  <c r="I52" i="1" s="1"/>
  <c r="M118" i="12"/>
  <c r="M117" i="12" s="1"/>
  <c r="G78" i="12"/>
  <c r="I54" i="1" s="1"/>
  <c r="M8" i="14" l="1"/>
  <c r="H43" i="1"/>
  <c r="F188" i="12"/>
  <c r="G188" i="12" s="1"/>
  <c r="I51" i="1"/>
  <c r="I16" i="1" s="1"/>
  <c r="I62" i="1"/>
  <c r="I20" i="1" s="1"/>
  <c r="F49" i="13"/>
  <c r="G49" i="13" s="1"/>
  <c r="I59" i="1"/>
  <c r="I43" i="1" l="1"/>
  <c r="G187" i="12"/>
  <c r="G190" i="12" s="1"/>
  <c r="G41" i="1" s="1"/>
  <c r="H41" i="1" s="1"/>
  <c r="M188" i="12"/>
  <c r="M187" i="12" s="1"/>
  <c r="AF190" i="12"/>
  <c r="I41" i="1" s="1"/>
  <c r="M49" i="13"/>
  <c r="M48" i="13" s="1"/>
  <c r="AF56" i="13"/>
  <c r="G48" i="13"/>
  <c r="G23" i="1"/>
  <c r="A23" i="1" s="1"/>
  <c r="I18" i="1"/>
  <c r="G39" i="1" l="1"/>
  <c r="I61" i="1"/>
  <c r="G56" i="13"/>
  <c r="G42" i="1" s="1"/>
  <c r="G24" i="1"/>
  <c r="A24" i="1"/>
  <c r="H42" i="1" l="1"/>
  <c r="G44" i="1"/>
  <c r="G40" i="1" s="1"/>
  <c r="H39" i="1"/>
  <c r="I39" i="1" s="1"/>
  <c r="I19" i="1"/>
  <c r="I21" i="1" s="1"/>
  <c r="I63" i="1"/>
  <c r="H44" i="1" l="1"/>
  <c r="H40" i="1" s="1"/>
  <c r="I42" i="1"/>
  <c r="I44" i="1" s="1"/>
  <c r="I40" i="1" s="1"/>
  <c r="J58" i="1"/>
  <c r="J53" i="1"/>
  <c r="J54" i="1"/>
  <c r="J51" i="1"/>
  <c r="J55" i="1"/>
  <c r="J62" i="1"/>
  <c r="J60" i="1"/>
  <c r="J52" i="1"/>
  <c r="J61" i="1"/>
  <c r="J59" i="1"/>
  <c r="J56" i="1"/>
  <c r="J57" i="1"/>
  <c r="G25" i="1"/>
  <c r="G28" i="1"/>
  <c r="A25" i="1" l="1"/>
  <c r="J63" i="1"/>
  <c r="A26" i="1" l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Libor Hejpetr</author>
  </authors>
  <commentList>
    <comment ref="S6" authorId="0" shapeId="0" xr:uid="{79CC5607-3F6D-404E-9D10-BBA7B82F7D6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AA8BCB5-92AA-4006-B5D2-AD75B1BD986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Libor Hejpetr</author>
  </authors>
  <commentList>
    <comment ref="S6" authorId="0" shapeId="0" xr:uid="{5B41AA75-321E-410B-9675-1A4F8E8AB13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AAE0C30-9377-4A03-9994-7AA5D0CDDF5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Libor Hejpetr</author>
  </authors>
  <commentList>
    <comment ref="S6" authorId="0" shapeId="0" xr:uid="{6C6A0B01-9D44-4EF5-9C28-CB29B8F2C76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0FF7F66-512A-43CF-B09F-C8F0C8F7B3C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<sst xmlns="http://schemas.openxmlformats.org/spreadsheetml/2006/main" count="1386" uniqueCount="431">
  <si>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</si>
  <si>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</si>
  <si>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</si>
  <si>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</si>
  <si>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</si>
  <si>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</si>
  <si>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</si>
  <si>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</si>
  <si>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</si>
  <si>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</si>
  <si>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</si>
  <si>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</si>
  <si>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</si>
  <si>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</si>
  <si>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</si>
  <si>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</si>
  <si>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</si>
  <si>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</si>
  <si>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</si>
  <si>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</si>
  <si>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</si>
  <si>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</si>
  <si>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</si>
  <si>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</si>
  <si>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</si>
  <si>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</si>
  <si>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</si>
  <si>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</si>
  <si>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</si>
  <si>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</si>
  <si>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</si>
  <si>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</si>
  <si>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</si>
  <si>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</si>
  <si>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</si>
  <si>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</si>
  <si>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</si>
  <si>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</si>
  <si>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</si>
  <si>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</si>
  <si>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</si>
  <si>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N23-SAL-016</t>
  </si>
  <si>
    <t>Podnikatelský park Milevsko - komunikace úsek 5</t>
  </si>
  <si>
    <t>Město Milevsko</t>
  </si>
  <si>
    <t>nám. E. Beneše 420</t>
  </si>
  <si>
    <t>Milevsko</t>
  </si>
  <si>
    <t>39901</t>
  </si>
  <si>
    <t>00249831</t>
  </si>
  <si>
    <t>CZ00249831</t>
  </si>
  <si>
    <t>Stavba</t>
  </si>
  <si>
    <t>SO 01</t>
  </si>
  <si>
    <t xml:space="preserve">Stavební práce </t>
  </si>
  <si>
    <t>01</t>
  </si>
  <si>
    <t>Komunikace</t>
  </si>
  <si>
    <t>02</t>
  </si>
  <si>
    <t xml:space="preserve">Veřejné osvětlení </t>
  </si>
  <si>
    <t>99</t>
  </si>
  <si>
    <t xml:space="preserve">Ostatní náklady a práce 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</si>
  <si>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</si>
  <si>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</si>
  <si>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</si>
  <si>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</si>
  <si>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</si>
  <si>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</si>
  <si>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</si>
  <si>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</si>
  <si>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</si>
  <si>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</si>
  <si>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</si>
  <si>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8</t>
  </si>
  <si>
    <t>Trubní vedení</t>
  </si>
  <si>
    <t>91</t>
  </si>
  <si>
    <t>Doplňující práce na komunikaci</t>
  </si>
  <si>
    <t>Staveništní přesun hmot</t>
  </si>
  <si>
    <t>VRN</t>
  </si>
  <si>
    <t xml:space="preserve">Vedlejší náklady </t>
  </si>
  <si>
    <t>M21</t>
  </si>
  <si>
    <t>Elektromontáže</t>
  </si>
  <si>
    <t>M46</t>
  </si>
  <si>
    <t>Zemní práce při montážích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</si>
  <si>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</si>
  <si>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</si>
  <si>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</si>
  <si>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</si>
  <si>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</si>
  <si>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</si>
  <si>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</si>
  <si>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</si>
  <si>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</si>
  <si>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</si>
  <si>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</si>
  <si>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</si>
  <si>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</si>
  <si>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</si>
  <si>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</si>
  <si>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</si>
  <si>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</si>
  <si>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</si>
  <si>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</si>
  <si>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</si>
  <si>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</si>
  <si>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</si>
  <si>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</si>
  <si>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</si>
  <si>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</si>
  <si>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</si>
  <si>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</si>
  <si>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</si>
  <si>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</si>
  <si>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</si>
  <si>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121101103R00</t>
  </si>
  <si>
    <t>Sejmutí ornice s přemístěním přes 100 do 250 m</t>
  </si>
  <si>
    <t>m3</t>
  </si>
  <si>
    <t>RTS 24/ II</t>
  </si>
  <si>
    <t>Kalkul</t>
  </si>
  <si>
    <t>Práce</t>
  </si>
  <si>
    <t>Běžná</t>
  </si>
  <si>
    <t>POL1_</t>
  </si>
  <si>
    <t>celá plocha staveniště : 0,2*(13*151)</t>
  </si>
  <si>
    <t>VV</t>
  </si>
  <si>
    <t>0,2*100</t>
  </si>
  <si>
    <t>122202203R00</t>
  </si>
  <si>
    <t>Odkopávky pro silnice v hor. 3 do 10000 m3</t>
  </si>
  <si>
    <t>komunikace - hl. výkopu dle TZ -0,970 : 0,97*8*151</t>
  </si>
  <si>
    <t>rozšíření pro sjezdy z křižovatky : 0,975*100</t>
  </si>
  <si>
    <t>122202209R00</t>
  </si>
  <si>
    <t>Příplatek za lepivost - odkop. pro silnice v hor.3</t>
  </si>
  <si>
    <t>132201111R00</t>
  </si>
  <si>
    <t>Hloubení rýh š.do 60 cm v hor.3 do 100 m3, STROJNĚ</t>
  </si>
  <si>
    <t>hloubení rýh pro kanalizační přípojku UV : 5*(0,6*0,8)*(1,5+11+1,5)</t>
  </si>
  <si>
    <t>hloubení rýh pro kanalizační přípojku horské vpustu : 0,6*0,8*4</t>
  </si>
  <si>
    <t>132201119R00</t>
  </si>
  <si>
    <t>Přípl.za lepivost,hloubení rýh 60 cm,hor.3,STROJNĚ</t>
  </si>
  <si>
    <t>133201101R00</t>
  </si>
  <si>
    <t>Hloubení šachet v hor.3 do 100 m3</t>
  </si>
  <si>
    <t>horská vpusť : 2</t>
  </si>
  <si>
    <t>133201109R00</t>
  </si>
  <si>
    <t>Příplatek za lepivost - hloubení šachet v hor.3</t>
  </si>
  <si>
    <t>162701105R00</t>
  </si>
  <si>
    <t>Vodorovné přemístění výkopku z hor.1-4 do 10000 m</t>
  </si>
  <si>
    <t>Odkaz na mn. položky pořadí 9 : 1290,16000</t>
  </si>
  <si>
    <t>167101102R00</t>
  </si>
  <si>
    <t>Nakládání výkopku z hor. 1 ÷ 4 v množství nad 100 m3</t>
  </si>
  <si>
    <t>odkopávka : 1269,26</t>
  </si>
  <si>
    <t>rýhy pro kanalizaci : 35,52</t>
  </si>
  <si>
    <t>šachty : 2</t>
  </si>
  <si>
    <t>odpočet za zásyp rýh : -16,62</t>
  </si>
  <si>
    <t>174101101R00</t>
  </si>
  <si>
    <t>Zásyp jam, rýh, šachet se zhutněním</t>
  </si>
  <si>
    <t>výkop : 35,52</t>
  </si>
  <si>
    <t>obsyp potrubí : -12,6</t>
  </si>
  <si>
    <t>lože pod potrubí : -6,3</t>
  </si>
  <si>
    <t>175101101RT2</t>
  </si>
  <si>
    <t>Obsyp potrubí bez prohození sypaniny, s dodáním štěrkopísku frakce 0 - 22 mm</t>
  </si>
  <si>
    <t>Indiv</t>
  </si>
  <si>
    <t>POL1_0</t>
  </si>
  <si>
    <t>hloubení rýh pro kanalizační přípojku UV : 5*(0,6*0,3)*(1,5+11+1,5)</t>
  </si>
  <si>
    <t>hloubení rýh pro kanalizační přípojku horské vpustu : 0,6*0,3*4</t>
  </si>
  <si>
    <t>175101201R00</t>
  </si>
  <si>
    <t>Obsyp objektu bez prohození sypaniny</t>
  </si>
  <si>
    <t>horská vpusť : 1</t>
  </si>
  <si>
    <t>180402111R00</t>
  </si>
  <si>
    <t>Založení trávníku parkového výsevem v rovině</t>
  </si>
  <si>
    <t>m2</t>
  </si>
  <si>
    <t>181101102R00</t>
  </si>
  <si>
    <t>Úprava pláně v zářezech v hor. 1-4, se zhutněním</t>
  </si>
  <si>
    <t>chodník : 2,5*137</t>
  </si>
  <si>
    <t xml:space="preserve">KOMUNIKACE : </t>
  </si>
  <si>
    <t>hlavní trasa : 8*151</t>
  </si>
  <si>
    <t>rozšíření výjezdů z křižovatky : 100</t>
  </si>
  <si>
    <t>181301102R00</t>
  </si>
  <si>
    <t>Rozprostření ornice, rovina, tl. 10-15 cm,do 500m2</t>
  </si>
  <si>
    <t xml:space="preserve">PRAVÁ STRANA : </t>
  </si>
  <si>
    <t>od začátku úseku k lampě VO 4 : 3*130</t>
  </si>
  <si>
    <t/>
  </si>
  <si>
    <t xml:space="preserve">LEVÁ STRANA : </t>
  </si>
  <si>
    <t>od začátku úseku k horské vpusti : 2*120</t>
  </si>
  <si>
    <t>podél horské vpusti : 25</t>
  </si>
  <si>
    <t>úprava podél křižovatky : 280</t>
  </si>
  <si>
    <t>182201101R00</t>
  </si>
  <si>
    <t>Svahování násypů</t>
  </si>
  <si>
    <t>rozprostřená ornice podél chodníků : 3*120</t>
  </si>
  <si>
    <t>rozprostření ornice podél křižovatky : 330</t>
  </si>
  <si>
    <t>199000002R00</t>
  </si>
  <si>
    <t>Poplatek za skládku horniny 1- 4, č. dle katal. odpadů 17 05 04</t>
  </si>
  <si>
    <t>00572400R</t>
  </si>
  <si>
    <t>Směs travní parková I. běžná zátěž PROFI á 25 kg</t>
  </si>
  <si>
    <t>kg</t>
  </si>
  <si>
    <t>SPCM</t>
  </si>
  <si>
    <t>RTS 23/ I</t>
  </si>
  <si>
    <t>Specifikace</t>
  </si>
  <si>
    <t>POL3_</t>
  </si>
  <si>
    <t>spotřeba 0,033 kg/m2 : 935*0,033</t>
  </si>
  <si>
    <t>583427551R</t>
  </si>
  <si>
    <t>Kamenivo drcené 32/63</t>
  </si>
  <si>
    <t>t</t>
  </si>
  <si>
    <t>horská vpusť : 1,9</t>
  </si>
  <si>
    <t>212572111R00</t>
  </si>
  <si>
    <t>Lože trativodu ze štěrkopísku tříděného</t>
  </si>
  <si>
    <t>304*(0,6*0,4)</t>
  </si>
  <si>
    <t>212753116R00</t>
  </si>
  <si>
    <t>Montáž ohebné dren. trubky do rýhy DN 160,bez lože</t>
  </si>
  <si>
    <t>m</t>
  </si>
  <si>
    <t>celý úsek - dle vzorového řezu A-A bude drenáž uložena po obou stranách komunikace : 2*152</t>
  </si>
  <si>
    <t>212971110R00</t>
  </si>
  <si>
    <t>Opláštění trativodů z geotext., do sklonu 1:2,5</t>
  </si>
  <si>
    <t>RTS 22/ II</t>
  </si>
  <si>
    <t>304*(0,6+0,4+0,6+0,4)</t>
  </si>
  <si>
    <t>299001002</t>
  </si>
  <si>
    <t xml:space="preserve">Zaústění drenáže do uličních vpustí </t>
  </si>
  <si>
    <t>ks</t>
  </si>
  <si>
    <t>Vlastní</t>
  </si>
  <si>
    <t>28611223.AR</t>
  </si>
  <si>
    <t>Trubka PVC drenážní flexibilní d 100 mm</t>
  </si>
  <si>
    <t>69366198R</t>
  </si>
  <si>
    <t>608*1,25</t>
  </si>
  <si>
    <t>451572111R00</t>
  </si>
  <si>
    <t>Lože pod potrubí z kameniva těženého 0 - 4 mm</t>
  </si>
  <si>
    <t>hloubení rýh pro kanalizační přípojku UV : 5*(0,6*0,15)*(1,5+11+1,5)</t>
  </si>
  <si>
    <t>hloubení rýh pro kanalizační přípojku horské vpustu : 0,6*0,15*4</t>
  </si>
  <si>
    <t>564861111R00</t>
  </si>
  <si>
    <t>Podklad ze štěrkodrti po zhutnění tloušťky 20 cm</t>
  </si>
  <si>
    <t>úprava PD : -77</t>
  </si>
  <si>
    <t>565161211R00</t>
  </si>
  <si>
    <t>Podklad z obal kam.ACP 16+,ACP 22+,nad 3 m,tl.8 cm</t>
  </si>
  <si>
    <t>Odkaz na mn. položky pořadí 29 : 1080,00000</t>
  </si>
  <si>
    <t>567122114R00</t>
  </si>
  <si>
    <t>Podklad z kameniva zpev.cementem SC C8/10 tl.15 cm</t>
  </si>
  <si>
    <t xml:space="preserve">komunikace : </t>
  </si>
  <si>
    <t>hlavní trasa : 7*151</t>
  </si>
  <si>
    <t>573231124R00</t>
  </si>
  <si>
    <t>Postřik spojovací z KAE, množství zbytkového asfaltu 0,4 kg/m2</t>
  </si>
  <si>
    <t xml:space="preserve">postřik na ACP 16+ : </t>
  </si>
  <si>
    <t>Mezisoučet</t>
  </si>
  <si>
    <t>postřik na KZC : 1080</t>
  </si>
  <si>
    <t>577112123R00</t>
  </si>
  <si>
    <t>Beton asfalt. ACO 11 S modifik. š.nad 3 m, tl.4 cm</t>
  </si>
  <si>
    <t>591111111R00</t>
  </si>
  <si>
    <t>Kladení dlažby velké kostky,lože z kamen.tl. 5 cm</t>
  </si>
  <si>
    <t>obratiště : 100</t>
  </si>
  <si>
    <t>596215040R00</t>
  </si>
  <si>
    <t>Kladení zámkové dlažby tl. 8 cm do drtě tl. 4 cm</t>
  </si>
  <si>
    <t>chodník : 2*137</t>
  </si>
  <si>
    <t>564871111RT5</t>
  </si>
  <si>
    <t>Podklad ze štěrkodrti po zhutnění tloušťky 25 cm štěrkodrť frakce 0-125 mm</t>
  </si>
  <si>
    <t>sanace pláně pro celkovo/u tl. 500 mm budou použity dvě vrstvy 250 m : 2*8*151</t>
  </si>
  <si>
    <t>hlavní trasa : 2*8*151</t>
  </si>
  <si>
    <t>rozšíření výjezdů z křižovatky : 2*100</t>
  </si>
  <si>
    <t>násyp v. 1,0 m pod obratištěm : 300</t>
  </si>
  <si>
    <t>58380129R</t>
  </si>
  <si>
    <t>Kostka dlažební žulová štípaná, drobná 100 až 120 mm, třída I</t>
  </si>
  <si>
    <t>spotřeba 1 t = 4,0 m2 : 100/4*1,1</t>
  </si>
  <si>
    <t>592452655R</t>
  </si>
  <si>
    <t>274*1,1</t>
  </si>
  <si>
    <t>870200010R00</t>
  </si>
  <si>
    <t>Výřez sedla pro kanalizační přípojky DN 200</t>
  </si>
  <si>
    <t>kus</t>
  </si>
  <si>
    <t>napojení UV na stávající dešťovou kanalizaci : 5</t>
  </si>
  <si>
    <t>napojení horské vpusti na stávající dešťovou kanalizaci : 1</t>
  </si>
  <si>
    <t>871313121R00</t>
  </si>
  <si>
    <t>Montáž trub kanaliz. z plastu, hrdlových, DN 150</t>
  </si>
  <si>
    <t>kanalizační přípojka UV : 5*(1,5+11+1,5)</t>
  </si>
  <si>
    <t>kanalizační přípojka horské vpusti : 4</t>
  </si>
  <si>
    <t>877353121R00</t>
  </si>
  <si>
    <t>Montáž tvarovek odboč. plast. gum. kroužek DN 200</t>
  </si>
  <si>
    <t xml:space="preserve">uliční vpusti : </t>
  </si>
  <si>
    <t>koleno 45° : 10*4</t>
  </si>
  <si>
    <t>odbočka 160/160 : 10</t>
  </si>
  <si>
    <t xml:space="preserve">horská vpusť : </t>
  </si>
  <si>
    <t>koleno 45° : 4</t>
  </si>
  <si>
    <t>895931111R00</t>
  </si>
  <si>
    <t>Vpusti kanal. horské z betonu C 12/15,vel.900/900</t>
  </si>
  <si>
    <t>895941311RT2</t>
  </si>
  <si>
    <t>Zřízení vpusti uliční z dílců typ UVB - 50 včetně dodávky dílců pro uliční vpusti TBV</t>
  </si>
  <si>
    <t>899202111R00</t>
  </si>
  <si>
    <t>Osazení mříží litinových s rámem do 100kg</t>
  </si>
  <si>
    <t>899721112R00</t>
  </si>
  <si>
    <t>Fólie výstražná z PVC bílá, šířka 30 cm</t>
  </si>
  <si>
    <t>899731114R00</t>
  </si>
  <si>
    <t>Vodič signalizační CYY 6 mm2</t>
  </si>
  <si>
    <t>899011002</t>
  </si>
  <si>
    <t xml:space="preserve">Ukončení signalizačního vodiče do mříže vpusti </t>
  </si>
  <si>
    <t>28611260.AR</t>
  </si>
  <si>
    <t>Trubka kanalizační KGEM SN 8 PVC 160x4,7x1000</t>
  </si>
  <si>
    <t>UV : 20</t>
  </si>
  <si>
    <t>28611261.AR</t>
  </si>
  <si>
    <t>Trubka kanalizační KGEM SN 8 PVC 160x4,7x3000</t>
  </si>
  <si>
    <t>UV : 10</t>
  </si>
  <si>
    <t>28611262.AR</t>
  </si>
  <si>
    <t>Trubka kanalizační KGEM SN 8 PVC 160x4,7x5000</t>
  </si>
  <si>
    <t>28651662.AR</t>
  </si>
  <si>
    <t>Koleno kanalizační KGB 160/ 45° PVC</t>
  </si>
  <si>
    <t>28651705.AR</t>
  </si>
  <si>
    <t>Odbočka kanalizační KGEA 160/ 160/45° PVC</t>
  </si>
  <si>
    <t>2865722712R</t>
  </si>
  <si>
    <t>55340351R</t>
  </si>
  <si>
    <t>Mříž vtoková M 02 C250 500 x 500 mm</t>
  </si>
  <si>
    <t>RTS 23/ II</t>
  </si>
  <si>
    <t>916561111R00</t>
  </si>
  <si>
    <t>Osazení záhon.obrubníků do lože z C 12/15 s opěrou</t>
  </si>
  <si>
    <t>levá strana - chodník : 139</t>
  </si>
  <si>
    <t>917862111R00</t>
  </si>
  <si>
    <t>Osazení stojat. obrub.bet. s opěrou,lože z C 12/15</t>
  </si>
  <si>
    <t>začátek úseku - pravá strana : 141</t>
  </si>
  <si>
    <t>pravá strana - konec komunikace v křižovatce : 7</t>
  </si>
  <si>
    <t>pravá strana - oblouk křižovatky : 18</t>
  </si>
  <si>
    <t>konec úseku : 7</t>
  </si>
  <si>
    <t>levá strana : 141</t>
  </si>
  <si>
    <t>levá strama - konec komunikace v křižoatce : 7</t>
  </si>
  <si>
    <t>levá strana - oblouk v křižovatce : 18</t>
  </si>
  <si>
    <t xml:space="preserve">úprava PD : </t>
  </si>
  <si>
    <t>rovný : -29</t>
  </si>
  <si>
    <t>přechodový : -1</t>
  </si>
  <si>
    <t>snížený : -8</t>
  </si>
  <si>
    <t>917932111R00</t>
  </si>
  <si>
    <t xml:space="preserve">Osazení betonové prefa přídlažby do lože z C12/15 </t>
  </si>
  <si>
    <t>339-46</t>
  </si>
  <si>
    <t>918101111R00</t>
  </si>
  <si>
    <t>Lože pod obrubníky nebo obruby dlažeb z C 12/15</t>
  </si>
  <si>
    <t>zahradní - ABO 14-10 : 139*(0,3*0,4)</t>
  </si>
  <si>
    <t>silniční - ABO 2-15 : 301*(0,3*0,5)</t>
  </si>
  <si>
    <t>přídlažba ABK 50-25-8 : 293*(0,5*0,2)</t>
  </si>
  <si>
    <t>592162116R</t>
  </si>
  <si>
    <t>Přídlažba silniční nízká ABK 50/25/8 přírodní</t>
  </si>
  <si>
    <t>350-46</t>
  </si>
  <si>
    <t>59217421R</t>
  </si>
  <si>
    <t>Obrubník chodníkový ABO 14-10 1000/100/250 přírodní</t>
  </si>
  <si>
    <t>59217488R</t>
  </si>
  <si>
    <t>Obrubník silniční ABO 2-15 1000/150/250 přírodní</t>
  </si>
  <si>
    <t>350-29</t>
  </si>
  <si>
    <t>59217491R</t>
  </si>
  <si>
    <t>59217492R</t>
  </si>
  <si>
    <t>Obrubník silniční přechodový levý ABO 2-15 PL v 150 x 150 x 1000 mm</t>
  </si>
  <si>
    <t>998225111R00</t>
  </si>
  <si>
    <t>Přesun hmot, pozemní komunikace, kryt živičný</t>
  </si>
  <si>
    <t>Přesun hmot</t>
  </si>
  <si>
    <t>POL7_</t>
  </si>
  <si>
    <t>005121 R</t>
  </si>
  <si>
    <t>Zařízení staveniště</t>
  </si>
  <si>
    <t>POL99_2</t>
  </si>
  <si>
    <t>SUM</t>
  </si>
  <si>
    <t>Poznámky uchazeče k zadání</t>
  </si>
  <si>
    <t>POPUZIV</t>
  </si>
  <si>
    <t>END</t>
  </si>
  <si>
    <t>210010124R00</t>
  </si>
  <si>
    <t>Trubka ochranná z PE, uložená volně, DN do 80 mm</t>
  </si>
  <si>
    <t>napojení na stávající lampu - úsek k lampě 1 : 3+21+1+7+13</t>
  </si>
  <si>
    <t>úsek mezi lampu 1 a 2 : 38</t>
  </si>
  <si>
    <t>úsek mezi lampou 2 a 3 : 38</t>
  </si>
  <si>
    <t>úsek mezi lampou 3 a 4 : 38</t>
  </si>
  <si>
    <t>210100003R00</t>
  </si>
  <si>
    <t>Ukončení vodičů v rozvaděči + zapojení do 16 mm2</t>
  </si>
  <si>
    <t>210204002R00</t>
  </si>
  <si>
    <t>Stožár osvětlovací sadový - ocelový</t>
  </si>
  <si>
    <t>210204201R00</t>
  </si>
  <si>
    <t>Elektrovýzbroj stožáru pro 1 okruh</t>
  </si>
  <si>
    <t>210202111R00</t>
  </si>
  <si>
    <t>Svítidlo veřejného osvětlení na výložník</t>
  </si>
  <si>
    <t>210204103R00</t>
  </si>
  <si>
    <t>Výložník ocelový 1ramenný do 35 kg</t>
  </si>
  <si>
    <t>210220022RT1</t>
  </si>
  <si>
    <t>Vedení uzemňovací v zemi FeZn, D 8 - 10 mm včetně drátu FeZn 10 mm</t>
  </si>
  <si>
    <t>210220301RT2</t>
  </si>
  <si>
    <t>Svorka hromosvodová do 2 šroubů /SS, SZ, SO/ včetně dodávky svorky SS</t>
  </si>
  <si>
    <t>210810013R00</t>
  </si>
  <si>
    <t>Kabel CYKY-m 750 V 4 x 10 mm2 volně uložený</t>
  </si>
  <si>
    <t>230191021R00</t>
  </si>
  <si>
    <t>Uložení chráničky ve výkopu PE 125x7,1 mm</t>
  </si>
  <si>
    <t>chráničky v křižovatce na konci úseku : 3*(18+12)</t>
  </si>
  <si>
    <t>sjez na p.č. 388/2 : 8</t>
  </si>
  <si>
    <t>31672230R</t>
  </si>
  <si>
    <t>Stožár stupňovitý OS - UD 89/99 h = 9,9 m</t>
  </si>
  <si>
    <t>31678610.AR</t>
  </si>
  <si>
    <t>Rozvodnice stožárová SS O.16 4/2</t>
  </si>
  <si>
    <t>RTS 17/ I</t>
  </si>
  <si>
    <t>34113271R</t>
  </si>
  <si>
    <t>Kabel silový s Al jádrem 1 kV 1-AYKYz 4 x 35 mm2</t>
  </si>
  <si>
    <t>3457114702R</t>
  </si>
  <si>
    <t>Trubka kabelová chránička KOPOFLEX KF 09063</t>
  </si>
  <si>
    <t>3457114707R</t>
  </si>
  <si>
    <t>Trubka kabelová chránička KOPOFLEX KF 09125</t>
  </si>
  <si>
    <t>348360210R</t>
  </si>
  <si>
    <t>Svítidlo LED pro veřejné osvětlení 40 W</t>
  </si>
  <si>
    <t>460050003R00</t>
  </si>
  <si>
    <t>Jáma pro stožár J nepatk. do 8 m, v rovině, hor. 3</t>
  </si>
  <si>
    <t>460100001RT1</t>
  </si>
  <si>
    <t>Pouzdrový základ 250x800 mm mimo osu trasy kompletní zhot.pouzdrového základu</t>
  </si>
  <si>
    <t>460200133R00</t>
  </si>
  <si>
    <t>Výkop kabelové rýhy 35/50 cm  hor.3</t>
  </si>
  <si>
    <t>460200283R00</t>
  </si>
  <si>
    <t>Výkop kabelové rýhy 50/100 cm hor.3</t>
  </si>
  <si>
    <t>rýha v komunikaci - rezervy pro chráničky v křižovatce na konci úseku : 20+12</t>
  </si>
  <si>
    <t>460260011R00</t>
  </si>
  <si>
    <t>Pevné spojení páskových zemničů</t>
  </si>
  <si>
    <t>460420018R00</t>
  </si>
  <si>
    <t>Zřízení kabelového lože v rýze š.do 35 cm z písku</t>
  </si>
  <si>
    <t>460420022R00</t>
  </si>
  <si>
    <t>Zřízení kabelového lože v rýze š. do 65 cm z písku</t>
  </si>
  <si>
    <t>460490012R00</t>
  </si>
  <si>
    <t>Fólie výstražná z PVC, šířka 33 cm</t>
  </si>
  <si>
    <t>460560233R00</t>
  </si>
  <si>
    <t>Zához rýhy 50/50 cm, hornina třídy 3</t>
  </si>
  <si>
    <t>460560283R00</t>
  </si>
  <si>
    <t>Zához rýhy 50/100 cm, hornina třídy 3</t>
  </si>
  <si>
    <t>460921102R00</t>
  </si>
  <si>
    <t>Zaměření a zobrazení kabel. trasy na pevný bod</t>
  </si>
  <si>
    <t xml:space="preserve">Napojení veřejného osvětlení ve stávající lampě </t>
  </si>
  <si>
    <t xml:space="preserve">Dokumentace skutečného provedení </t>
  </si>
  <si>
    <t>Výchozí elektrická revize</t>
  </si>
  <si>
    <t>6</t>
  </si>
  <si>
    <t>Nájem montážní plošiny, bez obsluhy</t>
  </si>
  <si>
    <t>den</t>
  </si>
  <si>
    <t>R01</t>
  </si>
  <si>
    <t>Geodetické práce při provádění stavby</t>
  </si>
  <si>
    <t>POL99_8</t>
  </si>
  <si>
    <t>R02</t>
  </si>
  <si>
    <t>Geodetické práce po výstavbě - zaměření skutečného provedení stavby - 4 paré v tištěné podobě a 1x v elektronické podobě na CD</t>
  </si>
  <si>
    <t>R03</t>
  </si>
  <si>
    <t>Dokumentace skutečného provedení stavby - 4paré v tištěné podobě a 1x v elektronické podobě na CD</t>
  </si>
  <si>
    <t>R04</t>
  </si>
  <si>
    <t>Ostatní zkoušky - zkoušky míry zhutnění</t>
  </si>
  <si>
    <t>R05</t>
  </si>
  <si>
    <t>Ostatní zkoušky - kontrolní zkoušky nestmelených vrstev</t>
  </si>
  <si>
    <t>R06</t>
  </si>
  <si>
    <t>Vytýčení stávajících inženýrských sítí před zahájením zemních prací</t>
  </si>
  <si>
    <t>R07</t>
  </si>
  <si>
    <t>Pomocné práce zřizující nebo zajišťující regulaci a ochranu dopravy - DIO</t>
  </si>
  <si>
    <t>Obrubník silniční přechodový pravý ABO 2-15 PP v 150x150x1000 mm</t>
  </si>
  <si>
    <t>Geotextilie 300 g/m2 š. 200cm 100% PP</t>
  </si>
  <si>
    <t>Dlažba betonová přírodní 20x10x8</t>
  </si>
  <si>
    <t>odbočka sedlová KG  PE-HD DN 250/150 pro napojení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</si>
</sst>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" fontId="7" fillId="2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2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2" borderId="0" xfId="0" applyNumberFormat="1" applyFont="1" applyFill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2" borderId="0" xfId="0" applyNumberFormat="1" applyFont="1" applyFill="1" applyAlignment="1">
      <alignment horizontal="left" vertical="center" wrapText="1"/>
    </xf>
    <xf numFmtId="49" fontId="16" fillId="0" borderId="42" xfId="0" applyNumberFormat="1" applyFont="1" applyBorder="1" applyAlignment="1">
      <alignment horizontal="left" vertical="top"/>
    </xf>
    <xf numFmtId="165" fontId="17" fillId="0" borderId="0" xfId="0" quotePrefix="1" applyNumberFormat="1" applyFont="1" applyAlignment="1">
      <alignment horizontal="left" vertical="top"/>
    </xf>
    <xf numFmtId="49" fontId="16" fillId="0" borderId="45" xfId="0" applyNumberFormat="1" applyFont="1" applyBorder="1" applyAlignment="1">
      <alignment horizontal="left" vertical="top"/>
    </xf>
    <xf numFmtId="4" fontId="16" fillId="5" borderId="45" xfId="0" applyNumberFormat="1" applyFont="1" applyFill="1" applyBorder="1" applyAlignment="1" applyProtection="1">
      <alignment vertical="top" shrinkToFit="1"/>
      <protection locked="0"/>
    </xf>
    <xf numFmtId="4" fontId="16" fillId="5" borderId="42" xfId="0" applyNumberFormat="1" applyFont="1" applyFill="1" applyBorder="1" applyAlignment="1" applyProtection="1">
      <alignment vertical="top" shrinkToFit="1"/>
      <protection locked="0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17" zoomScaleNormal="100" zoomScaleSheetLayoutView="75" workbookViewId="0">
      <selection activeCell="M12" sqref="M1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76" t="s">
        <v>24</v>
      </c>
      <c r="C2" s="77"/>
      <c r="D2" s="188" t="s">
        <v>41</v>
      </c>
      <c r="E2" s="234" t="s">
        <v>42</v>
      </c>
      <c r="F2" s="235"/>
      <c r="G2" s="235"/>
      <c r="H2" s="235"/>
      <c r="I2" s="235"/>
      <c r="J2" s="236"/>
      <c r="O2" s="1"/>
    </row>
    <row r="3" spans="1:15" ht="27" hidden="1" customHeight="1" x14ac:dyDescent="0.2">
      <c r="A3" s="2"/>
      <c r="B3" s="78"/>
      <c r="C3" s="77"/>
      <c r="D3" s="79"/>
      <c r="E3" s="237"/>
      <c r="F3" s="238"/>
      <c r="G3" s="238"/>
      <c r="H3" s="238"/>
      <c r="I3" s="238"/>
      <c r="J3" s="239"/>
    </row>
    <row r="4" spans="1:15" ht="23.25" customHeight="1" x14ac:dyDescent="0.2">
      <c r="A4" s="2"/>
      <c r="B4" s="80"/>
      <c r="C4" s="81"/>
      <c r="D4" s="82"/>
      <c r="E4" s="218"/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23</v>
      </c>
      <c r="D5" s="222" t="s">
        <v>43</v>
      </c>
      <c r="E5" s="223"/>
      <c r="F5" s="223"/>
      <c r="G5" s="223"/>
      <c r="H5" s="18" t="s">
        <v>40</v>
      </c>
      <c r="I5" s="84" t="s">
        <v>47</v>
      </c>
      <c r="J5" s="8"/>
    </row>
    <row r="6" spans="1:15" ht="15.75" customHeight="1" x14ac:dyDescent="0.2">
      <c r="A6" s="2"/>
      <c r="B6" s="28"/>
      <c r="C6" s="55"/>
      <c r="D6" s="224" t="s">
        <v>44</v>
      </c>
      <c r="E6" s="225"/>
      <c r="F6" s="225"/>
      <c r="G6" s="225"/>
      <c r="H6" s="18" t="s">
        <v>36</v>
      </c>
      <c r="I6" s="84" t="s">
        <v>48</v>
      </c>
      <c r="J6" s="8"/>
    </row>
    <row r="7" spans="1:15" ht="15.75" customHeight="1" x14ac:dyDescent="0.2">
      <c r="A7" s="2"/>
      <c r="B7" s="29"/>
      <c r="C7" s="56"/>
      <c r="D7" s="83" t="s">
        <v>46</v>
      </c>
      <c r="E7" s="226" t="s">
        <v>45</v>
      </c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1"/>
      <c r="E11" s="241"/>
      <c r="F11" s="241"/>
      <c r="G11" s="241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35" t="s">
        <v>26</v>
      </c>
      <c r="B16" s="38" t="s">
        <v>26</v>
      </c>
      <c r="C16" s="62"/>
      <c r="D16" s="63"/>
      <c r="E16" s="206"/>
      <c r="F16" s="207"/>
      <c r="G16" s="206"/>
      <c r="H16" s="207"/>
      <c r="I16" s="206">
        <f>SUMIF(F51:F62,A16,I51:I62)+SUMIF(F51:F62,"PSU",I51:I62)</f>
        <v>0</v>
      </c>
      <c r="J16" s="208"/>
    </row>
    <row r="17" spans="1:10" ht="23.25" customHeight="1" x14ac:dyDescent="0.2">
      <c r="A17" s="135" t="s">
        <v>27</v>
      </c>
      <c r="B17" s="38" t="s">
        <v>27</v>
      </c>
      <c r="C17" s="62"/>
      <c r="D17" s="63"/>
      <c r="E17" s="206"/>
      <c r="F17" s="207"/>
      <c r="G17" s="206"/>
      <c r="H17" s="207"/>
      <c r="I17" s="206">
        <f>SUMIF(F51:F62,A17,I51:I62)</f>
        <v>0</v>
      </c>
      <c r="J17" s="208"/>
    </row>
    <row r="18" spans="1:10" ht="23.25" customHeight="1" x14ac:dyDescent="0.2">
      <c r="A18" s="135" t="s">
        <v>28</v>
      </c>
      <c r="B18" s="38" t="s">
        <v>28</v>
      </c>
      <c r="C18" s="62"/>
      <c r="D18" s="63"/>
      <c r="E18" s="206"/>
      <c r="F18" s="207"/>
      <c r="G18" s="206"/>
      <c r="H18" s="207"/>
      <c r="I18" s="206">
        <f>SUMIF(F51:F62,A18,I51:I62)</f>
        <v>0</v>
      </c>
      <c r="J18" s="208"/>
    </row>
    <row r="19" spans="1:10" ht="23.25" customHeight="1" x14ac:dyDescent="0.2">
      <c r="A19" s="135" t="s">
        <v>80</v>
      </c>
      <c r="B19" s="38" t="s">
        <v>29</v>
      </c>
      <c r="C19" s="62"/>
      <c r="D19" s="63"/>
      <c r="E19" s="206"/>
      <c r="F19" s="207"/>
      <c r="G19" s="206"/>
      <c r="H19" s="207"/>
      <c r="I19" s="206">
        <f>SUMIF(F51:F62,A19,I51:I62)</f>
        <v>0</v>
      </c>
      <c r="J19" s="208"/>
    </row>
    <row r="20" spans="1:10" ht="23.25" customHeight="1" x14ac:dyDescent="0.2">
      <c r="A20" s="135" t="s">
        <v>81</v>
      </c>
      <c r="B20" s="38" t="s">
        <v>30</v>
      </c>
      <c r="C20" s="62"/>
      <c r="D20" s="63"/>
      <c r="E20" s="206"/>
      <c r="F20" s="207"/>
      <c r="G20" s="206"/>
      <c r="H20" s="207"/>
      <c r="I20" s="206">
        <f>SUMIF(F51:F62,A20,I51:I62)</f>
        <v>0</v>
      </c>
      <c r="J20" s="208"/>
    </row>
    <row r="21" spans="1:10" ht="23.25" customHeight="1" x14ac:dyDescent="0.2">
      <c r="A21" s="2"/>
      <c r="B21" s="48" t="s">
        <v>31</v>
      </c>
      <c r="C21" s="64"/>
      <c r="D21" s="65"/>
      <c r="E21" s="209"/>
      <c r="F21" s="244"/>
      <c r="G21" s="209"/>
      <c r="H21" s="244"/>
      <c r="I21" s="209">
        <f>SUM(I16:J20)</f>
        <v>0</v>
      </c>
      <c r="J21" s="21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2">
        <f>A23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f>A25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3">
        <f>CenaCelkem-(ZakladDPHSni+DPHSni+ZakladDPHZakl+DPHZakl)</f>
        <v>0</v>
      </c>
      <c r="H27" s="233"/>
      <c r="I27" s="233"/>
      <c r="J27" s="41" t="str">
        <f t="shared" si="0"/>
        <v>CZK</v>
      </c>
    </row>
    <row r="28" spans="1:10" ht="27.75" hidden="1" customHeight="1" thickBot="1" x14ac:dyDescent="0.25">
      <c r="A28" s="2"/>
      <c r="B28" s="108" t="s">
        <v>25</v>
      </c>
      <c r="C28" s="109"/>
      <c r="D28" s="109"/>
      <c r="E28" s="110"/>
      <c r="F28" s="111"/>
      <c r="G28" s="211">
        <f>ZakladDPHSniVypocet+ZakladDPHZaklVypocet</f>
        <v>0</v>
      </c>
      <c r="H28" s="212"/>
      <c r="I28" s="212"/>
      <c r="J28" s="11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8" t="s">
        <v>37</v>
      </c>
      <c r="C29" s="113"/>
      <c r="D29" s="113"/>
      <c r="E29" s="113"/>
      <c r="F29" s="114"/>
      <c r="G29" s="211">
        <f>A27</f>
        <v>0</v>
      </c>
      <c r="H29" s="211"/>
      <c r="I29" s="211"/>
      <c r="J29" s="115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</row>
    <row r="39" spans="1:10" ht="25.5" hidden="1" customHeight="1" x14ac:dyDescent="0.2">
      <c r="A39" s="88">
        <v>1</v>
      </c>
      <c r="B39" s="97" t="s">
        <v>49</v>
      </c>
      <c r="C39" s="199"/>
      <c r="D39" s="199"/>
      <c r="E39" s="199"/>
      <c r="F39" s="98">
        <f>'SO 01 01 Pol'!AE190+'SO 01 02 Pol'!AE56+'SO 01 99 Pol'!AE17</f>
        <v>0</v>
      </c>
      <c r="G39" s="99">
        <f>'SO 01 01 Pol'!AF190+'SO 01 02 Pol'!AF56+'SO 01 99 Pol'!AF17</f>
        <v>0</v>
      </c>
      <c r="H39" s="100">
        <f>(F39*SazbaDPH1/100)+(G39*SazbaDPH2/100)</f>
        <v>0</v>
      </c>
      <c r="I39" s="100">
        <f>F39+G39+H39</f>
        <v>0</v>
      </c>
    </row>
    <row r="40" spans="1:10" ht="25.5" customHeight="1" x14ac:dyDescent="0.2">
      <c r="A40" s="88">
        <v>2</v>
      </c>
      <c r="B40" s="101" t="s">
        <v>50</v>
      </c>
      <c r="C40" s="200" t="s">
        <v>51</v>
      </c>
      <c r="D40" s="200"/>
      <c r="E40" s="200"/>
      <c r="F40" s="102">
        <v>0</v>
      </c>
      <c r="G40" s="103">
        <f>ZakladDPHZaklVypocet</f>
        <v>0</v>
      </c>
      <c r="H40" s="103">
        <f>CelkemDPHVypocet</f>
        <v>0</v>
      </c>
      <c r="I40" s="103">
        <f>CenaCelkemVypocet</f>
        <v>0</v>
      </c>
    </row>
    <row r="41" spans="1:10" ht="25.5" customHeight="1" x14ac:dyDescent="0.2">
      <c r="A41" s="88">
        <v>3</v>
      </c>
      <c r="B41" s="104" t="s">
        <v>52</v>
      </c>
      <c r="C41" s="199" t="s">
        <v>53</v>
      </c>
      <c r="D41" s="199"/>
      <c r="E41" s="199"/>
      <c r="F41" s="105">
        <v>0</v>
      </c>
      <c r="G41" s="100">
        <f>'SO 01 01 Pol'!G190</f>
        <v>0</v>
      </c>
      <c r="H41" s="100">
        <f>G41*0.21</f>
        <v>0</v>
      </c>
      <c r="I41" s="100">
        <f>F41+G41+H41</f>
        <v>0</v>
      </c>
    </row>
    <row r="42" spans="1:10" ht="25.5" customHeight="1" x14ac:dyDescent="0.2">
      <c r="A42" s="88">
        <v>3</v>
      </c>
      <c r="B42" s="104" t="s">
        <v>54</v>
      </c>
      <c r="C42" s="199" t="s">
        <v>55</v>
      </c>
      <c r="D42" s="199"/>
      <c r="E42" s="199"/>
      <c r="F42" s="105">
        <v>0</v>
      </c>
      <c r="G42" s="100">
        <f>'SO 01 02 Pol'!G56</f>
        <v>0</v>
      </c>
      <c r="H42" s="100">
        <f t="shared" ref="H42:H43" si="1">G42*0.21</f>
        <v>0</v>
      </c>
      <c r="I42" s="100">
        <f>F42+G42+H42</f>
        <v>0</v>
      </c>
    </row>
    <row r="43" spans="1:10" ht="25.5" customHeight="1" x14ac:dyDescent="0.2">
      <c r="A43" s="88">
        <v>3</v>
      </c>
      <c r="B43" s="104" t="s">
        <v>56</v>
      </c>
      <c r="C43" s="199" t="s">
        <v>57</v>
      </c>
      <c r="D43" s="199"/>
      <c r="E43" s="199"/>
      <c r="F43" s="105">
        <v>0</v>
      </c>
      <c r="G43" s="100">
        <f>'SO 01 99 Pol'!G17</f>
        <v>0</v>
      </c>
      <c r="H43" s="100">
        <f t="shared" si="1"/>
        <v>0</v>
      </c>
      <c r="I43" s="100">
        <f>F43+G43+H43</f>
        <v>0</v>
      </c>
    </row>
    <row r="44" spans="1:10" ht="25.5" customHeight="1" x14ac:dyDescent="0.2">
      <c r="A44" s="88"/>
      <c r="B44" s="196" t="s">
        <v>58</v>
      </c>
      <c r="C44" s="197"/>
      <c r="D44" s="197"/>
      <c r="E44" s="198"/>
      <c r="F44" s="106">
        <v>0</v>
      </c>
      <c r="G44" s="107">
        <f>SUM(G41:G43)</f>
        <v>0</v>
      </c>
      <c r="H44" s="107">
        <f t="shared" ref="H44:I44" si="2">SUM(H41:H43)</f>
        <v>0</v>
      </c>
      <c r="I44" s="107">
        <f t="shared" si="2"/>
        <v>0</v>
      </c>
    </row>
    <row r="47" spans="1:10" hidden="1" x14ac:dyDescent="0.2"/>
    <row r="48" spans="1:10" ht="15.75" hidden="1" x14ac:dyDescent="0.25">
      <c r="B48" s="116" t="s">
        <v>60</v>
      </c>
    </row>
    <row r="49" spans="1:10" hidden="1" x14ac:dyDescent="0.2"/>
    <row r="50" spans="1:10" ht="25.5" hidden="1" customHeight="1" x14ac:dyDescent="0.2">
      <c r="A50" s="118"/>
      <c r="B50" s="121" t="s">
        <v>18</v>
      </c>
      <c r="C50" s="121" t="s">
        <v>6</v>
      </c>
      <c r="D50" s="122"/>
      <c r="E50" s="122"/>
      <c r="F50" s="123" t="s">
        <v>61</v>
      </c>
      <c r="G50" s="123"/>
      <c r="H50" s="123"/>
      <c r="I50" s="123" t="s">
        <v>31</v>
      </c>
      <c r="J50" s="123" t="s">
        <v>0</v>
      </c>
    </row>
    <row r="51" spans="1:10" ht="36.75" hidden="1" customHeight="1" x14ac:dyDescent="0.2">
      <c r="A51" s="119"/>
      <c r="B51" s="124" t="s">
        <v>62</v>
      </c>
      <c r="C51" s="194" t="s">
        <v>63</v>
      </c>
      <c r="D51" s="195"/>
      <c r="E51" s="195"/>
      <c r="F51" s="133" t="s">
        <v>26</v>
      </c>
      <c r="G51" s="125"/>
      <c r="H51" s="125"/>
      <c r="I51" s="125">
        <f>'SO 01 01 Pol'!G8</f>
        <v>0</v>
      </c>
      <c r="J51" s="130" t="str">
        <f>IF(I63=0,"",I51/I63*100)</f>
        <v/>
      </c>
    </row>
    <row r="52" spans="1:10" ht="36.75" hidden="1" customHeight="1" x14ac:dyDescent="0.2">
      <c r="A52" s="119"/>
      <c r="B52" s="124" t="s">
        <v>64</v>
      </c>
      <c r="C52" s="194" t="s">
        <v>65</v>
      </c>
      <c r="D52" s="195"/>
      <c r="E52" s="195"/>
      <c r="F52" s="133" t="s">
        <v>26</v>
      </c>
      <c r="G52" s="125"/>
      <c r="H52" s="125"/>
      <c r="I52" s="125">
        <f>'SO 01 01 Pol'!G63</f>
        <v>0</v>
      </c>
      <c r="J52" s="130" t="str">
        <f>IF(I63=0,"",I52/I63*100)</f>
        <v/>
      </c>
    </row>
    <row r="53" spans="1:10" ht="36.75" hidden="1" customHeight="1" x14ac:dyDescent="0.2">
      <c r="A53" s="119"/>
      <c r="B53" s="124" t="s">
        <v>66</v>
      </c>
      <c r="C53" s="194" t="s">
        <v>67</v>
      </c>
      <c r="D53" s="195"/>
      <c r="E53" s="195"/>
      <c r="F53" s="133" t="s">
        <v>26</v>
      </c>
      <c r="G53" s="125"/>
      <c r="H53" s="125"/>
      <c r="I53" s="125">
        <f>'SO 01 01 Pol'!G74</f>
        <v>0</v>
      </c>
      <c r="J53" s="130" t="str">
        <f>IF(I63=0,"",I53/I63*100)</f>
        <v/>
      </c>
    </row>
    <row r="54" spans="1:10" ht="36.75" hidden="1" customHeight="1" x14ac:dyDescent="0.2">
      <c r="A54" s="119"/>
      <c r="B54" s="124" t="s">
        <v>68</v>
      </c>
      <c r="C54" s="194" t="s">
        <v>53</v>
      </c>
      <c r="D54" s="195"/>
      <c r="E54" s="195"/>
      <c r="F54" s="133" t="s">
        <v>26</v>
      </c>
      <c r="G54" s="125"/>
      <c r="H54" s="125"/>
      <c r="I54" s="125">
        <f>'SO 01 01 Pol'!G78</f>
        <v>0</v>
      </c>
      <c r="J54" s="130" t="str">
        <f>IF(I63=0,"",I54/I63*100)</f>
        <v/>
      </c>
    </row>
    <row r="55" spans="1:10" ht="36.75" hidden="1" customHeight="1" x14ac:dyDescent="0.2">
      <c r="A55" s="119"/>
      <c r="B55" s="124" t="s">
        <v>69</v>
      </c>
      <c r="C55" s="194" t="s">
        <v>70</v>
      </c>
      <c r="D55" s="195"/>
      <c r="E55" s="195"/>
      <c r="F55" s="133" t="s">
        <v>26</v>
      </c>
      <c r="G55" s="125"/>
      <c r="H55" s="125"/>
      <c r="I55" s="125">
        <f>'SO 01 01 Pol'!G117</f>
        <v>0</v>
      </c>
      <c r="J55" s="130" t="str">
        <f>IF(I63=0,"",I55/I63*100)</f>
        <v/>
      </c>
    </row>
    <row r="56" spans="1:10" ht="36.75" hidden="1" customHeight="1" x14ac:dyDescent="0.2">
      <c r="A56" s="119"/>
      <c r="B56" s="124" t="s">
        <v>71</v>
      </c>
      <c r="C56" s="194" t="s">
        <v>72</v>
      </c>
      <c r="D56" s="195"/>
      <c r="E56" s="195"/>
      <c r="F56" s="133" t="s">
        <v>26</v>
      </c>
      <c r="G56" s="125"/>
      <c r="H56" s="125"/>
      <c r="I56" s="125">
        <f>'SO 01 01 Pol'!G154</f>
        <v>0</v>
      </c>
      <c r="J56" s="130" t="str">
        <f>IF(I63=0,"",I56/I63*100)</f>
        <v/>
      </c>
    </row>
    <row r="57" spans="1:10" ht="36.75" hidden="1" customHeight="1" x14ac:dyDescent="0.2">
      <c r="A57" s="119"/>
      <c r="B57" s="124" t="s">
        <v>56</v>
      </c>
      <c r="C57" s="194" t="s">
        <v>73</v>
      </c>
      <c r="D57" s="195"/>
      <c r="E57" s="195"/>
      <c r="F57" s="133" t="s">
        <v>26</v>
      </c>
      <c r="G57" s="125"/>
      <c r="H57" s="125"/>
      <c r="I57" s="125">
        <f>'SO 01 01 Pol'!G185</f>
        <v>0</v>
      </c>
      <c r="J57" s="130" t="str">
        <f>IF(I63=0,"",I57/I63*100)</f>
        <v/>
      </c>
    </row>
    <row r="58" spans="1:10" ht="36.75" hidden="1" customHeight="1" x14ac:dyDescent="0.2">
      <c r="A58" s="119"/>
      <c r="B58" s="124" t="s">
        <v>74</v>
      </c>
      <c r="C58" s="194" t="s">
        <v>75</v>
      </c>
      <c r="D58" s="195"/>
      <c r="E58" s="195"/>
      <c r="F58" s="133" t="s">
        <v>26</v>
      </c>
      <c r="G58" s="125"/>
      <c r="H58" s="125"/>
      <c r="I58" s="125">
        <f>'SO 01 99 Pol'!G8</f>
        <v>0</v>
      </c>
      <c r="J58" s="130" t="str">
        <f>IF(I63=0,"",I58/I63*100)</f>
        <v/>
      </c>
    </row>
    <row r="59" spans="1:10" ht="36.75" hidden="1" customHeight="1" x14ac:dyDescent="0.2">
      <c r="A59" s="119"/>
      <c r="B59" s="124" t="s">
        <v>76</v>
      </c>
      <c r="C59" s="194" t="s">
        <v>77</v>
      </c>
      <c r="D59" s="195"/>
      <c r="E59" s="195"/>
      <c r="F59" s="133" t="s">
        <v>28</v>
      </c>
      <c r="G59" s="125"/>
      <c r="H59" s="125"/>
      <c r="I59" s="125">
        <f>'SO 01 02 Pol'!G8</f>
        <v>0</v>
      </c>
      <c r="J59" s="130" t="str">
        <f>IF(I63=0,"",I59/I63*100)</f>
        <v/>
      </c>
    </row>
    <row r="60" spans="1:10" ht="36.75" hidden="1" customHeight="1" x14ac:dyDescent="0.2">
      <c r="A60" s="119"/>
      <c r="B60" s="124" t="s">
        <v>78</v>
      </c>
      <c r="C60" s="194" t="s">
        <v>79</v>
      </c>
      <c r="D60" s="195"/>
      <c r="E60" s="195"/>
      <c r="F60" s="133" t="s">
        <v>28</v>
      </c>
      <c r="G60" s="125"/>
      <c r="H60" s="125"/>
      <c r="I60" s="125">
        <f>'SO 01 02 Pol'!G31</f>
        <v>0</v>
      </c>
      <c r="J60" s="130" t="str">
        <f>IF(I63=0,"",I60/I63*100)</f>
        <v/>
      </c>
    </row>
    <row r="61" spans="1:10" ht="36.75" hidden="1" customHeight="1" x14ac:dyDescent="0.2">
      <c r="A61" s="119"/>
      <c r="B61" s="124" t="s">
        <v>80</v>
      </c>
      <c r="C61" s="194" t="s">
        <v>29</v>
      </c>
      <c r="D61" s="195"/>
      <c r="E61" s="195"/>
      <c r="F61" s="133" t="s">
        <v>80</v>
      </c>
      <c r="G61" s="125"/>
      <c r="H61" s="125"/>
      <c r="I61" s="125">
        <f>'SO 01 01 Pol'!G187+'SO 01 02 Pol'!G48</f>
        <v>0</v>
      </c>
      <c r="J61" s="130" t="str">
        <f>IF(I63=0,"",I61/I63*100)</f>
        <v/>
      </c>
    </row>
    <row r="62" spans="1:10" ht="36.75" hidden="1" customHeight="1" x14ac:dyDescent="0.2">
      <c r="A62" s="119"/>
      <c r="B62" s="124" t="s">
        <v>81</v>
      </c>
      <c r="C62" s="194" t="s">
        <v>30</v>
      </c>
      <c r="D62" s="195"/>
      <c r="E62" s="195"/>
      <c r="F62" s="133" t="s">
        <v>81</v>
      </c>
      <c r="G62" s="125"/>
      <c r="H62" s="125"/>
      <c r="I62" s="125">
        <f>'SO 01 02 Pol'!G50</f>
        <v>0</v>
      </c>
      <c r="J62" s="130" t="str">
        <f>IF(I63=0,"",I62/I63*100)</f>
        <v/>
      </c>
    </row>
    <row r="63" spans="1:10" ht="25.5" hidden="1" customHeight="1" x14ac:dyDescent="0.2">
      <c r="A63" s="120"/>
      <c r="B63" s="126" t="s">
        <v>1</v>
      </c>
      <c r="C63" s="127"/>
      <c r="D63" s="128"/>
      <c r="E63" s="128"/>
      <c r="F63" s="134"/>
      <c r="G63" s="129"/>
      <c r="H63" s="129"/>
      <c r="I63" s="129">
        <f>SUM(I51:I62)</f>
        <v>0</v>
      </c>
      <c r="J63" s="131">
        <f>SUM(J51:J62)</f>
        <v>0</v>
      </c>
    </row>
    <row r="64" spans="1:10" x14ac:dyDescent="0.2">
      <c r="F64" s="87"/>
      <c r="G64" s="87"/>
      <c r="H64" s="87"/>
      <c r="I64" s="87"/>
      <c r="J64" s="132"/>
    </row>
    <row r="65" spans="6:10" x14ac:dyDescent="0.2">
      <c r="F65" s="87"/>
      <c r="G65" s="87"/>
      <c r="H65" s="87"/>
      <c r="I65" s="87"/>
      <c r="J65" s="132"/>
    </row>
    <row r="66" spans="6:10" x14ac:dyDescent="0.2">
      <c r="F66" s="87"/>
      <c r="G66" s="87"/>
      <c r="H66" s="87"/>
      <c r="I66" s="87"/>
      <c r="J66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1:E51"/>
    <mergeCell ref="C52:E52"/>
    <mergeCell ref="C53:E53"/>
    <mergeCell ref="C54:E54"/>
    <mergeCell ref="C60:E60"/>
    <mergeCell ref="C61:E61"/>
    <mergeCell ref="C62:E62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8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9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10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3F5F-2D9B-4305-B2B3-821D3DC152DE}">
  <sheetPr>
    <outlinePr summaryBelow="0"/>
  </sheetPr>
  <dimension ref="A1:BH5000"/>
  <sheetViews>
    <sheetView tabSelected="1" view="pageBreakPreview" zoomScaleNormal="100" zoomScaleSheetLayoutView="100" workbookViewId="0">
      <pane ySplit="7" topLeftCell="A164" activePane="bottomLeft" state="frozen"/>
      <selection pane="bottomLeft" activeCell="C125" sqref="C125"/>
    </sheetView>
  </sheetViews>
  <sheetFormatPr defaultRowHeight="12.75" outlineLevelRow="3" x14ac:dyDescent="0.2"/>
  <cols>
    <col min="1" max="1" width="3.42578125" customWidth="1"/>
    <col min="2" max="2" width="11.85546875" style="117" customWidth="1"/>
    <col min="3" max="3" width="49.7109375" style="117" customWidth="1"/>
    <col min="4" max="4" width="4.28515625" customWidth="1"/>
    <col min="5" max="5" width="9.5703125" bestFit="1" customWidth="1"/>
    <col min="6" max="6" width="9.85546875" customWidth="1"/>
    <col min="7" max="7" width="11.7109375" bestFit="1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9" t="s">
        <v>7</v>
      </c>
      <c r="B1" s="249"/>
      <c r="C1" s="249"/>
      <c r="D1" s="249"/>
      <c r="E1" s="249"/>
      <c r="F1" s="249"/>
      <c r="G1" s="249"/>
      <c r="AG1" t="s">
        <v>82</v>
      </c>
    </row>
    <row r="2" spans="1:60" ht="24.95" customHeight="1" x14ac:dyDescent="0.2">
      <c r="A2" s="50" t="s">
        <v>8</v>
      </c>
      <c r="B2" s="49" t="s">
        <v>41</v>
      </c>
      <c r="C2" s="250" t="s">
        <v>42</v>
      </c>
      <c r="D2" s="251"/>
      <c r="E2" s="251"/>
      <c r="F2" s="251"/>
      <c r="G2" s="252"/>
      <c r="AG2" t="s">
        <v>83</v>
      </c>
    </row>
    <row r="3" spans="1:60" ht="24.95" customHeight="1" x14ac:dyDescent="0.2">
      <c r="A3" s="50" t="s">
        <v>9</v>
      </c>
      <c r="B3" s="49" t="s">
        <v>50</v>
      </c>
      <c r="C3" s="250" t="s">
        <v>51</v>
      </c>
      <c r="D3" s="251"/>
      <c r="E3" s="251"/>
      <c r="F3" s="251"/>
      <c r="G3" s="252"/>
      <c r="AC3" s="117" t="s">
        <v>83</v>
      </c>
      <c r="AG3" t="s">
        <v>84</v>
      </c>
    </row>
    <row r="4" spans="1:60" ht="24.95" customHeight="1" x14ac:dyDescent="0.2">
      <c r="A4" s="136" t="s">
        <v>10</v>
      </c>
      <c r="B4" s="137" t="s">
        <v>52</v>
      </c>
      <c r="C4" s="253" t="s">
        <v>53</v>
      </c>
      <c r="D4" s="254"/>
      <c r="E4" s="254"/>
      <c r="F4" s="254"/>
      <c r="G4" s="255"/>
      <c r="AG4" t="s">
        <v>85</v>
      </c>
    </row>
    <row r="5" spans="1:60" x14ac:dyDescent="0.2">
      <c r="D5" s="10"/>
    </row>
    <row r="6" spans="1:60" ht="38.25" x14ac:dyDescent="0.2">
      <c r="A6" s="139" t="s">
        <v>86</v>
      </c>
      <c r="B6" s="141" t="s">
        <v>87</v>
      </c>
      <c r="C6" s="141" t="s">
        <v>88</v>
      </c>
      <c r="D6" s="140" t="s">
        <v>89</v>
      </c>
      <c r="E6" s="139" t="s">
        <v>90</v>
      </c>
      <c r="F6" s="138" t="s">
        <v>91</v>
      </c>
      <c r="G6" s="139" t="s">
        <v>31</v>
      </c>
      <c r="H6" s="142" t="s">
        <v>32</v>
      </c>
      <c r="I6" s="142" t="s">
        <v>92</v>
      </c>
      <c r="J6" s="142" t="s">
        <v>33</v>
      </c>
      <c r="K6" s="142" t="s">
        <v>93</v>
      </c>
      <c r="L6" s="142" t="s">
        <v>94</v>
      </c>
      <c r="M6" s="142" t="s">
        <v>95</v>
      </c>
      <c r="N6" s="142" t="s">
        <v>96</v>
      </c>
      <c r="O6" s="142" t="s">
        <v>97</v>
      </c>
      <c r="P6" s="142" t="s">
        <v>98</v>
      </c>
      <c r="Q6" s="142" t="s">
        <v>99</v>
      </c>
      <c r="R6" s="142" t="s">
        <v>100</v>
      </c>
      <c r="S6" s="142" t="s">
        <v>101</v>
      </c>
      <c r="T6" s="142" t="s">
        <v>102</v>
      </c>
      <c r="U6" s="142" t="s">
        <v>103</v>
      </c>
      <c r="V6" s="142" t="s">
        <v>104</v>
      </c>
      <c r="W6" s="142" t="s">
        <v>105</v>
      </c>
      <c r="X6" s="142" t="s">
        <v>106</v>
      </c>
      <c r="Y6" s="142" t="s">
        <v>107</v>
      </c>
    </row>
    <row r="7" spans="1:60" hidden="1" x14ac:dyDescent="0.2">
      <c r="A7" s="3"/>
      <c r="B7" s="4"/>
      <c r="C7" s="4"/>
      <c r="D7" s="6"/>
      <c r="E7" s="144"/>
      <c r="F7" s="145"/>
      <c r="G7" s="145"/>
      <c r="H7" s="145"/>
      <c r="I7" s="145"/>
      <c r="J7" s="145"/>
      <c r="K7" s="145"/>
      <c r="L7" s="145"/>
      <c r="M7" s="145"/>
      <c r="N7" s="144"/>
      <c r="O7" s="144"/>
      <c r="P7" s="144"/>
      <c r="Q7" s="144"/>
      <c r="R7" s="145"/>
      <c r="S7" s="145"/>
      <c r="T7" s="145"/>
      <c r="U7" s="145"/>
      <c r="V7" s="145"/>
      <c r="W7" s="145"/>
      <c r="X7" s="145"/>
      <c r="Y7" s="145"/>
    </row>
    <row r="8" spans="1:60" x14ac:dyDescent="0.2">
      <c r="A8" s="161" t="s">
        <v>108</v>
      </c>
      <c r="B8" s="162" t="s">
        <v>62</v>
      </c>
      <c r="C8" s="180" t="s">
        <v>63</v>
      </c>
      <c r="D8" s="163"/>
      <c r="E8" s="164"/>
      <c r="F8" s="165"/>
      <c r="G8" s="166">
        <f>SUMIF(AG9:AG62,"&lt;&gt;NOR",G9:G62)</f>
        <v>0</v>
      </c>
      <c r="H8" s="160"/>
      <c r="I8" s="160">
        <f>SUM(I9:I62)</f>
        <v>13666.35</v>
      </c>
      <c r="J8" s="160"/>
      <c r="K8" s="160">
        <f>SUM(K9:K62)</f>
        <v>1689614.7399999998</v>
      </c>
      <c r="L8" s="160"/>
      <c r="M8" s="160">
        <f>SUM(M9:M62)</f>
        <v>0</v>
      </c>
      <c r="N8" s="159"/>
      <c r="O8" s="159">
        <f>SUM(O9:O62)</f>
        <v>24.57</v>
      </c>
      <c r="P8" s="159"/>
      <c r="Q8" s="159">
        <f>SUM(Q9:Q62)</f>
        <v>0</v>
      </c>
      <c r="R8" s="160"/>
      <c r="S8" s="160"/>
      <c r="T8" s="160"/>
      <c r="U8" s="160"/>
      <c r="V8" s="160">
        <f>SUM(V9:V62)</f>
        <v>733.17</v>
      </c>
      <c r="W8" s="160"/>
      <c r="X8" s="160"/>
      <c r="Y8" s="160"/>
      <c r="AG8" t="s">
        <v>109</v>
      </c>
    </row>
    <row r="9" spans="1:60" outlineLevel="1" x14ac:dyDescent="0.2">
      <c r="A9" s="168">
        <v>1</v>
      </c>
      <c r="B9" s="169" t="s">
        <v>110</v>
      </c>
      <c r="C9" s="181" t="s">
        <v>111</v>
      </c>
      <c r="D9" s="170" t="s">
        <v>112</v>
      </c>
      <c r="E9" s="171">
        <v>412.6</v>
      </c>
      <c r="F9" s="172"/>
      <c r="G9" s="173">
        <f>ROUND(E9*F9,2)</f>
        <v>0</v>
      </c>
      <c r="H9" s="154">
        <v>0</v>
      </c>
      <c r="I9" s="153">
        <f>ROUND(E9*H9,2)</f>
        <v>0</v>
      </c>
      <c r="J9" s="154">
        <v>106.58</v>
      </c>
      <c r="K9" s="153">
        <f>ROUND(E9*J9,2)</f>
        <v>43974.91</v>
      </c>
      <c r="L9" s="153">
        <v>21</v>
      </c>
      <c r="M9" s="153">
        <f>G9*(1+L9/100)</f>
        <v>0</v>
      </c>
      <c r="N9" s="152">
        <v>0</v>
      </c>
      <c r="O9" s="152">
        <f>ROUND(E9*N9,2)</f>
        <v>0</v>
      </c>
      <c r="P9" s="152">
        <v>0</v>
      </c>
      <c r="Q9" s="152">
        <f>ROUND(E9*P9,2)</f>
        <v>0</v>
      </c>
      <c r="R9" s="153"/>
      <c r="S9" s="153" t="s">
        <v>113</v>
      </c>
      <c r="T9" s="153" t="s">
        <v>114</v>
      </c>
      <c r="U9" s="153">
        <v>1.34E-2</v>
      </c>
      <c r="V9" s="153">
        <f>ROUND(E9*U9,2)</f>
        <v>5.53</v>
      </c>
      <c r="W9" s="153"/>
      <c r="X9" s="153" t="s">
        <v>115</v>
      </c>
      <c r="Y9" s="153" t="s">
        <v>116</v>
      </c>
      <c r="Z9" s="143"/>
      <c r="AA9" s="143"/>
      <c r="AB9" s="143"/>
      <c r="AC9" s="143"/>
      <c r="AD9" s="143"/>
      <c r="AE9" s="143"/>
      <c r="AF9" s="143"/>
      <c r="AG9" s="143" t="s">
        <v>117</v>
      </c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</row>
    <row r="10" spans="1:60" outlineLevel="2" x14ac:dyDescent="0.2">
      <c r="A10" s="150"/>
      <c r="B10" s="151"/>
      <c r="C10" s="182" t="s">
        <v>118</v>
      </c>
      <c r="D10" s="155"/>
      <c r="E10" s="156">
        <v>392.6</v>
      </c>
      <c r="F10" s="153"/>
      <c r="G10" s="153"/>
      <c r="H10" s="153"/>
      <c r="I10" s="153"/>
      <c r="J10" s="153"/>
      <c r="K10" s="153"/>
      <c r="L10" s="153"/>
      <c r="M10" s="153"/>
      <c r="N10" s="152"/>
      <c r="O10" s="152"/>
      <c r="P10" s="152"/>
      <c r="Q10" s="152"/>
      <c r="R10" s="153"/>
      <c r="S10" s="153"/>
      <c r="T10" s="153"/>
      <c r="U10" s="153"/>
      <c r="V10" s="153"/>
      <c r="W10" s="153"/>
      <c r="X10" s="153"/>
      <c r="Y10" s="153"/>
      <c r="Z10" s="143"/>
      <c r="AA10" s="143"/>
      <c r="AB10" s="143"/>
      <c r="AC10" s="143"/>
      <c r="AD10" s="143"/>
      <c r="AE10" s="143"/>
      <c r="AF10" s="143"/>
      <c r="AG10" s="143" t="s">
        <v>119</v>
      </c>
      <c r="AH10" s="143">
        <v>0</v>
      </c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</row>
    <row r="11" spans="1:60" outlineLevel="3" x14ac:dyDescent="0.2">
      <c r="A11" s="150"/>
      <c r="B11" s="151"/>
      <c r="C11" s="182" t="s">
        <v>120</v>
      </c>
      <c r="D11" s="155"/>
      <c r="E11" s="156">
        <v>20</v>
      </c>
      <c r="F11" s="153"/>
      <c r="G11" s="153"/>
      <c r="H11" s="153"/>
      <c r="I11" s="153"/>
      <c r="J11" s="153"/>
      <c r="K11" s="153"/>
      <c r="L11" s="153"/>
      <c r="M11" s="153"/>
      <c r="N11" s="152"/>
      <c r="O11" s="152"/>
      <c r="P11" s="152"/>
      <c r="Q11" s="152"/>
      <c r="R11" s="153"/>
      <c r="S11" s="153"/>
      <c r="T11" s="153"/>
      <c r="U11" s="153"/>
      <c r="V11" s="153"/>
      <c r="W11" s="153"/>
      <c r="X11" s="153"/>
      <c r="Y11" s="153"/>
      <c r="Z11" s="143"/>
      <c r="AA11" s="143"/>
      <c r="AB11" s="143"/>
      <c r="AC11" s="143"/>
      <c r="AD11" s="143"/>
      <c r="AE11" s="143"/>
      <c r="AF11" s="143"/>
      <c r="AG11" s="143" t="s">
        <v>119</v>
      </c>
      <c r="AH11" s="143">
        <v>0</v>
      </c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</row>
    <row r="12" spans="1:60" outlineLevel="1" x14ac:dyDescent="0.2">
      <c r="A12" s="168">
        <v>2</v>
      </c>
      <c r="B12" s="169" t="s">
        <v>121</v>
      </c>
      <c r="C12" s="181" t="s">
        <v>122</v>
      </c>
      <c r="D12" s="170" t="s">
        <v>112</v>
      </c>
      <c r="E12" s="171">
        <v>1269.26</v>
      </c>
      <c r="F12" s="172"/>
      <c r="G12" s="173">
        <f>ROUND(E12*F12,2)</f>
        <v>0</v>
      </c>
      <c r="H12" s="154">
        <v>0</v>
      </c>
      <c r="I12" s="153">
        <f>ROUND(E12*H12,2)</f>
        <v>0</v>
      </c>
      <c r="J12" s="154">
        <v>105.47</v>
      </c>
      <c r="K12" s="153">
        <f>ROUND(E12*J12,2)</f>
        <v>133868.85</v>
      </c>
      <c r="L12" s="153">
        <v>21</v>
      </c>
      <c r="M12" s="153">
        <f>G12*(1+L12/100)</f>
        <v>0</v>
      </c>
      <c r="N12" s="152">
        <v>0</v>
      </c>
      <c r="O12" s="152">
        <f>ROUND(E12*N12,2)</f>
        <v>0</v>
      </c>
      <c r="P12" s="152">
        <v>0</v>
      </c>
      <c r="Q12" s="152">
        <f>ROUND(E12*P12,2)</f>
        <v>0</v>
      </c>
      <c r="R12" s="153"/>
      <c r="S12" s="153" t="s">
        <v>113</v>
      </c>
      <c r="T12" s="153" t="s">
        <v>114</v>
      </c>
      <c r="U12" s="153">
        <v>0.12</v>
      </c>
      <c r="V12" s="153">
        <f>ROUND(E12*U12,2)</f>
        <v>152.31</v>
      </c>
      <c r="W12" s="153"/>
      <c r="X12" s="153" t="s">
        <v>115</v>
      </c>
      <c r="Y12" s="153" t="s">
        <v>116</v>
      </c>
      <c r="Z12" s="143"/>
      <c r="AA12" s="143"/>
      <c r="AB12" s="143"/>
      <c r="AC12" s="143"/>
      <c r="AD12" s="143"/>
      <c r="AE12" s="143"/>
      <c r="AF12" s="143"/>
      <c r="AG12" s="143" t="s">
        <v>117</v>
      </c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</row>
    <row r="13" spans="1:60" outlineLevel="2" x14ac:dyDescent="0.2">
      <c r="A13" s="150"/>
      <c r="B13" s="151"/>
      <c r="C13" s="182" t="s">
        <v>123</v>
      </c>
      <c r="D13" s="155"/>
      <c r="E13" s="156">
        <v>1171.76</v>
      </c>
      <c r="F13" s="153"/>
      <c r="G13" s="153"/>
      <c r="H13" s="153"/>
      <c r="I13" s="153"/>
      <c r="J13" s="153"/>
      <c r="K13" s="153"/>
      <c r="L13" s="153"/>
      <c r="M13" s="153"/>
      <c r="N13" s="152"/>
      <c r="O13" s="152"/>
      <c r="P13" s="152"/>
      <c r="Q13" s="152"/>
      <c r="R13" s="153"/>
      <c r="S13" s="153"/>
      <c r="T13" s="153"/>
      <c r="U13" s="153"/>
      <c r="V13" s="153"/>
      <c r="W13" s="153"/>
      <c r="X13" s="153"/>
      <c r="Y13" s="153"/>
      <c r="Z13" s="143"/>
      <c r="AA13" s="143"/>
      <c r="AB13" s="143"/>
      <c r="AC13" s="143"/>
      <c r="AD13" s="143"/>
      <c r="AE13" s="143"/>
      <c r="AF13" s="143"/>
      <c r="AG13" s="143" t="s">
        <v>119</v>
      </c>
      <c r="AH13" s="143">
        <v>0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</row>
    <row r="14" spans="1:60" outlineLevel="3" x14ac:dyDescent="0.2">
      <c r="A14" s="150"/>
      <c r="B14" s="151"/>
      <c r="C14" s="182" t="s">
        <v>124</v>
      </c>
      <c r="D14" s="155"/>
      <c r="E14" s="156">
        <v>97.5</v>
      </c>
      <c r="F14" s="153"/>
      <c r="G14" s="153"/>
      <c r="H14" s="153"/>
      <c r="I14" s="153"/>
      <c r="J14" s="153"/>
      <c r="K14" s="153"/>
      <c r="L14" s="153"/>
      <c r="M14" s="153"/>
      <c r="N14" s="152"/>
      <c r="O14" s="152"/>
      <c r="P14" s="152"/>
      <c r="Q14" s="152"/>
      <c r="R14" s="153"/>
      <c r="S14" s="153"/>
      <c r="T14" s="153"/>
      <c r="U14" s="153"/>
      <c r="V14" s="153"/>
      <c r="W14" s="153"/>
      <c r="X14" s="153"/>
      <c r="Y14" s="153"/>
      <c r="Z14" s="143"/>
      <c r="AA14" s="143"/>
      <c r="AB14" s="143"/>
      <c r="AC14" s="143"/>
      <c r="AD14" s="143"/>
      <c r="AE14" s="143"/>
      <c r="AF14" s="143"/>
      <c r="AG14" s="143" t="s">
        <v>119</v>
      </c>
      <c r="AH14" s="143">
        <v>0</v>
      </c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</row>
    <row r="15" spans="1:60" outlineLevel="1" x14ac:dyDescent="0.2">
      <c r="A15" s="174">
        <v>3</v>
      </c>
      <c r="B15" s="175" t="s">
        <v>125</v>
      </c>
      <c r="C15" s="183" t="s">
        <v>126</v>
      </c>
      <c r="D15" s="176" t="s">
        <v>112</v>
      </c>
      <c r="E15" s="177">
        <v>1269.26</v>
      </c>
      <c r="F15" s="178"/>
      <c r="G15" s="179">
        <f>ROUND(E15*F15,2)</f>
        <v>0</v>
      </c>
      <c r="H15" s="154">
        <v>0</v>
      </c>
      <c r="I15" s="153">
        <f>ROUND(E15*H15,2)</f>
        <v>0</v>
      </c>
      <c r="J15" s="154">
        <v>53.11</v>
      </c>
      <c r="K15" s="153">
        <f>ROUND(E15*J15,2)</f>
        <v>67410.399999999994</v>
      </c>
      <c r="L15" s="153">
        <v>21</v>
      </c>
      <c r="M15" s="153">
        <f>G15*(1+L15/100)</f>
        <v>0</v>
      </c>
      <c r="N15" s="152">
        <v>0</v>
      </c>
      <c r="O15" s="152">
        <f>ROUND(E15*N15,2)</f>
        <v>0</v>
      </c>
      <c r="P15" s="152">
        <v>0</v>
      </c>
      <c r="Q15" s="152">
        <f>ROUND(E15*P15,2)</f>
        <v>0</v>
      </c>
      <c r="R15" s="153"/>
      <c r="S15" s="153" t="s">
        <v>113</v>
      </c>
      <c r="T15" s="153" t="s">
        <v>114</v>
      </c>
      <c r="U15" s="153">
        <v>8.7999999999999995E-2</v>
      </c>
      <c r="V15" s="153">
        <f>ROUND(E15*U15,2)</f>
        <v>111.69</v>
      </c>
      <c r="W15" s="153"/>
      <c r="X15" s="153" t="s">
        <v>115</v>
      </c>
      <c r="Y15" s="153" t="s">
        <v>116</v>
      </c>
      <c r="Z15" s="143"/>
      <c r="AA15" s="143"/>
      <c r="AB15" s="143"/>
      <c r="AC15" s="143"/>
      <c r="AD15" s="143"/>
      <c r="AE15" s="143"/>
      <c r="AF15" s="143"/>
      <c r="AG15" s="143" t="s">
        <v>117</v>
      </c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</row>
    <row r="16" spans="1:60" outlineLevel="1" x14ac:dyDescent="0.2">
      <c r="A16" s="168">
        <v>4</v>
      </c>
      <c r="B16" s="169" t="s">
        <v>127</v>
      </c>
      <c r="C16" s="189" t="s">
        <v>128</v>
      </c>
      <c r="D16" s="170" t="s">
        <v>112</v>
      </c>
      <c r="E16" s="171">
        <v>35.520000000000003</v>
      </c>
      <c r="F16" s="172"/>
      <c r="G16" s="173">
        <f>ROUND(E16*F16,2)</f>
        <v>0</v>
      </c>
      <c r="H16" s="154">
        <v>0</v>
      </c>
      <c r="I16" s="153">
        <f>ROUND(E16*H16,2)</f>
        <v>0</v>
      </c>
      <c r="J16" s="154">
        <v>325.93</v>
      </c>
      <c r="K16" s="153">
        <f>ROUND(E16*J16,2)</f>
        <v>11577.03</v>
      </c>
      <c r="L16" s="153">
        <v>21</v>
      </c>
      <c r="M16" s="153">
        <f>G16*(1+L16/100)</f>
        <v>0</v>
      </c>
      <c r="N16" s="152">
        <v>0</v>
      </c>
      <c r="O16" s="152">
        <f>ROUND(E16*N16,2)</f>
        <v>0</v>
      </c>
      <c r="P16" s="152">
        <v>0</v>
      </c>
      <c r="Q16" s="152">
        <f>ROUND(E16*P16,2)</f>
        <v>0</v>
      </c>
      <c r="R16" s="153"/>
      <c r="S16" s="153" t="s">
        <v>113</v>
      </c>
      <c r="T16" s="153" t="s">
        <v>114</v>
      </c>
      <c r="U16" s="153">
        <v>0.23</v>
      </c>
      <c r="V16" s="153">
        <f>ROUND(E16*U16,2)</f>
        <v>8.17</v>
      </c>
      <c r="W16" s="153"/>
      <c r="X16" s="153" t="s">
        <v>115</v>
      </c>
      <c r="Y16" s="153" t="s">
        <v>116</v>
      </c>
      <c r="Z16" s="143"/>
      <c r="AA16" s="143"/>
      <c r="AB16" s="143"/>
      <c r="AC16" s="143"/>
      <c r="AD16" s="143"/>
      <c r="AE16" s="143"/>
      <c r="AF16" s="143"/>
      <c r="AG16" s="143" t="s">
        <v>117</v>
      </c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</row>
    <row r="17" spans="1:60" outlineLevel="2" x14ac:dyDescent="0.2">
      <c r="A17" s="150"/>
      <c r="B17" s="151"/>
      <c r="C17" s="190" t="s">
        <v>129</v>
      </c>
      <c r="D17" s="155"/>
      <c r="E17" s="156">
        <v>33.6</v>
      </c>
      <c r="F17" s="153"/>
      <c r="G17" s="153"/>
      <c r="H17" s="153"/>
      <c r="I17" s="153"/>
      <c r="J17" s="153"/>
      <c r="K17" s="153"/>
      <c r="L17" s="153"/>
      <c r="M17" s="153"/>
      <c r="N17" s="152"/>
      <c r="O17" s="152"/>
      <c r="P17" s="152"/>
      <c r="Q17" s="152"/>
      <c r="R17" s="153"/>
      <c r="S17" s="153"/>
      <c r="T17" s="153"/>
      <c r="U17" s="153"/>
      <c r="V17" s="153"/>
      <c r="W17" s="153"/>
      <c r="X17" s="153"/>
      <c r="Y17" s="153"/>
      <c r="Z17" s="143"/>
      <c r="AA17" s="143"/>
      <c r="AB17" s="143"/>
      <c r="AC17" s="143"/>
      <c r="AD17" s="143"/>
      <c r="AE17" s="143"/>
      <c r="AF17" s="143"/>
      <c r="AG17" s="143" t="s">
        <v>119</v>
      </c>
      <c r="AH17" s="143">
        <v>0</v>
      </c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</row>
    <row r="18" spans="1:60" outlineLevel="3" x14ac:dyDescent="0.2">
      <c r="A18" s="150"/>
      <c r="B18" s="151"/>
      <c r="C18" s="190" t="s">
        <v>130</v>
      </c>
      <c r="D18" s="155"/>
      <c r="E18" s="156">
        <v>1.92</v>
      </c>
      <c r="F18" s="153"/>
      <c r="G18" s="153"/>
      <c r="H18" s="153"/>
      <c r="I18" s="153"/>
      <c r="J18" s="153"/>
      <c r="K18" s="153"/>
      <c r="L18" s="153"/>
      <c r="M18" s="153"/>
      <c r="N18" s="152"/>
      <c r="O18" s="152"/>
      <c r="P18" s="152"/>
      <c r="Q18" s="152"/>
      <c r="R18" s="153"/>
      <c r="S18" s="153"/>
      <c r="T18" s="153"/>
      <c r="U18" s="153"/>
      <c r="V18" s="153"/>
      <c r="W18" s="153"/>
      <c r="X18" s="153"/>
      <c r="Y18" s="153"/>
      <c r="Z18" s="143"/>
      <c r="AA18" s="143"/>
      <c r="AB18" s="143"/>
      <c r="AC18" s="143"/>
      <c r="AD18" s="143"/>
      <c r="AE18" s="143"/>
      <c r="AF18" s="143"/>
      <c r="AG18" s="143" t="s">
        <v>119</v>
      </c>
      <c r="AH18" s="143">
        <v>0</v>
      </c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</row>
    <row r="19" spans="1:60" outlineLevel="1" x14ac:dyDescent="0.2">
      <c r="A19" s="174">
        <v>5</v>
      </c>
      <c r="B19" s="175" t="s">
        <v>131</v>
      </c>
      <c r="C19" s="183" t="s">
        <v>132</v>
      </c>
      <c r="D19" s="176" t="s">
        <v>112</v>
      </c>
      <c r="E19" s="177">
        <v>35.520000000000003</v>
      </c>
      <c r="F19" s="178"/>
      <c r="G19" s="179">
        <f>ROUND(E19*F19,2)</f>
        <v>0</v>
      </c>
      <c r="H19" s="154">
        <v>0</v>
      </c>
      <c r="I19" s="153">
        <f>ROUND(E19*H19,2)</f>
        <v>0</v>
      </c>
      <c r="J19" s="154">
        <v>212.46</v>
      </c>
      <c r="K19" s="153">
        <f>ROUND(E19*J19,2)</f>
        <v>7546.58</v>
      </c>
      <c r="L19" s="153">
        <v>21</v>
      </c>
      <c r="M19" s="153">
        <f>G19*(1+L19/100)</f>
        <v>0</v>
      </c>
      <c r="N19" s="152">
        <v>0</v>
      </c>
      <c r="O19" s="152">
        <f>ROUND(E19*N19,2)</f>
        <v>0</v>
      </c>
      <c r="P19" s="152">
        <v>0</v>
      </c>
      <c r="Q19" s="152">
        <f>ROUND(E19*P19,2)</f>
        <v>0</v>
      </c>
      <c r="R19" s="153"/>
      <c r="S19" s="153" t="s">
        <v>113</v>
      </c>
      <c r="T19" s="153" t="s">
        <v>114</v>
      </c>
      <c r="U19" s="153">
        <v>0.38979999999999998</v>
      </c>
      <c r="V19" s="153">
        <f>ROUND(E19*U19,2)</f>
        <v>13.85</v>
      </c>
      <c r="W19" s="153"/>
      <c r="X19" s="153" t="s">
        <v>115</v>
      </c>
      <c r="Y19" s="153" t="s">
        <v>116</v>
      </c>
      <c r="Z19" s="143"/>
      <c r="AA19" s="143"/>
      <c r="AB19" s="143"/>
      <c r="AC19" s="143"/>
      <c r="AD19" s="143"/>
      <c r="AE19" s="143"/>
      <c r="AF19" s="143"/>
      <c r="AG19" s="143" t="s">
        <v>117</v>
      </c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</row>
    <row r="20" spans="1:60" outlineLevel="1" x14ac:dyDescent="0.2">
      <c r="A20" s="168">
        <v>6</v>
      </c>
      <c r="B20" s="169" t="s">
        <v>133</v>
      </c>
      <c r="C20" s="181" t="s">
        <v>134</v>
      </c>
      <c r="D20" s="170" t="s">
        <v>112</v>
      </c>
      <c r="E20" s="171">
        <v>2</v>
      </c>
      <c r="F20" s="172"/>
      <c r="G20" s="173">
        <f>ROUND(E20*F20,2)</f>
        <v>0</v>
      </c>
      <c r="H20" s="154">
        <v>0</v>
      </c>
      <c r="I20" s="153">
        <f>ROUND(E20*H20,2)</f>
        <v>0</v>
      </c>
      <c r="J20" s="154">
        <v>1802.8</v>
      </c>
      <c r="K20" s="153">
        <f>ROUND(E20*J20,2)</f>
        <v>3605.6</v>
      </c>
      <c r="L20" s="153">
        <v>21</v>
      </c>
      <c r="M20" s="153">
        <f>G20*(1+L20/100)</f>
        <v>0</v>
      </c>
      <c r="N20" s="152">
        <v>0</v>
      </c>
      <c r="O20" s="152">
        <f>ROUND(E20*N20,2)</f>
        <v>0</v>
      </c>
      <c r="P20" s="152">
        <v>0</v>
      </c>
      <c r="Q20" s="152">
        <f>ROUND(E20*P20,2)</f>
        <v>0</v>
      </c>
      <c r="R20" s="153"/>
      <c r="S20" s="153" t="s">
        <v>113</v>
      </c>
      <c r="T20" s="153" t="s">
        <v>114</v>
      </c>
      <c r="U20" s="153">
        <v>3.1309999999999998</v>
      </c>
      <c r="V20" s="153">
        <f>ROUND(E20*U20,2)</f>
        <v>6.26</v>
      </c>
      <c r="W20" s="153"/>
      <c r="X20" s="153" t="s">
        <v>115</v>
      </c>
      <c r="Y20" s="153" t="s">
        <v>116</v>
      </c>
      <c r="Z20" s="143"/>
      <c r="AA20" s="143"/>
      <c r="AB20" s="143"/>
      <c r="AC20" s="143"/>
      <c r="AD20" s="143"/>
      <c r="AE20" s="143"/>
      <c r="AF20" s="143"/>
      <c r="AG20" s="143" t="s">
        <v>117</v>
      </c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</row>
    <row r="21" spans="1:60" outlineLevel="2" x14ac:dyDescent="0.2">
      <c r="A21" s="150"/>
      <c r="B21" s="151"/>
      <c r="C21" s="182" t="s">
        <v>135</v>
      </c>
      <c r="D21" s="155"/>
      <c r="E21" s="156">
        <v>2</v>
      </c>
      <c r="F21" s="153"/>
      <c r="G21" s="153"/>
      <c r="H21" s="153"/>
      <c r="I21" s="153"/>
      <c r="J21" s="153"/>
      <c r="K21" s="153"/>
      <c r="L21" s="153"/>
      <c r="M21" s="153"/>
      <c r="N21" s="152"/>
      <c r="O21" s="152"/>
      <c r="P21" s="152"/>
      <c r="Q21" s="152"/>
      <c r="R21" s="153"/>
      <c r="S21" s="153"/>
      <c r="T21" s="153"/>
      <c r="U21" s="153"/>
      <c r="V21" s="153"/>
      <c r="W21" s="153"/>
      <c r="X21" s="153"/>
      <c r="Y21" s="153"/>
      <c r="Z21" s="143"/>
      <c r="AA21" s="143"/>
      <c r="AB21" s="143"/>
      <c r="AC21" s="143"/>
      <c r="AD21" s="143"/>
      <c r="AE21" s="143"/>
      <c r="AF21" s="143"/>
      <c r="AG21" s="143" t="s">
        <v>119</v>
      </c>
      <c r="AH21" s="143">
        <v>0</v>
      </c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</row>
    <row r="22" spans="1:60" outlineLevel="1" x14ac:dyDescent="0.2">
      <c r="A22" s="174">
        <v>7</v>
      </c>
      <c r="B22" s="175" t="s">
        <v>136</v>
      </c>
      <c r="C22" s="183" t="s">
        <v>137</v>
      </c>
      <c r="D22" s="176" t="s">
        <v>112</v>
      </c>
      <c r="E22" s="177">
        <v>2</v>
      </c>
      <c r="F22" s="178"/>
      <c r="G22" s="179">
        <f>ROUND(E22*F22,2)</f>
        <v>0</v>
      </c>
      <c r="H22" s="154">
        <v>0</v>
      </c>
      <c r="I22" s="153">
        <f>ROUND(E22*H22,2)</f>
        <v>0</v>
      </c>
      <c r="J22" s="154">
        <v>257.55</v>
      </c>
      <c r="K22" s="153">
        <f>ROUND(E22*J22,2)</f>
        <v>515.1</v>
      </c>
      <c r="L22" s="153">
        <v>21</v>
      </c>
      <c r="M22" s="153">
        <f>G22*(1+L22/100)</f>
        <v>0</v>
      </c>
      <c r="N22" s="152">
        <v>0</v>
      </c>
      <c r="O22" s="152">
        <f>ROUND(E22*N22,2)</f>
        <v>0</v>
      </c>
      <c r="P22" s="152">
        <v>0</v>
      </c>
      <c r="Q22" s="152">
        <f>ROUND(E22*P22,2)</f>
        <v>0</v>
      </c>
      <c r="R22" s="153"/>
      <c r="S22" s="153" t="s">
        <v>113</v>
      </c>
      <c r="T22" s="153" t="s">
        <v>114</v>
      </c>
      <c r="U22" s="153">
        <v>0.47399999999999998</v>
      </c>
      <c r="V22" s="153">
        <f>ROUND(E22*U22,2)</f>
        <v>0.95</v>
      </c>
      <c r="W22" s="153"/>
      <c r="X22" s="153" t="s">
        <v>115</v>
      </c>
      <c r="Y22" s="153" t="s">
        <v>116</v>
      </c>
      <c r="Z22" s="143"/>
      <c r="AA22" s="143"/>
      <c r="AB22" s="143"/>
      <c r="AC22" s="143"/>
      <c r="AD22" s="143"/>
      <c r="AE22" s="143"/>
      <c r="AF22" s="143"/>
      <c r="AG22" s="143" t="s">
        <v>117</v>
      </c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</row>
    <row r="23" spans="1:60" outlineLevel="1" x14ac:dyDescent="0.2">
      <c r="A23" s="168">
        <v>8</v>
      </c>
      <c r="B23" s="169" t="s">
        <v>138</v>
      </c>
      <c r="C23" s="189" t="s">
        <v>139</v>
      </c>
      <c r="D23" s="170" t="s">
        <v>112</v>
      </c>
      <c r="E23" s="171">
        <v>1290.1600000000001</v>
      </c>
      <c r="F23" s="172"/>
      <c r="G23" s="173">
        <f>ROUND(E23*F23,2)</f>
        <v>0</v>
      </c>
      <c r="H23" s="154">
        <v>0</v>
      </c>
      <c r="I23" s="153">
        <f>ROUND(E23*H23,2)</f>
        <v>0</v>
      </c>
      <c r="J23" s="154">
        <v>318.02</v>
      </c>
      <c r="K23" s="153">
        <f>ROUND(E23*J23,2)</f>
        <v>410296.68</v>
      </c>
      <c r="L23" s="153">
        <v>21</v>
      </c>
      <c r="M23" s="153">
        <f>G23*(1+L23/100)</f>
        <v>0</v>
      </c>
      <c r="N23" s="152">
        <v>0</v>
      </c>
      <c r="O23" s="152">
        <f>ROUND(E23*N23,2)</f>
        <v>0</v>
      </c>
      <c r="P23" s="152">
        <v>0</v>
      </c>
      <c r="Q23" s="152">
        <f>ROUND(E23*P23,2)</f>
        <v>0</v>
      </c>
      <c r="R23" s="153"/>
      <c r="S23" s="153" t="s">
        <v>113</v>
      </c>
      <c r="T23" s="153" t="s">
        <v>114</v>
      </c>
      <c r="U23" s="153">
        <v>1.0999999999999999E-2</v>
      </c>
      <c r="V23" s="153">
        <f>ROUND(E23*U23,2)</f>
        <v>14.19</v>
      </c>
      <c r="W23" s="153"/>
      <c r="X23" s="153" t="s">
        <v>115</v>
      </c>
      <c r="Y23" s="153" t="s">
        <v>116</v>
      </c>
      <c r="Z23" s="143"/>
      <c r="AA23" s="143"/>
      <c r="AB23" s="143"/>
      <c r="AC23" s="143"/>
      <c r="AD23" s="143"/>
      <c r="AE23" s="143"/>
      <c r="AF23" s="143"/>
      <c r="AG23" s="143" t="s">
        <v>117</v>
      </c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</row>
    <row r="24" spans="1:60" outlineLevel="2" x14ac:dyDescent="0.2">
      <c r="A24" s="150"/>
      <c r="B24" s="151"/>
      <c r="C24" s="182" t="s">
        <v>140</v>
      </c>
      <c r="D24" s="155"/>
      <c r="E24" s="156">
        <v>1290.1600000000001</v>
      </c>
      <c r="F24" s="153"/>
      <c r="G24" s="153"/>
      <c r="H24" s="153"/>
      <c r="I24" s="153"/>
      <c r="J24" s="153"/>
      <c r="K24" s="153"/>
      <c r="L24" s="153"/>
      <c r="M24" s="153"/>
      <c r="N24" s="152"/>
      <c r="O24" s="152"/>
      <c r="P24" s="152"/>
      <c r="Q24" s="152"/>
      <c r="R24" s="153"/>
      <c r="S24" s="153"/>
      <c r="T24" s="153"/>
      <c r="U24" s="153"/>
      <c r="V24" s="153"/>
      <c r="W24" s="153"/>
      <c r="X24" s="153"/>
      <c r="Y24" s="153"/>
      <c r="Z24" s="143"/>
      <c r="AA24" s="143"/>
      <c r="AB24" s="143"/>
      <c r="AC24" s="143"/>
      <c r="AD24" s="143"/>
      <c r="AE24" s="143"/>
      <c r="AF24" s="143"/>
      <c r="AG24" s="143" t="s">
        <v>119</v>
      </c>
      <c r="AH24" s="143">
        <v>5</v>
      </c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</row>
    <row r="25" spans="1:60" outlineLevel="1" x14ac:dyDescent="0.2">
      <c r="A25" s="168">
        <v>9</v>
      </c>
      <c r="B25" s="169" t="s">
        <v>141</v>
      </c>
      <c r="C25" s="189" t="s">
        <v>142</v>
      </c>
      <c r="D25" s="170" t="s">
        <v>112</v>
      </c>
      <c r="E25" s="171">
        <v>1290.1600000000001</v>
      </c>
      <c r="F25" s="172"/>
      <c r="G25" s="173">
        <f>ROUND(E25*F25,2)</f>
        <v>0</v>
      </c>
      <c r="H25" s="154">
        <v>0</v>
      </c>
      <c r="I25" s="153">
        <f>ROUND(E25*H25,2)</f>
        <v>0</v>
      </c>
      <c r="J25" s="154">
        <v>86.5</v>
      </c>
      <c r="K25" s="153">
        <f>ROUND(E25*J25,2)</f>
        <v>111598.84</v>
      </c>
      <c r="L25" s="153">
        <v>21</v>
      </c>
      <c r="M25" s="153">
        <f>G25*(1+L25/100)</f>
        <v>0</v>
      </c>
      <c r="N25" s="152">
        <v>0</v>
      </c>
      <c r="O25" s="152">
        <f>ROUND(E25*N25,2)</f>
        <v>0</v>
      </c>
      <c r="P25" s="152">
        <v>0</v>
      </c>
      <c r="Q25" s="152">
        <f>ROUND(E25*P25,2)</f>
        <v>0</v>
      </c>
      <c r="R25" s="153"/>
      <c r="S25" s="153" t="s">
        <v>113</v>
      </c>
      <c r="T25" s="153" t="s">
        <v>114</v>
      </c>
      <c r="U25" s="153">
        <v>5.2999999999999999E-2</v>
      </c>
      <c r="V25" s="153">
        <f>ROUND(E25*U25,2)</f>
        <v>68.38</v>
      </c>
      <c r="W25" s="153"/>
      <c r="X25" s="153" t="s">
        <v>115</v>
      </c>
      <c r="Y25" s="153" t="s">
        <v>116</v>
      </c>
      <c r="Z25" s="143"/>
      <c r="AA25" s="143"/>
      <c r="AB25" s="143"/>
      <c r="AC25" s="143"/>
      <c r="AD25" s="143"/>
      <c r="AE25" s="143"/>
      <c r="AF25" s="143"/>
      <c r="AG25" s="143" t="s">
        <v>117</v>
      </c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</row>
    <row r="26" spans="1:60" outlineLevel="2" x14ac:dyDescent="0.2">
      <c r="A26" s="150"/>
      <c r="B26" s="151"/>
      <c r="C26" s="182" t="s">
        <v>143</v>
      </c>
      <c r="D26" s="155"/>
      <c r="E26" s="156">
        <v>1269.26</v>
      </c>
      <c r="F26" s="153"/>
      <c r="G26" s="153"/>
      <c r="H26" s="153"/>
      <c r="I26" s="153"/>
      <c r="J26" s="153"/>
      <c r="K26" s="153"/>
      <c r="L26" s="153"/>
      <c r="M26" s="153"/>
      <c r="N26" s="152"/>
      <c r="O26" s="152"/>
      <c r="P26" s="152"/>
      <c r="Q26" s="152"/>
      <c r="R26" s="153"/>
      <c r="S26" s="153"/>
      <c r="T26" s="153"/>
      <c r="U26" s="153"/>
      <c r="V26" s="153"/>
      <c r="W26" s="153"/>
      <c r="X26" s="153"/>
      <c r="Y26" s="153"/>
      <c r="Z26" s="143"/>
      <c r="AA26" s="143"/>
      <c r="AB26" s="143"/>
      <c r="AC26" s="143"/>
      <c r="AD26" s="143"/>
      <c r="AE26" s="143"/>
      <c r="AF26" s="143"/>
      <c r="AG26" s="143" t="s">
        <v>119</v>
      </c>
      <c r="AH26" s="143">
        <v>0</v>
      </c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</row>
    <row r="27" spans="1:60" outlineLevel="3" x14ac:dyDescent="0.2">
      <c r="A27" s="150"/>
      <c r="B27" s="151"/>
      <c r="C27" s="182" t="s">
        <v>144</v>
      </c>
      <c r="D27" s="155"/>
      <c r="E27" s="156">
        <v>35.520000000000003</v>
      </c>
      <c r="F27" s="153"/>
      <c r="G27" s="153"/>
      <c r="H27" s="153"/>
      <c r="I27" s="153"/>
      <c r="J27" s="153"/>
      <c r="K27" s="153"/>
      <c r="L27" s="153"/>
      <c r="M27" s="153"/>
      <c r="N27" s="152"/>
      <c r="O27" s="152"/>
      <c r="P27" s="152"/>
      <c r="Q27" s="152"/>
      <c r="R27" s="153"/>
      <c r="S27" s="153"/>
      <c r="T27" s="153"/>
      <c r="U27" s="153"/>
      <c r="V27" s="153"/>
      <c r="W27" s="153"/>
      <c r="X27" s="153"/>
      <c r="Y27" s="153"/>
      <c r="Z27" s="143"/>
      <c r="AA27" s="143"/>
      <c r="AB27" s="143"/>
      <c r="AC27" s="143"/>
      <c r="AD27" s="143"/>
      <c r="AE27" s="143"/>
      <c r="AF27" s="143"/>
      <c r="AG27" s="143" t="s">
        <v>119</v>
      </c>
      <c r="AH27" s="143">
        <v>0</v>
      </c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</row>
    <row r="28" spans="1:60" outlineLevel="3" x14ac:dyDescent="0.2">
      <c r="A28" s="150"/>
      <c r="B28" s="151"/>
      <c r="C28" s="182" t="s">
        <v>145</v>
      </c>
      <c r="D28" s="155"/>
      <c r="E28" s="156">
        <v>2</v>
      </c>
      <c r="F28" s="153"/>
      <c r="G28" s="153"/>
      <c r="H28" s="153"/>
      <c r="I28" s="153"/>
      <c r="J28" s="153"/>
      <c r="K28" s="153"/>
      <c r="L28" s="153"/>
      <c r="M28" s="153"/>
      <c r="N28" s="152"/>
      <c r="O28" s="152"/>
      <c r="P28" s="152"/>
      <c r="Q28" s="152"/>
      <c r="R28" s="153"/>
      <c r="S28" s="153"/>
      <c r="T28" s="153"/>
      <c r="U28" s="153"/>
      <c r="V28" s="153"/>
      <c r="W28" s="153"/>
      <c r="X28" s="153"/>
      <c r="Y28" s="153"/>
      <c r="Z28" s="143"/>
      <c r="AA28" s="143"/>
      <c r="AB28" s="143"/>
      <c r="AC28" s="143"/>
      <c r="AD28" s="143"/>
      <c r="AE28" s="143"/>
      <c r="AF28" s="143"/>
      <c r="AG28" s="143" t="s">
        <v>119</v>
      </c>
      <c r="AH28" s="143">
        <v>0</v>
      </c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</row>
    <row r="29" spans="1:60" outlineLevel="3" x14ac:dyDescent="0.2">
      <c r="A29" s="150"/>
      <c r="B29" s="151"/>
      <c r="C29" s="182" t="s">
        <v>146</v>
      </c>
      <c r="D29" s="155"/>
      <c r="E29" s="156">
        <v>-16.62</v>
      </c>
      <c r="F29" s="153"/>
      <c r="G29" s="153"/>
      <c r="H29" s="153"/>
      <c r="I29" s="153"/>
      <c r="J29" s="153"/>
      <c r="K29" s="153"/>
      <c r="L29" s="153"/>
      <c r="M29" s="153"/>
      <c r="N29" s="152"/>
      <c r="O29" s="152"/>
      <c r="P29" s="152"/>
      <c r="Q29" s="152"/>
      <c r="R29" s="153"/>
      <c r="S29" s="153"/>
      <c r="T29" s="153"/>
      <c r="U29" s="153"/>
      <c r="V29" s="153"/>
      <c r="W29" s="153"/>
      <c r="X29" s="153"/>
      <c r="Y29" s="153"/>
      <c r="Z29" s="143"/>
      <c r="AA29" s="143"/>
      <c r="AB29" s="143"/>
      <c r="AC29" s="143"/>
      <c r="AD29" s="143"/>
      <c r="AE29" s="143"/>
      <c r="AF29" s="143"/>
      <c r="AG29" s="143" t="s">
        <v>119</v>
      </c>
      <c r="AH29" s="143">
        <v>0</v>
      </c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</row>
    <row r="30" spans="1:60" outlineLevel="1" x14ac:dyDescent="0.2">
      <c r="A30" s="168">
        <v>10</v>
      </c>
      <c r="B30" s="169" t="s">
        <v>147</v>
      </c>
      <c r="C30" s="181" t="s">
        <v>148</v>
      </c>
      <c r="D30" s="170" t="s">
        <v>112</v>
      </c>
      <c r="E30" s="171">
        <v>16.62</v>
      </c>
      <c r="F30" s="172"/>
      <c r="G30" s="173">
        <f>ROUND(E30*F30,2)</f>
        <v>0</v>
      </c>
      <c r="H30" s="154">
        <v>0</v>
      </c>
      <c r="I30" s="153">
        <f>ROUND(E30*H30,2)</f>
        <v>0</v>
      </c>
      <c r="J30" s="154">
        <v>155.28</v>
      </c>
      <c r="K30" s="153">
        <f>ROUND(E30*J30,2)</f>
        <v>2580.75</v>
      </c>
      <c r="L30" s="153">
        <v>21</v>
      </c>
      <c r="M30" s="153">
        <f>G30*(1+L30/100)</f>
        <v>0</v>
      </c>
      <c r="N30" s="152">
        <v>0</v>
      </c>
      <c r="O30" s="152">
        <f>ROUND(E30*N30,2)</f>
        <v>0</v>
      </c>
      <c r="P30" s="152">
        <v>0</v>
      </c>
      <c r="Q30" s="152">
        <f>ROUND(E30*P30,2)</f>
        <v>0</v>
      </c>
      <c r="R30" s="153"/>
      <c r="S30" s="153" t="s">
        <v>113</v>
      </c>
      <c r="T30" s="153" t="s">
        <v>114</v>
      </c>
      <c r="U30" s="153">
        <v>0.20200000000000001</v>
      </c>
      <c r="V30" s="153">
        <f>ROUND(E30*U30,2)</f>
        <v>3.36</v>
      </c>
      <c r="W30" s="153"/>
      <c r="X30" s="153" t="s">
        <v>115</v>
      </c>
      <c r="Y30" s="153" t="s">
        <v>116</v>
      </c>
      <c r="Z30" s="143"/>
      <c r="AA30" s="143"/>
      <c r="AB30" s="143"/>
      <c r="AC30" s="143"/>
      <c r="AD30" s="143"/>
      <c r="AE30" s="143"/>
      <c r="AF30" s="143"/>
      <c r="AG30" s="143" t="s">
        <v>117</v>
      </c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</row>
    <row r="31" spans="1:60" outlineLevel="2" x14ac:dyDescent="0.2">
      <c r="A31" s="150"/>
      <c r="B31" s="151"/>
      <c r="C31" s="182" t="s">
        <v>149</v>
      </c>
      <c r="D31" s="155"/>
      <c r="E31" s="156">
        <v>35.520000000000003</v>
      </c>
      <c r="F31" s="153"/>
      <c r="G31" s="153"/>
      <c r="H31" s="153"/>
      <c r="I31" s="153"/>
      <c r="J31" s="153"/>
      <c r="K31" s="153"/>
      <c r="L31" s="153"/>
      <c r="M31" s="153"/>
      <c r="N31" s="152"/>
      <c r="O31" s="152"/>
      <c r="P31" s="152"/>
      <c r="Q31" s="152"/>
      <c r="R31" s="153"/>
      <c r="S31" s="153"/>
      <c r="T31" s="153"/>
      <c r="U31" s="153"/>
      <c r="V31" s="153"/>
      <c r="W31" s="153"/>
      <c r="X31" s="153"/>
      <c r="Y31" s="153"/>
      <c r="Z31" s="143"/>
      <c r="AA31" s="143"/>
      <c r="AB31" s="143"/>
      <c r="AC31" s="143"/>
      <c r="AD31" s="143"/>
      <c r="AE31" s="143"/>
      <c r="AF31" s="143"/>
      <c r="AG31" s="143" t="s">
        <v>119</v>
      </c>
      <c r="AH31" s="143">
        <v>0</v>
      </c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</row>
    <row r="32" spans="1:60" outlineLevel="3" x14ac:dyDescent="0.2">
      <c r="A32" s="150"/>
      <c r="B32" s="151"/>
      <c r="C32" s="182" t="s">
        <v>150</v>
      </c>
      <c r="D32" s="155"/>
      <c r="E32" s="156">
        <v>-12.6</v>
      </c>
      <c r="F32" s="153"/>
      <c r="G32" s="153"/>
      <c r="H32" s="153"/>
      <c r="I32" s="153"/>
      <c r="J32" s="153"/>
      <c r="K32" s="153"/>
      <c r="L32" s="153"/>
      <c r="M32" s="153"/>
      <c r="N32" s="152"/>
      <c r="O32" s="152"/>
      <c r="P32" s="152"/>
      <c r="Q32" s="152"/>
      <c r="R32" s="153"/>
      <c r="S32" s="153"/>
      <c r="T32" s="153"/>
      <c r="U32" s="153"/>
      <c r="V32" s="153"/>
      <c r="W32" s="153"/>
      <c r="X32" s="153"/>
      <c r="Y32" s="153"/>
      <c r="Z32" s="143"/>
      <c r="AA32" s="143"/>
      <c r="AB32" s="143"/>
      <c r="AC32" s="143"/>
      <c r="AD32" s="143"/>
      <c r="AE32" s="143"/>
      <c r="AF32" s="143"/>
      <c r="AG32" s="143" t="s">
        <v>119</v>
      </c>
      <c r="AH32" s="143">
        <v>0</v>
      </c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</row>
    <row r="33" spans="1:60" outlineLevel="3" x14ac:dyDescent="0.2">
      <c r="A33" s="150"/>
      <c r="B33" s="151"/>
      <c r="C33" s="182" t="s">
        <v>151</v>
      </c>
      <c r="D33" s="155"/>
      <c r="E33" s="156">
        <v>-6.3</v>
      </c>
      <c r="F33" s="153"/>
      <c r="G33" s="153"/>
      <c r="H33" s="153"/>
      <c r="I33" s="153"/>
      <c r="J33" s="153"/>
      <c r="K33" s="153"/>
      <c r="L33" s="153"/>
      <c r="M33" s="153"/>
      <c r="N33" s="152"/>
      <c r="O33" s="152"/>
      <c r="P33" s="152"/>
      <c r="Q33" s="152"/>
      <c r="R33" s="153"/>
      <c r="S33" s="153"/>
      <c r="T33" s="153"/>
      <c r="U33" s="153"/>
      <c r="V33" s="153"/>
      <c r="W33" s="153"/>
      <c r="X33" s="153"/>
      <c r="Y33" s="153"/>
      <c r="Z33" s="143"/>
      <c r="AA33" s="143"/>
      <c r="AB33" s="143"/>
      <c r="AC33" s="143"/>
      <c r="AD33" s="143"/>
      <c r="AE33" s="143"/>
      <c r="AF33" s="143"/>
      <c r="AG33" s="143" t="s">
        <v>119</v>
      </c>
      <c r="AH33" s="143">
        <v>0</v>
      </c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</row>
    <row r="34" spans="1:60" ht="22.5" outlineLevel="1" x14ac:dyDescent="0.2">
      <c r="A34" s="168">
        <v>11</v>
      </c>
      <c r="B34" s="169" t="s">
        <v>152</v>
      </c>
      <c r="C34" s="181" t="s">
        <v>153</v>
      </c>
      <c r="D34" s="170" t="s">
        <v>112</v>
      </c>
      <c r="E34" s="171">
        <v>13.32</v>
      </c>
      <c r="F34" s="172"/>
      <c r="G34" s="173">
        <f>ROUND(E34*F34,2)</f>
        <v>0</v>
      </c>
      <c r="H34" s="154">
        <v>456.68</v>
      </c>
      <c r="I34" s="153">
        <f>ROUND(E34*H34,2)</f>
        <v>6082.98</v>
      </c>
      <c r="J34" s="154">
        <v>679.98</v>
      </c>
      <c r="K34" s="153">
        <f>ROUND(E34*J34,2)</f>
        <v>9057.33</v>
      </c>
      <c r="L34" s="153">
        <v>21</v>
      </c>
      <c r="M34" s="153">
        <f>G34*(1+L34/100)</f>
        <v>0</v>
      </c>
      <c r="N34" s="152">
        <v>1.7</v>
      </c>
      <c r="O34" s="152">
        <f>ROUND(E34*N34,2)</f>
        <v>22.64</v>
      </c>
      <c r="P34" s="152">
        <v>0</v>
      </c>
      <c r="Q34" s="152">
        <f>ROUND(E34*P34,2)</f>
        <v>0</v>
      </c>
      <c r="R34" s="153"/>
      <c r="S34" s="153" t="s">
        <v>113</v>
      </c>
      <c r="T34" s="153" t="s">
        <v>154</v>
      </c>
      <c r="U34" s="153">
        <v>1.587</v>
      </c>
      <c r="V34" s="153">
        <f>ROUND(E34*U34,2)</f>
        <v>21.14</v>
      </c>
      <c r="W34" s="153"/>
      <c r="X34" s="153" t="s">
        <v>115</v>
      </c>
      <c r="Y34" s="153" t="s">
        <v>116</v>
      </c>
      <c r="Z34" s="143"/>
      <c r="AA34" s="143"/>
      <c r="AB34" s="143"/>
      <c r="AC34" s="143"/>
      <c r="AD34" s="143"/>
      <c r="AE34" s="143"/>
      <c r="AF34" s="143"/>
      <c r="AG34" s="143" t="s">
        <v>155</v>
      </c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</row>
    <row r="35" spans="1:60" outlineLevel="2" x14ac:dyDescent="0.2">
      <c r="A35" s="150"/>
      <c r="B35" s="151"/>
      <c r="C35" s="190" t="s">
        <v>156</v>
      </c>
      <c r="D35" s="155"/>
      <c r="E35" s="156">
        <v>12.6</v>
      </c>
      <c r="F35" s="153"/>
      <c r="G35" s="153"/>
      <c r="H35" s="153"/>
      <c r="I35" s="153"/>
      <c r="J35" s="153"/>
      <c r="K35" s="153"/>
      <c r="L35" s="153"/>
      <c r="M35" s="153"/>
      <c r="N35" s="152"/>
      <c r="O35" s="152"/>
      <c r="P35" s="152"/>
      <c r="Q35" s="152"/>
      <c r="R35" s="153"/>
      <c r="S35" s="153"/>
      <c r="T35" s="153"/>
      <c r="U35" s="153"/>
      <c r="V35" s="153"/>
      <c r="W35" s="153"/>
      <c r="X35" s="153"/>
      <c r="Y35" s="153"/>
      <c r="Z35" s="143"/>
      <c r="AA35" s="143"/>
      <c r="AB35" s="143"/>
      <c r="AC35" s="143"/>
      <c r="AD35" s="143"/>
      <c r="AE35" s="143"/>
      <c r="AF35" s="143"/>
      <c r="AG35" s="143" t="s">
        <v>119</v>
      </c>
      <c r="AH35" s="143">
        <v>0</v>
      </c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</row>
    <row r="36" spans="1:60" outlineLevel="3" x14ac:dyDescent="0.2">
      <c r="A36" s="150"/>
      <c r="B36" s="151"/>
      <c r="C36" s="190" t="s">
        <v>157</v>
      </c>
      <c r="D36" s="155"/>
      <c r="E36" s="156">
        <v>0.72</v>
      </c>
      <c r="F36" s="153"/>
      <c r="G36" s="153"/>
      <c r="H36" s="153"/>
      <c r="I36" s="153"/>
      <c r="J36" s="153"/>
      <c r="K36" s="153"/>
      <c r="L36" s="153"/>
      <c r="M36" s="153"/>
      <c r="N36" s="152"/>
      <c r="O36" s="152"/>
      <c r="P36" s="152"/>
      <c r="Q36" s="152"/>
      <c r="R36" s="153"/>
      <c r="S36" s="153"/>
      <c r="T36" s="153"/>
      <c r="U36" s="153"/>
      <c r="V36" s="153"/>
      <c r="W36" s="153"/>
      <c r="X36" s="153"/>
      <c r="Y36" s="153"/>
      <c r="Z36" s="143"/>
      <c r="AA36" s="143"/>
      <c r="AB36" s="143"/>
      <c r="AC36" s="143"/>
      <c r="AD36" s="143"/>
      <c r="AE36" s="143"/>
      <c r="AF36" s="143"/>
      <c r="AG36" s="143" t="s">
        <v>119</v>
      </c>
      <c r="AH36" s="143">
        <v>0</v>
      </c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</row>
    <row r="37" spans="1:60" outlineLevel="1" x14ac:dyDescent="0.2">
      <c r="A37" s="168">
        <v>12</v>
      </c>
      <c r="B37" s="169" t="s">
        <v>158</v>
      </c>
      <c r="C37" s="181" t="s">
        <v>159</v>
      </c>
      <c r="D37" s="170" t="s">
        <v>112</v>
      </c>
      <c r="E37" s="171">
        <v>1</v>
      </c>
      <c r="F37" s="172"/>
      <c r="G37" s="173">
        <f>ROUND(E37*F37,2)</f>
        <v>0</v>
      </c>
      <c r="H37" s="154">
        <v>0</v>
      </c>
      <c r="I37" s="153">
        <f>ROUND(E37*H37,2)</f>
        <v>0</v>
      </c>
      <c r="J37" s="154">
        <v>1082.78</v>
      </c>
      <c r="K37" s="153">
        <f>ROUND(E37*J37,2)</f>
        <v>1082.78</v>
      </c>
      <c r="L37" s="153">
        <v>21</v>
      </c>
      <c r="M37" s="153">
        <f>G37*(1+L37/100)</f>
        <v>0</v>
      </c>
      <c r="N37" s="152">
        <v>0</v>
      </c>
      <c r="O37" s="152">
        <f>ROUND(E37*N37,2)</f>
        <v>0</v>
      </c>
      <c r="P37" s="152">
        <v>0</v>
      </c>
      <c r="Q37" s="152">
        <f>ROUND(E37*P37,2)</f>
        <v>0</v>
      </c>
      <c r="R37" s="153"/>
      <c r="S37" s="153" t="s">
        <v>113</v>
      </c>
      <c r="T37" s="153" t="s">
        <v>114</v>
      </c>
      <c r="U37" s="153">
        <v>2.1949999999999998</v>
      </c>
      <c r="V37" s="153">
        <f>ROUND(E37*U37,2)</f>
        <v>2.2000000000000002</v>
      </c>
      <c r="W37" s="153"/>
      <c r="X37" s="153" t="s">
        <v>115</v>
      </c>
      <c r="Y37" s="153" t="s">
        <v>116</v>
      </c>
      <c r="Z37" s="143"/>
      <c r="AA37" s="143"/>
      <c r="AB37" s="143"/>
      <c r="AC37" s="143"/>
      <c r="AD37" s="143"/>
      <c r="AE37" s="143"/>
      <c r="AF37" s="143"/>
      <c r="AG37" s="143" t="s">
        <v>117</v>
      </c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</row>
    <row r="38" spans="1:60" outlineLevel="2" x14ac:dyDescent="0.2">
      <c r="A38" s="150"/>
      <c r="B38" s="151"/>
      <c r="C38" s="182" t="s">
        <v>160</v>
      </c>
      <c r="D38" s="155"/>
      <c r="E38" s="156">
        <v>1</v>
      </c>
      <c r="F38" s="153"/>
      <c r="G38" s="153"/>
      <c r="H38" s="153"/>
      <c r="I38" s="153"/>
      <c r="J38" s="153"/>
      <c r="K38" s="153"/>
      <c r="L38" s="153"/>
      <c r="M38" s="153"/>
      <c r="N38" s="152"/>
      <c r="O38" s="152"/>
      <c r="P38" s="152"/>
      <c r="Q38" s="152"/>
      <c r="R38" s="153"/>
      <c r="S38" s="153"/>
      <c r="T38" s="153"/>
      <c r="U38" s="153"/>
      <c r="V38" s="153"/>
      <c r="W38" s="153"/>
      <c r="X38" s="153"/>
      <c r="Y38" s="153"/>
      <c r="Z38" s="143"/>
      <c r="AA38" s="143"/>
      <c r="AB38" s="143"/>
      <c r="AC38" s="143"/>
      <c r="AD38" s="143"/>
      <c r="AE38" s="143"/>
      <c r="AF38" s="143"/>
      <c r="AG38" s="143" t="s">
        <v>119</v>
      </c>
      <c r="AH38" s="143"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</row>
    <row r="39" spans="1:60" outlineLevel="1" x14ac:dyDescent="0.2">
      <c r="A39" s="174">
        <v>13</v>
      </c>
      <c r="B39" s="175" t="s">
        <v>161</v>
      </c>
      <c r="C39" s="183" t="s">
        <v>162</v>
      </c>
      <c r="D39" s="176" t="s">
        <v>163</v>
      </c>
      <c r="E39" s="177">
        <v>935</v>
      </c>
      <c r="F39" s="178"/>
      <c r="G39" s="179">
        <f>ROUND(E39*F39,2)</f>
        <v>0</v>
      </c>
      <c r="H39" s="154">
        <v>1.98</v>
      </c>
      <c r="I39" s="153">
        <f>ROUND(E39*H39,2)</f>
        <v>1851.3</v>
      </c>
      <c r="J39" s="154">
        <v>27.93</v>
      </c>
      <c r="K39" s="153">
        <f>ROUND(E39*J39,2)</f>
        <v>26114.55</v>
      </c>
      <c r="L39" s="153">
        <v>21</v>
      </c>
      <c r="M39" s="153">
        <f>G39*(1+L39/100)</f>
        <v>0</v>
      </c>
      <c r="N39" s="152">
        <v>0</v>
      </c>
      <c r="O39" s="152">
        <f>ROUND(E39*N39,2)</f>
        <v>0</v>
      </c>
      <c r="P39" s="152">
        <v>0</v>
      </c>
      <c r="Q39" s="152">
        <f>ROUND(E39*P39,2)</f>
        <v>0</v>
      </c>
      <c r="R39" s="153"/>
      <c r="S39" s="153" t="s">
        <v>113</v>
      </c>
      <c r="T39" s="153" t="s">
        <v>114</v>
      </c>
      <c r="U39" s="153">
        <v>0.06</v>
      </c>
      <c r="V39" s="153">
        <f>ROUND(E39*U39,2)</f>
        <v>56.1</v>
      </c>
      <c r="W39" s="153"/>
      <c r="X39" s="153" t="s">
        <v>115</v>
      </c>
      <c r="Y39" s="153" t="s">
        <v>116</v>
      </c>
      <c r="Z39" s="143"/>
      <c r="AA39" s="143"/>
      <c r="AB39" s="143"/>
      <c r="AC39" s="143"/>
      <c r="AD39" s="143"/>
      <c r="AE39" s="143"/>
      <c r="AF39" s="143"/>
      <c r="AG39" s="143" t="s">
        <v>117</v>
      </c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</row>
    <row r="40" spans="1:60" outlineLevel="1" x14ac:dyDescent="0.2">
      <c r="A40" s="168">
        <v>14</v>
      </c>
      <c r="B40" s="169" t="s">
        <v>164</v>
      </c>
      <c r="C40" s="181" t="s">
        <v>165</v>
      </c>
      <c r="D40" s="170" t="s">
        <v>163</v>
      </c>
      <c r="E40" s="171">
        <v>1650.5</v>
      </c>
      <c r="F40" s="172"/>
      <c r="G40" s="173">
        <f>ROUND(E40*F40,2)</f>
        <v>0</v>
      </c>
      <c r="H40" s="154">
        <v>0</v>
      </c>
      <c r="I40" s="153">
        <f>ROUND(E40*H40,2)</f>
        <v>0</v>
      </c>
      <c r="J40" s="154">
        <v>16.84</v>
      </c>
      <c r="K40" s="153">
        <f>ROUND(E40*J40,2)</f>
        <v>27794.42</v>
      </c>
      <c r="L40" s="153">
        <v>21</v>
      </c>
      <c r="M40" s="153">
        <f>G40*(1+L40/100)</f>
        <v>0</v>
      </c>
      <c r="N40" s="152">
        <v>0</v>
      </c>
      <c r="O40" s="152">
        <f>ROUND(E40*N40,2)</f>
        <v>0</v>
      </c>
      <c r="P40" s="152">
        <v>0</v>
      </c>
      <c r="Q40" s="152">
        <f>ROUND(E40*P40,2)</f>
        <v>0</v>
      </c>
      <c r="R40" s="153"/>
      <c r="S40" s="153" t="s">
        <v>113</v>
      </c>
      <c r="T40" s="153" t="s">
        <v>114</v>
      </c>
      <c r="U40" s="153">
        <v>1.7999999999999999E-2</v>
      </c>
      <c r="V40" s="153">
        <f>ROUND(E40*U40,2)</f>
        <v>29.71</v>
      </c>
      <c r="W40" s="153"/>
      <c r="X40" s="153" t="s">
        <v>115</v>
      </c>
      <c r="Y40" s="153" t="s">
        <v>116</v>
      </c>
      <c r="Z40" s="143"/>
      <c r="AA40" s="143"/>
      <c r="AB40" s="143"/>
      <c r="AC40" s="143"/>
      <c r="AD40" s="143"/>
      <c r="AE40" s="143"/>
      <c r="AF40" s="143"/>
      <c r="AG40" s="143" t="s">
        <v>117</v>
      </c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</row>
    <row r="41" spans="1:60" outlineLevel="2" x14ac:dyDescent="0.2">
      <c r="A41" s="150"/>
      <c r="B41" s="151"/>
      <c r="C41" s="182" t="s">
        <v>166</v>
      </c>
      <c r="D41" s="155"/>
      <c r="E41" s="156">
        <v>342.5</v>
      </c>
      <c r="F41" s="153"/>
      <c r="G41" s="153"/>
      <c r="H41" s="153"/>
      <c r="I41" s="153"/>
      <c r="J41" s="153"/>
      <c r="K41" s="153"/>
      <c r="L41" s="153"/>
      <c r="M41" s="153"/>
      <c r="N41" s="152"/>
      <c r="O41" s="152"/>
      <c r="P41" s="152"/>
      <c r="Q41" s="152"/>
      <c r="R41" s="153"/>
      <c r="S41" s="153"/>
      <c r="T41" s="153"/>
      <c r="U41" s="153"/>
      <c r="V41" s="153"/>
      <c r="W41" s="153"/>
      <c r="X41" s="153"/>
      <c r="Y41" s="153"/>
      <c r="Z41" s="143"/>
      <c r="AA41" s="143"/>
      <c r="AB41" s="143"/>
      <c r="AC41" s="143"/>
      <c r="AD41" s="143"/>
      <c r="AE41" s="143"/>
      <c r="AF41" s="143"/>
      <c r="AG41" s="143" t="s">
        <v>119</v>
      </c>
      <c r="AH41" s="143">
        <v>0</v>
      </c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</row>
    <row r="42" spans="1:60" outlineLevel="3" x14ac:dyDescent="0.2">
      <c r="A42" s="150"/>
      <c r="B42" s="151"/>
      <c r="C42" s="182" t="s">
        <v>167</v>
      </c>
      <c r="D42" s="155"/>
      <c r="E42" s="156"/>
      <c r="F42" s="153"/>
      <c r="G42" s="153"/>
      <c r="H42" s="153"/>
      <c r="I42" s="153"/>
      <c r="J42" s="153"/>
      <c r="K42" s="153"/>
      <c r="L42" s="153"/>
      <c r="M42" s="153"/>
      <c r="N42" s="152"/>
      <c r="O42" s="152"/>
      <c r="P42" s="152"/>
      <c r="Q42" s="152"/>
      <c r="R42" s="153"/>
      <c r="S42" s="153"/>
      <c r="T42" s="153"/>
      <c r="U42" s="153"/>
      <c r="V42" s="153"/>
      <c r="W42" s="153"/>
      <c r="X42" s="153"/>
      <c r="Y42" s="153"/>
      <c r="Z42" s="143"/>
      <c r="AA42" s="143"/>
      <c r="AB42" s="143"/>
      <c r="AC42" s="143"/>
      <c r="AD42" s="143"/>
      <c r="AE42" s="143"/>
      <c r="AF42" s="143"/>
      <c r="AG42" s="143" t="s">
        <v>119</v>
      </c>
      <c r="AH42" s="143">
        <v>0</v>
      </c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</row>
    <row r="43" spans="1:60" outlineLevel="3" x14ac:dyDescent="0.2">
      <c r="A43" s="150"/>
      <c r="B43" s="151"/>
      <c r="C43" s="182" t="s">
        <v>168</v>
      </c>
      <c r="D43" s="155"/>
      <c r="E43" s="156">
        <v>1208</v>
      </c>
      <c r="F43" s="153"/>
      <c r="G43" s="153"/>
      <c r="H43" s="153"/>
      <c r="I43" s="153"/>
      <c r="J43" s="153"/>
      <c r="K43" s="153"/>
      <c r="L43" s="153"/>
      <c r="M43" s="153"/>
      <c r="N43" s="152"/>
      <c r="O43" s="152"/>
      <c r="P43" s="152"/>
      <c r="Q43" s="152"/>
      <c r="R43" s="153"/>
      <c r="S43" s="153"/>
      <c r="T43" s="153"/>
      <c r="U43" s="153"/>
      <c r="V43" s="153"/>
      <c r="W43" s="153"/>
      <c r="X43" s="153"/>
      <c r="Y43" s="153"/>
      <c r="Z43" s="143"/>
      <c r="AA43" s="143"/>
      <c r="AB43" s="143"/>
      <c r="AC43" s="143"/>
      <c r="AD43" s="143"/>
      <c r="AE43" s="143"/>
      <c r="AF43" s="143"/>
      <c r="AG43" s="143" t="s">
        <v>119</v>
      </c>
      <c r="AH43" s="143">
        <v>0</v>
      </c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</row>
    <row r="44" spans="1:60" outlineLevel="3" x14ac:dyDescent="0.2">
      <c r="A44" s="150"/>
      <c r="B44" s="151"/>
      <c r="C44" s="182" t="s">
        <v>169</v>
      </c>
      <c r="D44" s="155"/>
      <c r="E44" s="156">
        <v>100</v>
      </c>
      <c r="F44" s="153"/>
      <c r="G44" s="153"/>
      <c r="H44" s="153"/>
      <c r="I44" s="153"/>
      <c r="J44" s="153"/>
      <c r="K44" s="153"/>
      <c r="L44" s="153"/>
      <c r="M44" s="153"/>
      <c r="N44" s="152"/>
      <c r="O44" s="152"/>
      <c r="P44" s="152"/>
      <c r="Q44" s="152"/>
      <c r="R44" s="153"/>
      <c r="S44" s="153"/>
      <c r="T44" s="153"/>
      <c r="U44" s="153"/>
      <c r="V44" s="153"/>
      <c r="W44" s="153"/>
      <c r="X44" s="153"/>
      <c r="Y44" s="153"/>
      <c r="Z44" s="143"/>
      <c r="AA44" s="143"/>
      <c r="AB44" s="143"/>
      <c r="AC44" s="143"/>
      <c r="AD44" s="143"/>
      <c r="AE44" s="143"/>
      <c r="AF44" s="143"/>
      <c r="AG44" s="143" t="s">
        <v>119</v>
      </c>
      <c r="AH44" s="143">
        <v>0</v>
      </c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</row>
    <row r="45" spans="1:60" outlineLevel="1" x14ac:dyDescent="0.2">
      <c r="A45" s="168">
        <v>15</v>
      </c>
      <c r="B45" s="169" t="s">
        <v>170</v>
      </c>
      <c r="C45" s="181" t="s">
        <v>171</v>
      </c>
      <c r="D45" s="170" t="s">
        <v>163</v>
      </c>
      <c r="E45" s="171">
        <v>935</v>
      </c>
      <c r="F45" s="172"/>
      <c r="G45" s="173">
        <f>ROUND(E45*F45,2)</f>
        <v>0</v>
      </c>
      <c r="H45" s="154">
        <v>0</v>
      </c>
      <c r="I45" s="153">
        <f>ROUND(E45*H45,2)</f>
        <v>0</v>
      </c>
      <c r="J45" s="154">
        <v>81.87</v>
      </c>
      <c r="K45" s="153">
        <f>ROUND(E45*J45,2)</f>
        <v>76548.45</v>
      </c>
      <c r="L45" s="153">
        <v>21</v>
      </c>
      <c r="M45" s="153">
        <f>G45*(1+L45/100)</f>
        <v>0</v>
      </c>
      <c r="N45" s="152">
        <v>0</v>
      </c>
      <c r="O45" s="152">
        <f>ROUND(E45*N45,2)</f>
        <v>0</v>
      </c>
      <c r="P45" s="152">
        <v>0</v>
      </c>
      <c r="Q45" s="152">
        <f>ROUND(E45*P45,2)</f>
        <v>0</v>
      </c>
      <c r="R45" s="153"/>
      <c r="S45" s="153" t="s">
        <v>113</v>
      </c>
      <c r="T45" s="153" t="s">
        <v>114</v>
      </c>
      <c r="U45" s="153">
        <v>0.17699999999999999</v>
      </c>
      <c r="V45" s="153">
        <f>ROUND(E45*U45,2)</f>
        <v>165.5</v>
      </c>
      <c r="W45" s="153"/>
      <c r="X45" s="153" t="s">
        <v>115</v>
      </c>
      <c r="Y45" s="153" t="s">
        <v>116</v>
      </c>
      <c r="Z45" s="143"/>
      <c r="AA45" s="143"/>
      <c r="AB45" s="143"/>
      <c r="AC45" s="143"/>
      <c r="AD45" s="143"/>
      <c r="AE45" s="143"/>
      <c r="AF45" s="143"/>
      <c r="AG45" s="143" t="s">
        <v>117</v>
      </c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</row>
    <row r="46" spans="1:60" outlineLevel="2" x14ac:dyDescent="0.2">
      <c r="A46" s="150"/>
      <c r="B46" s="151"/>
      <c r="C46" s="182" t="s">
        <v>172</v>
      </c>
      <c r="D46" s="155"/>
      <c r="E46" s="156"/>
      <c r="F46" s="153"/>
      <c r="G46" s="153"/>
      <c r="H46" s="153"/>
      <c r="I46" s="153"/>
      <c r="J46" s="153"/>
      <c r="K46" s="153"/>
      <c r="L46" s="153"/>
      <c r="M46" s="153"/>
      <c r="N46" s="152"/>
      <c r="O46" s="152"/>
      <c r="P46" s="152"/>
      <c r="Q46" s="152"/>
      <c r="R46" s="153"/>
      <c r="S46" s="153"/>
      <c r="T46" s="153"/>
      <c r="U46" s="153"/>
      <c r="V46" s="153"/>
      <c r="W46" s="153"/>
      <c r="X46" s="153"/>
      <c r="Y46" s="153"/>
      <c r="Z46" s="143"/>
      <c r="AA46" s="143"/>
      <c r="AB46" s="143"/>
      <c r="AC46" s="143"/>
      <c r="AD46" s="143"/>
      <c r="AE46" s="143"/>
      <c r="AF46" s="143"/>
      <c r="AG46" s="143" t="s">
        <v>119</v>
      </c>
      <c r="AH46" s="143">
        <v>0</v>
      </c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</row>
    <row r="47" spans="1:60" outlineLevel="3" x14ac:dyDescent="0.2">
      <c r="A47" s="150"/>
      <c r="B47" s="151"/>
      <c r="C47" s="182" t="s">
        <v>173</v>
      </c>
      <c r="D47" s="155"/>
      <c r="E47" s="156">
        <v>390</v>
      </c>
      <c r="F47" s="153"/>
      <c r="G47" s="153"/>
      <c r="H47" s="153"/>
      <c r="I47" s="153"/>
      <c r="J47" s="153"/>
      <c r="K47" s="153"/>
      <c r="L47" s="153"/>
      <c r="M47" s="153"/>
      <c r="N47" s="152"/>
      <c r="O47" s="152"/>
      <c r="P47" s="152"/>
      <c r="Q47" s="152"/>
      <c r="R47" s="153"/>
      <c r="S47" s="153"/>
      <c r="T47" s="153"/>
      <c r="U47" s="153"/>
      <c r="V47" s="153"/>
      <c r="W47" s="153"/>
      <c r="X47" s="153"/>
      <c r="Y47" s="153"/>
      <c r="Z47" s="143"/>
      <c r="AA47" s="143"/>
      <c r="AB47" s="143"/>
      <c r="AC47" s="143"/>
      <c r="AD47" s="143"/>
      <c r="AE47" s="143"/>
      <c r="AF47" s="143"/>
      <c r="AG47" s="143" t="s">
        <v>119</v>
      </c>
      <c r="AH47" s="143">
        <v>0</v>
      </c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</row>
    <row r="48" spans="1:60" outlineLevel="3" x14ac:dyDescent="0.2">
      <c r="A48" s="150"/>
      <c r="B48" s="151"/>
      <c r="C48" s="182" t="s">
        <v>174</v>
      </c>
      <c r="D48" s="155"/>
      <c r="E48" s="156"/>
      <c r="F48" s="153"/>
      <c r="G48" s="153"/>
      <c r="H48" s="153"/>
      <c r="I48" s="153"/>
      <c r="J48" s="153"/>
      <c r="K48" s="153"/>
      <c r="L48" s="153"/>
      <c r="M48" s="153"/>
      <c r="N48" s="152"/>
      <c r="O48" s="152"/>
      <c r="P48" s="152"/>
      <c r="Q48" s="152"/>
      <c r="R48" s="153"/>
      <c r="S48" s="153"/>
      <c r="T48" s="153"/>
      <c r="U48" s="153"/>
      <c r="V48" s="153"/>
      <c r="W48" s="153"/>
      <c r="X48" s="153"/>
      <c r="Y48" s="153"/>
      <c r="Z48" s="143"/>
      <c r="AA48" s="143"/>
      <c r="AB48" s="143"/>
      <c r="AC48" s="143"/>
      <c r="AD48" s="143"/>
      <c r="AE48" s="143"/>
      <c r="AF48" s="143"/>
      <c r="AG48" s="143" t="s">
        <v>119</v>
      </c>
      <c r="AH48" s="143">
        <v>0</v>
      </c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</row>
    <row r="49" spans="1:60" outlineLevel="3" x14ac:dyDescent="0.2">
      <c r="A49" s="150"/>
      <c r="B49" s="151"/>
      <c r="C49" s="182" t="s">
        <v>175</v>
      </c>
      <c r="D49" s="155"/>
      <c r="E49" s="156"/>
      <c r="F49" s="153"/>
      <c r="G49" s="153"/>
      <c r="H49" s="153"/>
      <c r="I49" s="153"/>
      <c r="J49" s="153"/>
      <c r="K49" s="153"/>
      <c r="L49" s="153"/>
      <c r="M49" s="153"/>
      <c r="N49" s="152"/>
      <c r="O49" s="152"/>
      <c r="P49" s="152"/>
      <c r="Q49" s="152"/>
      <c r="R49" s="153"/>
      <c r="S49" s="153"/>
      <c r="T49" s="153"/>
      <c r="U49" s="153"/>
      <c r="V49" s="153"/>
      <c r="W49" s="153"/>
      <c r="X49" s="153"/>
      <c r="Y49" s="153"/>
      <c r="Z49" s="143"/>
      <c r="AA49" s="143"/>
      <c r="AB49" s="143"/>
      <c r="AC49" s="143"/>
      <c r="AD49" s="143"/>
      <c r="AE49" s="143"/>
      <c r="AF49" s="143"/>
      <c r="AG49" s="143" t="s">
        <v>119</v>
      </c>
      <c r="AH49" s="143">
        <v>0</v>
      </c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</row>
    <row r="50" spans="1:60" outlineLevel="3" x14ac:dyDescent="0.2">
      <c r="A50" s="150"/>
      <c r="B50" s="151"/>
      <c r="C50" s="182" t="s">
        <v>176</v>
      </c>
      <c r="D50" s="155"/>
      <c r="E50" s="156">
        <v>240</v>
      </c>
      <c r="F50" s="153"/>
      <c r="G50" s="153"/>
      <c r="H50" s="153"/>
      <c r="I50" s="153"/>
      <c r="J50" s="153"/>
      <c r="K50" s="153"/>
      <c r="L50" s="153"/>
      <c r="M50" s="153"/>
      <c r="N50" s="152"/>
      <c r="O50" s="152"/>
      <c r="P50" s="152"/>
      <c r="Q50" s="152"/>
      <c r="R50" s="153"/>
      <c r="S50" s="153"/>
      <c r="T50" s="153"/>
      <c r="U50" s="153"/>
      <c r="V50" s="153"/>
      <c r="W50" s="153"/>
      <c r="X50" s="153"/>
      <c r="Y50" s="153"/>
      <c r="Z50" s="143"/>
      <c r="AA50" s="143"/>
      <c r="AB50" s="143"/>
      <c r="AC50" s="143"/>
      <c r="AD50" s="143"/>
      <c r="AE50" s="143"/>
      <c r="AF50" s="143"/>
      <c r="AG50" s="143" t="s">
        <v>119</v>
      </c>
      <c r="AH50" s="143">
        <v>0</v>
      </c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</row>
    <row r="51" spans="1:60" outlineLevel="3" x14ac:dyDescent="0.2">
      <c r="A51" s="150"/>
      <c r="B51" s="151"/>
      <c r="C51" s="182" t="s">
        <v>177</v>
      </c>
      <c r="D51" s="155"/>
      <c r="E51" s="156">
        <v>25</v>
      </c>
      <c r="F51" s="153"/>
      <c r="G51" s="153"/>
      <c r="H51" s="153"/>
      <c r="I51" s="153"/>
      <c r="J51" s="153"/>
      <c r="K51" s="153"/>
      <c r="L51" s="153"/>
      <c r="M51" s="153"/>
      <c r="N51" s="152"/>
      <c r="O51" s="152"/>
      <c r="P51" s="152"/>
      <c r="Q51" s="152"/>
      <c r="R51" s="153"/>
      <c r="S51" s="153"/>
      <c r="T51" s="153"/>
      <c r="U51" s="153"/>
      <c r="V51" s="153"/>
      <c r="W51" s="153"/>
      <c r="X51" s="153"/>
      <c r="Y51" s="153"/>
      <c r="Z51" s="143"/>
      <c r="AA51" s="143"/>
      <c r="AB51" s="143"/>
      <c r="AC51" s="143"/>
      <c r="AD51" s="143"/>
      <c r="AE51" s="143"/>
      <c r="AF51" s="143"/>
      <c r="AG51" s="143" t="s">
        <v>119</v>
      </c>
      <c r="AH51" s="143">
        <v>0</v>
      </c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</row>
    <row r="52" spans="1:60" outlineLevel="3" x14ac:dyDescent="0.2">
      <c r="A52" s="150"/>
      <c r="B52" s="151"/>
      <c r="C52" s="182" t="s">
        <v>174</v>
      </c>
      <c r="D52" s="155"/>
      <c r="E52" s="156"/>
      <c r="F52" s="153"/>
      <c r="G52" s="153"/>
      <c r="H52" s="153"/>
      <c r="I52" s="153"/>
      <c r="J52" s="153"/>
      <c r="K52" s="153"/>
      <c r="L52" s="153"/>
      <c r="M52" s="153"/>
      <c r="N52" s="152"/>
      <c r="O52" s="152"/>
      <c r="P52" s="152"/>
      <c r="Q52" s="152"/>
      <c r="R52" s="153"/>
      <c r="S52" s="153"/>
      <c r="T52" s="153"/>
      <c r="U52" s="153"/>
      <c r="V52" s="153"/>
      <c r="W52" s="153"/>
      <c r="X52" s="153"/>
      <c r="Y52" s="153"/>
      <c r="Z52" s="143"/>
      <c r="AA52" s="143"/>
      <c r="AB52" s="143"/>
      <c r="AC52" s="143"/>
      <c r="AD52" s="143"/>
      <c r="AE52" s="143"/>
      <c r="AF52" s="143"/>
      <c r="AG52" s="143" t="s">
        <v>119</v>
      </c>
      <c r="AH52" s="143">
        <v>0</v>
      </c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</row>
    <row r="53" spans="1:60" outlineLevel="3" x14ac:dyDescent="0.2">
      <c r="A53" s="150"/>
      <c r="B53" s="151"/>
      <c r="C53" s="182" t="s">
        <v>178</v>
      </c>
      <c r="D53" s="155"/>
      <c r="E53" s="156">
        <v>280</v>
      </c>
      <c r="F53" s="153"/>
      <c r="G53" s="153"/>
      <c r="H53" s="153"/>
      <c r="I53" s="153"/>
      <c r="J53" s="153"/>
      <c r="K53" s="153"/>
      <c r="L53" s="153"/>
      <c r="M53" s="153"/>
      <c r="N53" s="152"/>
      <c r="O53" s="152"/>
      <c r="P53" s="152"/>
      <c r="Q53" s="152"/>
      <c r="R53" s="153"/>
      <c r="S53" s="153"/>
      <c r="T53" s="153"/>
      <c r="U53" s="153"/>
      <c r="V53" s="153"/>
      <c r="W53" s="153"/>
      <c r="X53" s="153"/>
      <c r="Y53" s="153"/>
      <c r="Z53" s="143"/>
      <c r="AA53" s="143"/>
      <c r="AB53" s="143"/>
      <c r="AC53" s="143"/>
      <c r="AD53" s="143"/>
      <c r="AE53" s="143"/>
      <c r="AF53" s="143"/>
      <c r="AG53" s="143" t="s">
        <v>119</v>
      </c>
      <c r="AH53" s="143">
        <v>0</v>
      </c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</row>
    <row r="54" spans="1:60" outlineLevel="1" x14ac:dyDescent="0.2">
      <c r="A54" s="168">
        <v>16</v>
      </c>
      <c r="B54" s="169" t="s">
        <v>179</v>
      </c>
      <c r="C54" s="181" t="s">
        <v>180</v>
      </c>
      <c r="D54" s="170" t="s">
        <v>163</v>
      </c>
      <c r="E54" s="171">
        <v>690</v>
      </c>
      <c r="F54" s="172"/>
      <c r="G54" s="173">
        <f>ROUND(E54*F54,2)</f>
        <v>0</v>
      </c>
      <c r="H54" s="154">
        <v>0</v>
      </c>
      <c r="I54" s="153">
        <f>ROUND(E54*H54,2)</f>
        <v>0</v>
      </c>
      <c r="J54" s="154">
        <v>66.540000000000006</v>
      </c>
      <c r="K54" s="153">
        <f>ROUND(E54*J54,2)</f>
        <v>45912.6</v>
      </c>
      <c r="L54" s="153">
        <v>21</v>
      </c>
      <c r="M54" s="153">
        <f>G54*(1+L54/100)</f>
        <v>0</v>
      </c>
      <c r="N54" s="152">
        <v>0</v>
      </c>
      <c r="O54" s="152">
        <f>ROUND(E54*N54,2)</f>
        <v>0</v>
      </c>
      <c r="P54" s="152">
        <v>0</v>
      </c>
      <c r="Q54" s="152">
        <f>ROUND(E54*P54,2)</f>
        <v>0</v>
      </c>
      <c r="R54" s="153"/>
      <c r="S54" s="153" t="s">
        <v>113</v>
      </c>
      <c r="T54" s="153" t="s">
        <v>114</v>
      </c>
      <c r="U54" s="153">
        <v>0.107</v>
      </c>
      <c r="V54" s="153">
        <f>ROUND(E54*U54,2)</f>
        <v>73.83</v>
      </c>
      <c r="W54" s="153"/>
      <c r="X54" s="153" t="s">
        <v>115</v>
      </c>
      <c r="Y54" s="153" t="s">
        <v>116</v>
      </c>
      <c r="Z54" s="143"/>
      <c r="AA54" s="143"/>
      <c r="AB54" s="143"/>
      <c r="AC54" s="143"/>
      <c r="AD54" s="143"/>
      <c r="AE54" s="143"/>
      <c r="AF54" s="143"/>
      <c r="AG54" s="143" t="s">
        <v>117</v>
      </c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</row>
    <row r="55" spans="1:60" outlineLevel="2" x14ac:dyDescent="0.2">
      <c r="A55" s="150"/>
      <c r="B55" s="151"/>
      <c r="C55" s="182" t="s">
        <v>181</v>
      </c>
      <c r="D55" s="155"/>
      <c r="E55" s="156">
        <v>360</v>
      </c>
      <c r="F55" s="153"/>
      <c r="G55" s="153"/>
      <c r="H55" s="153"/>
      <c r="I55" s="153"/>
      <c r="J55" s="153"/>
      <c r="K55" s="153"/>
      <c r="L55" s="153"/>
      <c r="M55" s="153"/>
      <c r="N55" s="152"/>
      <c r="O55" s="152"/>
      <c r="P55" s="152"/>
      <c r="Q55" s="152"/>
      <c r="R55" s="153"/>
      <c r="S55" s="153"/>
      <c r="T55" s="153"/>
      <c r="U55" s="153"/>
      <c r="V55" s="153"/>
      <c r="W55" s="153"/>
      <c r="X55" s="153"/>
      <c r="Y55" s="153"/>
      <c r="Z55" s="143"/>
      <c r="AA55" s="143"/>
      <c r="AB55" s="143"/>
      <c r="AC55" s="143"/>
      <c r="AD55" s="143"/>
      <c r="AE55" s="143"/>
      <c r="AF55" s="143"/>
      <c r="AG55" s="143" t="s">
        <v>119</v>
      </c>
      <c r="AH55" s="143">
        <v>0</v>
      </c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</row>
    <row r="56" spans="1:60" outlineLevel="3" x14ac:dyDescent="0.2">
      <c r="A56" s="150"/>
      <c r="B56" s="151"/>
      <c r="C56" s="182" t="s">
        <v>182</v>
      </c>
      <c r="D56" s="155"/>
      <c r="E56" s="156">
        <v>330</v>
      </c>
      <c r="F56" s="153"/>
      <c r="G56" s="153"/>
      <c r="H56" s="153"/>
      <c r="I56" s="153"/>
      <c r="J56" s="153"/>
      <c r="K56" s="153"/>
      <c r="L56" s="153"/>
      <c r="M56" s="153"/>
      <c r="N56" s="152"/>
      <c r="O56" s="152"/>
      <c r="P56" s="152"/>
      <c r="Q56" s="152"/>
      <c r="R56" s="153"/>
      <c r="S56" s="153"/>
      <c r="T56" s="153"/>
      <c r="U56" s="153"/>
      <c r="V56" s="153"/>
      <c r="W56" s="153"/>
      <c r="X56" s="153"/>
      <c r="Y56" s="153"/>
      <c r="Z56" s="143"/>
      <c r="AA56" s="143"/>
      <c r="AB56" s="143"/>
      <c r="AC56" s="143"/>
      <c r="AD56" s="143"/>
      <c r="AE56" s="143"/>
      <c r="AF56" s="143"/>
      <c r="AG56" s="143" t="s">
        <v>119</v>
      </c>
      <c r="AH56" s="143">
        <v>0</v>
      </c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</row>
    <row r="57" spans="1:60" outlineLevel="1" x14ac:dyDescent="0.2">
      <c r="A57" s="168">
        <v>17</v>
      </c>
      <c r="B57" s="169" t="s">
        <v>183</v>
      </c>
      <c r="C57" s="189" t="s">
        <v>184</v>
      </c>
      <c r="D57" s="170" t="s">
        <v>112</v>
      </c>
      <c r="E57" s="171">
        <v>1290.1600000000001</v>
      </c>
      <c r="F57" s="172"/>
      <c r="G57" s="173">
        <f>ROUND(E57*F57,2)</f>
        <v>0</v>
      </c>
      <c r="H57" s="154">
        <v>0</v>
      </c>
      <c r="I57" s="153">
        <f>ROUND(E57*H57,2)</f>
        <v>0</v>
      </c>
      <c r="J57" s="154">
        <v>550.41999999999996</v>
      </c>
      <c r="K57" s="153">
        <f>ROUND(E57*J57,2)</f>
        <v>710129.87</v>
      </c>
      <c r="L57" s="153">
        <v>21</v>
      </c>
      <c r="M57" s="153">
        <f>G57*(1+L57/100)</f>
        <v>0</v>
      </c>
      <c r="N57" s="152">
        <v>0</v>
      </c>
      <c r="O57" s="152">
        <f>ROUND(E57*N57,2)</f>
        <v>0</v>
      </c>
      <c r="P57" s="152">
        <v>0</v>
      </c>
      <c r="Q57" s="152">
        <f>ROUND(E57*P57,2)</f>
        <v>0</v>
      </c>
      <c r="R57" s="153"/>
      <c r="S57" s="153" t="s">
        <v>113</v>
      </c>
      <c r="T57" s="153" t="s">
        <v>114</v>
      </c>
      <c r="U57" s="153">
        <v>0</v>
      </c>
      <c r="V57" s="153">
        <f>ROUND(E57*U57,2)</f>
        <v>0</v>
      </c>
      <c r="W57" s="153"/>
      <c r="X57" s="153" t="s">
        <v>115</v>
      </c>
      <c r="Y57" s="153" t="s">
        <v>116</v>
      </c>
      <c r="Z57" s="143"/>
      <c r="AA57" s="143"/>
      <c r="AB57" s="143"/>
      <c r="AC57" s="143"/>
      <c r="AD57" s="143"/>
      <c r="AE57" s="143"/>
      <c r="AF57" s="143"/>
      <c r="AG57" s="143" t="s">
        <v>117</v>
      </c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</row>
    <row r="58" spans="1:60" outlineLevel="2" x14ac:dyDescent="0.2">
      <c r="A58" s="150"/>
      <c r="B58" s="151"/>
      <c r="C58" s="182" t="s">
        <v>140</v>
      </c>
      <c r="D58" s="155"/>
      <c r="E58" s="156">
        <v>1290.1600000000001</v>
      </c>
      <c r="F58" s="153"/>
      <c r="G58" s="153"/>
      <c r="H58" s="153"/>
      <c r="I58" s="153"/>
      <c r="J58" s="153"/>
      <c r="K58" s="153"/>
      <c r="L58" s="153"/>
      <c r="M58" s="153"/>
      <c r="N58" s="152"/>
      <c r="O58" s="152"/>
      <c r="P58" s="152"/>
      <c r="Q58" s="152"/>
      <c r="R58" s="153"/>
      <c r="S58" s="153"/>
      <c r="T58" s="153"/>
      <c r="U58" s="153"/>
      <c r="V58" s="153"/>
      <c r="W58" s="153"/>
      <c r="X58" s="153"/>
      <c r="Y58" s="153"/>
      <c r="Z58" s="143"/>
      <c r="AA58" s="143"/>
      <c r="AB58" s="143"/>
      <c r="AC58" s="143"/>
      <c r="AD58" s="143"/>
      <c r="AE58" s="143"/>
      <c r="AF58" s="143"/>
      <c r="AG58" s="143" t="s">
        <v>119</v>
      </c>
      <c r="AH58" s="143">
        <v>5</v>
      </c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</row>
    <row r="59" spans="1:60" outlineLevel="1" x14ac:dyDescent="0.2">
      <c r="A59" s="168">
        <v>18</v>
      </c>
      <c r="B59" s="169" t="s">
        <v>185</v>
      </c>
      <c r="C59" s="181" t="s">
        <v>186</v>
      </c>
      <c r="D59" s="170" t="s">
        <v>187</v>
      </c>
      <c r="E59" s="171">
        <v>30.855</v>
      </c>
      <c r="F59" s="172"/>
      <c r="G59" s="173">
        <f>ROUND(E59*F59,2)</f>
        <v>0</v>
      </c>
      <c r="H59" s="154">
        <v>154</v>
      </c>
      <c r="I59" s="153">
        <f>ROUND(E59*H59,2)</f>
        <v>4751.67</v>
      </c>
      <c r="J59" s="154">
        <v>0</v>
      </c>
      <c r="K59" s="153">
        <f>ROUND(E59*J59,2)</f>
        <v>0</v>
      </c>
      <c r="L59" s="153">
        <v>21</v>
      </c>
      <c r="M59" s="153">
        <f>G59*(1+L59/100)</f>
        <v>0</v>
      </c>
      <c r="N59" s="152">
        <v>1E-3</v>
      </c>
      <c r="O59" s="152">
        <f>ROUND(E59*N59,2)</f>
        <v>0.03</v>
      </c>
      <c r="P59" s="152">
        <v>0</v>
      </c>
      <c r="Q59" s="152">
        <f>ROUND(E59*P59,2)</f>
        <v>0</v>
      </c>
      <c r="R59" s="153" t="s">
        <v>188</v>
      </c>
      <c r="S59" s="153" t="s">
        <v>113</v>
      </c>
      <c r="T59" s="153" t="s">
        <v>189</v>
      </c>
      <c r="U59" s="153">
        <v>0</v>
      </c>
      <c r="V59" s="153">
        <f>ROUND(E59*U59,2)</f>
        <v>0</v>
      </c>
      <c r="W59" s="153"/>
      <c r="X59" s="153" t="s">
        <v>190</v>
      </c>
      <c r="Y59" s="153" t="s">
        <v>116</v>
      </c>
      <c r="Z59" s="143"/>
      <c r="AA59" s="143"/>
      <c r="AB59" s="143"/>
      <c r="AC59" s="143"/>
      <c r="AD59" s="143"/>
      <c r="AE59" s="143"/>
      <c r="AF59" s="143"/>
      <c r="AG59" s="143" t="s">
        <v>191</v>
      </c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</row>
    <row r="60" spans="1:60" outlineLevel="2" x14ac:dyDescent="0.2">
      <c r="A60" s="150"/>
      <c r="B60" s="151"/>
      <c r="C60" s="182" t="s">
        <v>192</v>
      </c>
      <c r="D60" s="155"/>
      <c r="E60" s="156">
        <v>30.855</v>
      </c>
      <c r="F60" s="153"/>
      <c r="G60" s="153"/>
      <c r="H60" s="153"/>
      <c r="I60" s="153"/>
      <c r="J60" s="153"/>
      <c r="K60" s="153"/>
      <c r="L60" s="153"/>
      <c r="M60" s="153"/>
      <c r="N60" s="152"/>
      <c r="O60" s="152"/>
      <c r="P60" s="152"/>
      <c r="Q60" s="152"/>
      <c r="R60" s="153"/>
      <c r="S60" s="153"/>
      <c r="T60" s="153"/>
      <c r="U60" s="153"/>
      <c r="V60" s="153"/>
      <c r="W60" s="153"/>
      <c r="X60" s="153"/>
      <c r="Y60" s="153"/>
      <c r="Z60" s="143"/>
      <c r="AA60" s="143"/>
      <c r="AB60" s="143"/>
      <c r="AC60" s="143"/>
      <c r="AD60" s="143"/>
      <c r="AE60" s="143"/>
      <c r="AF60" s="143"/>
      <c r="AG60" s="143" t="s">
        <v>119</v>
      </c>
      <c r="AH60" s="143">
        <v>0</v>
      </c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</row>
    <row r="61" spans="1:60" outlineLevel="1" x14ac:dyDescent="0.2">
      <c r="A61" s="168">
        <v>19</v>
      </c>
      <c r="B61" s="169" t="s">
        <v>193</v>
      </c>
      <c r="C61" s="181" t="s">
        <v>194</v>
      </c>
      <c r="D61" s="170" t="s">
        <v>195</v>
      </c>
      <c r="E61" s="171">
        <v>1.9</v>
      </c>
      <c r="F61" s="172"/>
      <c r="G61" s="173">
        <f>ROUND(E61*F61,2)</f>
        <v>0</v>
      </c>
      <c r="H61" s="154">
        <v>516</v>
      </c>
      <c r="I61" s="153">
        <f>ROUND(E61*H61,2)</f>
        <v>980.4</v>
      </c>
      <c r="J61" s="154">
        <v>0</v>
      </c>
      <c r="K61" s="153">
        <f>ROUND(E61*J61,2)</f>
        <v>0</v>
      </c>
      <c r="L61" s="153">
        <v>21</v>
      </c>
      <c r="M61" s="153">
        <f>G61*(1+L61/100)</f>
        <v>0</v>
      </c>
      <c r="N61" s="152">
        <v>1</v>
      </c>
      <c r="O61" s="152">
        <f>ROUND(E61*N61,2)</f>
        <v>1.9</v>
      </c>
      <c r="P61" s="152">
        <v>0</v>
      </c>
      <c r="Q61" s="152">
        <f>ROUND(E61*P61,2)</f>
        <v>0</v>
      </c>
      <c r="R61" s="153" t="s">
        <v>188</v>
      </c>
      <c r="S61" s="153" t="s">
        <v>113</v>
      </c>
      <c r="T61" s="153" t="s">
        <v>189</v>
      </c>
      <c r="U61" s="153">
        <v>0</v>
      </c>
      <c r="V61" s="153">
        <f>ROUND(E61*U61,2)</f>
        <v>0</v>
      </c>
      <c r="W61" s="153"/>
      <c r="X61" s="153" t="s">
        <v>190</v>
      </c>
      <c r="Y61" s="153" t="s">
        <v>116</v>
      </c>
      <c r="Z61" s="143"/>
      <c r="AA61" s="143"/>
      <c r="AB61" s="143"/>
      <c r="AC61" s="143"/>
      <c r="AD61" s="143"/>
      <c r="AE61" s="143"/>
      <c r="AF61" s="143"/>
      <c r="AG61" s="143" t="s">
        <v>191</v>
      </c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</row>
    <row r="62" spans="1:60" outlineLevel="2" x14ac:dyDescent="0.2">
      <c r="A62" s="150"/>
      <c r="B62" s="151"/>
      <c r="C62" s="182" t="s">
        <v>196</v>
      </c>
      <c r="D62" s="155"/>
      <c r="E62" s="156">
        <v>1.9</v>
      </c>
      <c r="F62" s="153"/>
      <c r="G62" s="153"/>
      <c r="H62" s="153"/>
      <c r="I62" s="153"/>
      <c r="J62" s="153"/>
      <c r="K62" s="153"/>
      <c r="L62" s="153"/>
      <c r="M62" s="153"/>
      <c r="N62" s="152"/>
      <c r="O62" s="152"/>
      <c r="P62" s="152"/>
      <c r="Q62" s="152"/>
      <c r="R62" s="153"/>
      <c r="S62" s="153"/>
      <c r="T62" s="153"/>
      <c r="U62" s="153"/>
      <c r="V62" s="153"/>
      <c r="W62" s="153"/>
      <c r="X62" s="153"/>
      <c r="Y62" s="153"/>
      <c r="Z62" s="143"/>
      <c r="AA62" s="143"/>
      <c r="AB62" s="143"/>
      <c r="AC62" s="143"/>
      <c r="AD62" s="143"/>
      <c r="AE62" s="143"/>
      <c r="AF62" s="143"/>
      <c r="AG62" s="143" t="s">
        <v>119</v>
      </c>
      <c r="AH62" s="143">
        <v>0</v>
      </c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</row>
    <row r="63" spans="1:60" x14ac:dyDescent="0.2">
      <c r="A63" s="161" t="s">
        <v>108</v>
      </c>
      <c r="B63" s="162" t="s">
        <v>64</v>
      </c>
      <c r="C63" s="180" t="s">
        <v>65</v>
      </c>
      <c r="D63" s="163"/>
      <c r="E63" s="164"/>
      <c r="F63" s="165"/>
      <c r="G63" s="166">
        <f>SUMIF(AG64:AG73,"&lt;&gt;NOR",G64:G73)</f>
        <v>0</v>
      </c>
      <c r="H63" s="160"/>
      <c r="I63" s="160">
        <f>SUM(I64:I73)</f>
        <v>120560.91</v>
      </c>
      <c r="J63" s="160"/>
      <c r="K63" s="160">
        <f>SUM(K64:K73)</f>
        <v>78821.41</v>
      </c>
      <c r="L63" s="160"/>
      <c r="M63" s="160">
        <f>SUM(M64:M73)</f>
        <v>0</v>
      </c>
      <c r="N63" s="159"/>
      <c r="O63" s="159">
        <f>SUM(O64:O73)</f>
        <v>140.63</v>
      </c>
      <c r="P63" s="159"/>
      <c r="Q63" s="159">
        <f>SUM(Q64:Q73)</f>
        <v>0</v>
      </c>
      <c r="R63" s="160"/>
      <c r="S63" s="160"/>
      <c r="T63" s="160"/>
      <c r="U63" s="160"/>
      <c r="V63" s="160">
        <f>SUM(V64:V73)</f>
        <v>159.52000000000001</v>
      </c>
      <c r="W63" s="160"/>
      <c r="X63" s="160"/>
      <c r="Y63" s="160"/>
      <c r="AG63" t="s">
        <v>109</v>
      </c>
    </row>
    <row r="64" spans="1:60" outlineLevel="1" x14ac:dyDescent="0.2">
      <c r="A64" s="168">
        <v>20</v>
      </c>
      <c r="B64" s="169" t="s">
        <v>197</v>
      </c>
      <c r="C64" s="181" t="s">
        <v>198</v>
      </c>
      <c r="D64" s="170" t="s">
        <v>112</v>
      </c>
      <c r="E64" s="171">
        <v>72.959999999999994</v>
      </c>
      <c r="F64" s="172"/>
      <c r="G64" s="173">
        <f>ROUND(E64*F64,2)</f>
        <v>0</v>
      </c>
      <c r="H64" s="154">
        <v>665.78</v>
      </c>
      <c r="I64" s="153">
        <f>ROUND(E64*H64,2)</f>
        <v>48575.31</v>
      </c>
      <c r="J64" s="154">
        <v>569.39</v>
      </c>
      <c r="K64" s="153">
        <f>ROUND(E64*J64,2)</f>
        <v>41542.69</v>
      </c>
      <c r="L64" s="153">
        <v>21</v>
      </c>
      <c r="M64" s="153">
        <f>G64*(1+L64/100)</f>
        <v>0</v>
      </c>
      <c r="N64" s="152">
        <v>1.9205000000000001</v>
      </c>
      <c r="O64" s="152">
        <f>ROUND(E64*N64,2)</f>
        <v>140.12</v>
      </c>
      <c r="P64" s="152">
        <v>0</v>
      </c>
      <c r="Q64" s="152">
        <f>ROUND(E64*P64,2)</f>
        <v>0</v>
      </c>
      <c r="R64" s="153"/>
      <c r="S64" s="153" t="s">
        <v>113</v>
      </c>
      <c r="T64" s="153" t="s">
        <v>114</v>
      </c>
      <c r="U64" s="153">
        <v>1.2310000000000001</v>
      </c>
      <c r="V64" s="153">
        <f>ROUND(E64*U64,2)</f>
        <v>89.81</v>
      </c>
      <c r="W64" s="153"/>
      <c r="X64" s="153" t="s">
        <v>115</v>
      </c>
      <c r="Y64" s="153" t="s">
        <v>116</v>
      </c>
      <c r="Z64" s="143"/>
      <c r="AA64" s="143"/>
      <c r="AB64" s="143"/>
      <c r="AC64" s="143"/>
      <c r="AD64" s="143"/>
      <c r="AE64" s="143"/>
      <c r="AF64" s="143"/>
      <c r="AG64" s="143" t="s">
        <v>117</v>
      </c>
      <c r="AH64" s="143"/>
      <c r="AI64" s="143"/>
      <c r="AJ64" s="143"/>
      <c r="AK64" s="143"/>
      <c r="AL64" s="143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</row>
    <row r="65" spans="1:60" outlineLevel="2" x14ac:dyDescent="0.2">
      <c r="A65" s="150"/>
      <c r="B65" s="151"/>
      <c r="C65" s="182" t="s">
        <v>199</v>
      </c>
      <c r="D65" s="155"/>
      <c r="E65" s="156">
        <v>72.959999999999994</v>
      </c>
      <c r="F65" s="153"/>
      <c r="G65" s="153"/>
      <c r="H65" s="153"/>
      <c r="I65" s="153"/>
      <c r="J65" s="153"/>
      <c r="K65" s="153"/>
      <c r="L65" s="153"/>
      <c r="M65" s="153"/>
      <c r="N65" s="152"/>
      <c r="O65" s="152"/>
      <c r="P65" s="152"/>
      <c r="Q65" s="152"/>
      <c r="R65" s="153"/>
      <c r="S65" s="153"/>
      <c r="T65" s="153"/>
      <c r="U65" s="153"/>
      <c r="V65" s="153"/>
      <c r="W65" s="153"/>
      <c r="X65" s="153"/>
      <c r="Y65" s="153"/>
      <c r="Z65" s="143"/>
      <c r="AA65" s="143"/>
      <c r="AB65" s="143"/>
      <c r="AC65" s="143"/>
      <c r="AD65" s="143"/>
      <c r="AE65" s="143"/>
      <c r="AF65" s="143"/>
      <c r="AG65" s="143" t="s">
        <v>119</v>
      </c>
      <c r="AH65" s="143">
        <v>0</v>
      </c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</row>
    <row r="66" spans="1:60" outlineLevel="1" x14ac:dyDescent="0.2">
      <c r="A66" s="168">
        <v>21</v>
      </c>
      <c r="B66" s="169" t="s">
        <v>200</v>
      </c>
      <c r="C66" s="189" t="s">
        <v>201</v>
      </c>
      <c r="D66" s="170" t="s">
        <v>202</v>
      </c>
      <c r="E66" s="171">
        <v>304</v>
      </c>
      <c r="F66" s="172"/>
      <c r="G66" s="173">
        <f>ROUND(E66*F66,2)</f>
        <v>0</v>
      </c>
      <c r="H66" s="154">
        <v>0</v>
      </c>
      <c r="I66" s="153">
        <f>ROUND(E66*H66,2)</f>
        <v>0</v>
      </c>
      <c r="J66" s="154">
        <v>36.68</v>
      </c>
      <c r="K66" s="153">
        <f>ROUND(E66*J66,2)</f>
        <v>11150.72</v>
      </c>
      <c r="L66" s="153">
        <v>21</v>
      </c>
      <c r="M66" s="153">
        <f>G66*(1+L66/100)</f>
        <v>0</v>
      </c>
      <c r="N66" s="152">
        <v>0</v>
      </c>
      <c r="O66" s="152">
        <f>ROUND(E66*N66,2)</f>
        <v>0</v>
      </c>
      <c r="P66" s="152">
        <v>0</v>
      </c>
      <c r="Q66" s="152">
        <f>ROUND(E66*P66,2)</f>
        <v>0</v>
      </c>
      <c r="R66" s="153"/>
      <c r="S66" s="153" t="s">
        <v>113</v>
      </c>
      <c r="T66" s="153" t="s">
        <v>114</v>
      </c>
      <c r="U66" s="153">
        <v>7.9299999999999995E-2</v>
      </c>
      <c r="V66" s="153">
        <f>ROUND(E66*U66,2)</f>
        <v>24.11</v>
      </c>
      <c r="W66" s="153"/>
      <c r="X66" s="153" t="s">
        <v>115</v>
      </c>
      <c r="Y66" s="153" t="s">
        <v>116</v>
      </c>
      <c r="Z66" s="143"/>
      <c r="AA66" s="143"/>
      <c r="AB66" s="143"/>
      <c r="AC66" s="143"/>
      <c r="AD66" s="143"/>
      <c r="AE66" s="143"/>
      <c r="AF66" s="143"/>
      <c r="AG66" s="143" t="s">
        <v>117</v>
      </c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</row>
    <row r="67" spans="1:60" ht="22.5" outlineLevel="2" x14ac:dyDescent="0.2">
      <c r="A67" s="150"/>
      <c r="B67" s="151"/>
      <c r="C67" s="182" t="s">
        <v>203</v>
      </c>
      <c r="D67" s="155"/>
      <c r="E67" s="156">
        <v>304</v>
      </c>
      <c r="F67" s="153"/>
      <c r="G67" s="153"/>
      <c r="H67" s="153"/>
      <c r="I67" s="153"/>
      <c r="J67" s="153"/>
      <c r="K67" s="153"/>
      <c r="L67" s="153"/>
      <c r="M67" s="153"/>
      <c r="N67" s="152"/>
      <c r="O67" s="152"/>
      <c r="P67" s="152"/>
      <c r="Q67" s="152"/>
      <c r="R67" s="153"/>
      <c r="S67" s="153"/>
      <c r="T67" s="153"/>
      <c r="U67" s="153"/>
      <c r="V67" s="153"/>
      <c r="W67" s="153"/>
      <c r="X67" s="153"/>
      <c r="Y67" s="153"/>
      <c r="Z67" s="143"/>
      <c r="AA67" s="143"/>
      <c r="AB67" s="143"/>
      <c r="AC67" s="143"/>
      <c r="AD67" s="143"/>
      <c r="AE67" s="143"/>
      <c r="AF67" s="143"/>
      <c r="AG67" s="143" t="s">
        <v>119</v>
      </c>
      <c r="AH67" s="143">
        <v>0</v>
      </c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</row>
    <row r="68" spans="1:60" outlineLevel="1" x14ac:dyDescent="0.2">
      <c r="A68" s="168">
        <v>22</v>
      </c>
      <c r="B68" s="169" t="s">
        <v>204</v>
      </c>
      <c r="C68" s="181" t="s">
        <v>205</v>
      </c>
      <c r="D68" s="170" t="s">
        <v>163</v>
      </c>
      <c r="E68" s="171">
        <v>608</v>
      </c>
      <c r="F68" s="172"/>
      <c r="G68" s="173">
        <f>ROUND(E68*F68,2)</f>
        <v>0</v>
      </c>
      <c r="H68" s="154">
        <v>3.95</v>
      </c>
      <c r="I68" s="153">
        <f>ROUND(E68*H68,2)</f>
        <v>2401.6</v>
      </c>
      <c r="J68" s="154">
        <v>34.75</v>
      </c>
      <c r="K68" s="153">
        <f>ROUND(E68*J68,2)</f>
        <v>21128</v>
      </c>
      <c r="L68" s="153">
        <v>21</v>
      </c>
      <c r="M68" s="153">
        <f>G68*(1+L68/100)</f>
        <v>0</v>
      </c>
      <c r="N68" s="152">
        <v>1.8000000000000001E-4</v>
      </c>
      <c r="O68" s="152">
        <f>ROUND(E68*N68,2)</f>
        <v>0.11</v>
      </c>
      <c r="P68" s="152">
        <v>0</v>
      </c>
      <c r="Q68" s="152">
        <f>ROUND(E68*P68,2)</f>
        <v>0</v>
      </c>
      <c r="R68" s="153"/>
      <c r="S68" s="153" t="s">
        <v>113</v>
      </c>
      <c r="T68" s="153" t="s">
        <v>206</v>
      </c>
      <c r="U68" s="153">
        <v>7.4999999999999997E-2</v>
      </c>
      <c r="V68" s="153">
        <f>ROUND(E68*U68,2)</f>
        <v>45.6</v>
      </c>
      <c r="W68" s="153"/>
      <c r="X68" s="153" t="s">
        <v>115</v>
      </c>
      <c r="Y68" s="153" t="s">
        <v>116</v>
      </c>
      <c r="Z68" s="143"/>
      <c r="AA68" s="143"/>
      <c r="AB68" s="143"/>
      <c r="AC68" s="143"/>
      <c r="AD68" s="143"/>
      <c r="AE68" s="143"/>
      <c r="AF68" s="143"/>
      <c r="AG68" s="143" t="s">
        <v>117</v>
      </c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</row>
    <row r="69" spans="1:60" outlineLevel="2" x14ac:dyDescent="0.2">
      <c r="A69" s="150"/>
      <c r="B69" s="151"/>
      <c r="C69" s="182" t="s">
        <v>207</v>
      </c>
      <c r="D69" s="155"/>
      <c r="E69" s="156">
        <v>608</v>
      </c>
      <c r="F69" s="153"/>
      <c r="G69" s="153"/>
      <c r="H69" s="153"/>
      <c r="I69" s="153"/>
      <c r="J69" s="153"/>
      <c r="K69" s="153"/>
      <c r="L69" s="153"/>
      <c r="M69" s="153"/>
      <c r="N69" s="152"/>
      <c r="O69" s="152"/>
      <c r="P69" s="152"/>
      <c r="Q69" s="152"/>
      <c r="R69" s="153"/>
      <c r="S69" s="153"/>
      <c r="T69" s="153"/>
      <c r="U69" s="153"/>
      <c r="V69" s="153"/>
      <c r="W69" s="153"/>
      <c r="X69" s="153"/>
      <c r="Y69" s="153"/>
      <c r="Z69" s="143"/>
      <c r="AA69" s="143"/>
      <c r="AB69" s="143"/>
      <c r="AC69" s="143"/>
      <c r="AD69" s="143"/>
      <c r="AE69" s="143"/>
      <c r="AF69" s="143"/>
      <c r="AG69" s="143" t="s">
        <v>119</v>
      </c>
      <c r="AH69" s="143">
        <v>0</v>
      </c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</row>
    <row r="70" spans="1:60" outlineLevel="1" x14ac:dyDescent="0.2">
      <c r="A70" s="174">
        <v>23</v>
      </c>
      <c r="B70" s="175" t="s">
        <v>208</v>
      </c>
      <c r="C70" s="183" t="s">
        <v>209</v>
      </c>
      <c r="D70" s="176" t="s">
        <v>210</v>
      </c>
      <c r="E70" s="177">
        <v>10</v>
      </c>
      <c r="F70" s="178"/>
      <c r="G70" s="179">
        <f>ROUND(E70*F70,2)</f>
        <v>0</v>
      </c>
      <c r="H70" s="154">
        <v>0</v>
      </c>
      <c r="I70" s="153">
        <f>ROUND(E70*H70,2)</f>
        <v>0</v>
      </c>
      <c r="J70" s="154">
        <v>500</v>
      </c>
      <c r="K70" s="153">
        <f>ROUND(E70*J70,2)</f>
        <v>5000</v>
      </c>
      <c r="L70" s="153">
        <v>21</v>
      </c>
      <c r="M70" s="153">
        <f>G70*(1+L70/100)</f>
        <v>0</v>
      </c>
      <c r="N70" s="152">
        <v>0</v>
      </c>
      <c r="O70" s="152">
        <f>ROUND(E70*N70,2)</f>
        <v>0</v>
      </c>
      <c r="P70" s="152">
        <v>0</v>
      </c>
      <c r="Q70" s="152">
        <f>ROUND(E70*P70,2)</f>
        <v>0</v>
      </c>
      <c r="R70" s="153"/>
      <c r="S70" s="153" t="s">
        <v>211</v>
      </c>
      <c r="T70" s="153" t="s">
        <v>154</v>
      </c>
      <c r="U70" s="153">
        <v>0</v>
      </c>
      <c r="V70" s="153">
        <f>ROUND(E70*U70,2)</f>
        <v>0</v>
      </c>
      <c r="W70" s="153"/>
      <c r="X70" s="153" t="s">
        <v>115</v>
      </c>
      <c r="Y70" s="153" t="s">
        <v>116</v>
      </c>
      <c r="Z70" s="143"/>
      <c r="AA70" s="143"/>
      <c r="AB70" s="143"/>
      <c r="AC70" s="143"/>
      <c r="AD70" s="143"/>
      <c r="AE70" s="143"/>
      <c r="AF70" s="143"/>
      <c r="AG70" s="143" t="s">
        <v>117</v>
      </c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</row>
    <row r="71" spans="1:60" outlineLevel="1" x14ac:dyDescent="0.2">
      <c r="A71" s="174">
        <v>24</v>
      </c>
      <c r="B71" s="175" t="s">
        <v>212</v>
      </c>
      <c r="C71" s="183" t="s">
        <v>213</v>
      </c>
      <c r="D71" s="176" t="s">
        <v>202</v>
      </c>
      <c r="E71" s="177">
        <v>350</v>
      </c>
      <c r="F71" s="178"/>
      <c r="G71" s="179">
        <f>ROUND(E71*F71,2)</f>
        <v>0</v>
      </c>
      <c r="H71" s="154">
        <v>64.400000000000006</v>
      </c>
      <c r="I71" s="153">
        <f>ROUND(E71*H71,2)</f>
        <v>22540</v>
      </c>
      <c r="J71" s="154">
        <v>0</v>
      </c>
      <c r="K71" s="153">
        <f>ROUND(E71*J71,2)</f>
        <v>0</v>
      </c>
      <c r="L71" s="153">
        <v>21</v>
      </c>
      <c r="M71" s="153">
        <f>G71*(1+L71/100)</f>
        <v>0</v>
      </c>
      <c r="N71" s="152">
        <v>4.8000000000000001E-4</v>
      </c>
      <c r="O71" s="152">
        <f>ROUND(E71*N71,2)</f>
        <v>0.17</v>
      </c>
      <c r="P71" s="152">
        <v>0</v>
      </c>
      <c r="Q71" s="152">
        <f>ROUND(E71*P71,2)</f>
        <v>0</v>
      </c>
      <c r="R71" s="153" t="s">
        <v>188</v>
      </c>
      <c r="S71" s="153" t="s">
        <v>113</v>
      </c>
      <c r="T71" s="153" t="s">
        <v>189</v>
      </c>
      <c r="U71" s="153">
        <v>0</v>
      </c>
      <c r="V71" s="153">
        <f>ROUND(E71*U71,2)</f>
        <v>0</v>
      </c>
      <c r="W71" s="153"/>
      <c r="X71" s="153" t="s">
        <v>190</v>
      </c>
      <c r="Y71" s="153" t="s">
        <v>116</v>
      </c>
      <c r="Z71" s="143"/>
      <c r="AA71" s="143"/>
      <c r="AB71" s="143"/>
      <c r="AC71" s="143"/>
      <c r="AD71" s="143"/>
      <c r="AE71" s="143"/>
      <c r="AF71" s="143"/>
      <c r="AG71" s="143" t="s">
        <v>191</v>
      </c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</row>
    <row r="72" spans="1:60" outlineLevel="1" x14ac:dyDescent="0.2">
      <c r="A72" s="168">
        <v>25</v>
      </c>
      <c r="B72" s="169" t="s">
        <v>214</v>
      </c>
      <c r="C72" s="181" t="s">
        <v>428</v>
      </c>
      <c r="D72" s="170" t="s">
        <v>163</v>
      </c>
      <c r="E72" s="171">
        <v>760</v>
      </c>
      <c r="F72" s="172"/>
      <c r="G72" s="173">
        <f>ROUND(E72*F72,2)</f>
        <v>0</v>
      </c>
      <c r="H72" s="154">
        <v>61.9</v>
      </c>
      <c r="I72" s="153">
        <f>ROUND(E72*H72,2)</f>
        <v>47044</v>
      </c>
      <c r="J72" s="154">
        <v>0</v>
      </c>
      <c r="K72" s="153">
        <f>ROUND(E72*J72,2)</f>
        <v>0</v>
      </c>
      <c r="L72" s="153">
        <v>21</v>
      </c>
      <c r="M72" s="153">
        <f>G72*(1+L72/100)</f>
        <v>0</v>
      </c>
      <c r="N72" s="152">
        <v>2.9999999999999997E-4</v>
      </c>
      <c r="O72" s="152">
        <f>ROUND(E72*N72,2)</f>
        <v>0.23</v>
      </c>
      <c r="P72" s="152">
        <v>0</v>
      </c>
      <c r="Q72" s="152">
        <f>ROUND(E72*P72,2)</f>
        <v>0</v>
      </c>
      <c r="R72" s="153" t="s">
        <v>188</v>
      </c>
      <c r="S72" s="153" t="s">
        <v>113</v>
      </c>
      <c r="T72" s="153" t="s">
        <v>206</v>
      </c>
      <c r="U72" s="153">
        <v>0</v>
      </c>
      <c r="V72" s="153">
        <f>ROUND(E72*U72,2)</f>
        <v>0</v>
      </c>
      <c r="W72" s="153"/>
      <c r="X72" s="153" t="s">
        <v>190</v>
      </c>
      <c r="Y72" s="153" t="s">
        <v>116</v>
      </c>
      <c r="Z72" s="143"/>
      <c r="AA72" s="143"/>
      <c r="AB72" s="143"/>
      <c r="AC72" s="143"/>
      <c r="AD72" s="143"/>
      <c r="AE72" s="143"/>
      <c r="AF72" s="143"/>
      <c r="AG72" s="143" t="s">
        <v>191</v>
      </c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</row>
    <row r="73" spans="1:60" outlineLevel="2" x14ac:dyDescent="0.2">
      <c r="A73" s="150"/>
      <c r="B73" s="151"/>
      <c r="C73" s="182" t="s">
        <v>215</v>
      </c>
      <c r="D73" s="155"/>
      <c r="E73" s="156">
        <v>760</v>
      </c>
      <c r="F73" s="153"/>
      <c r="G73" s="153"/>
      <c r="H73" s="153"/>
      <c r="I73" s="153"/>
      <c r="J73" s="153"/>
      <c r="K73" s="153"/>
      <c r="L73" s="153"/>
      <c r="M73" s="153"/>
      <c r="N73" s="152"/>
      <c r="O73" s="152"/>
      <c r="P73" s="152"/>
      <c r="Q73" s="152"/>
      <c r="R73" s="153"/>
      <c r="S73" s="153"/>
      <c r="T73" s="153"/>
      <c r="U73" s="153"/>
      <c r="V73" s="153"/>
      <c r="W73" s="153"/>
      <c r="X73" s="153"/>
      <c r="Y73" s="153"/>
      <c r="Z73" s="143"/>
      <c r="AA73" s="143"/>
      <c r="AB73" s="143"/>
      <c r="AC73" s="143"/>
      <c r="AD73" s="143"/>
      <c r="AE73" s="143"/>
      <c r="AF73" s="143"/>
      <c r="AG73" s="143" t="s">
        <v>119</v>
      </c>
      <c r="AH73" s="143">
        <v>0</v>
      </c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</row>
    <row r="74" spans="1:60" x14ac:dyDescent="0.2">
      <c r="A74" s="161" t="s">
        <v>108</v>
      </c>
      <c r="B74" s="162" t="s">
        <v>66</v>
      </c>
      <c r="C74" s="180" t="s">
        <v>67</v>
      </c>
      <c r="D74" s="163"/>
      <c r="E74" s="164"/>
      <c r="F74" s="165"/>
      <c r="G74" s="166">
        <f>SUMIF(AG75:AG77,"&lt;&gt;NOR",G75:G77)</f>
        <v>0</v>
      </c>
      <c r="H74" s="160"/>
      <c r="I74" s="160">
        <f>SUM(I75:I77)</f>
        <v>3689.04</v>
      </c>
      <c r="J74" s="160"/>
      <c r="K74" s="160">
        <f>SUM(K75:K77)</f>
        <v>4856.07</v>
      </c>
      <c r="L74" s="160"/>
      <c r="M74" s="160">
        <f>SUM(M75:M77)</f>
        <v>0</v>
      </c>
      <c r="N74" s="159"/>
      <c r="O74" s="159">
        <f>SUM(O75:O77)</f>
        <v>12.59</v>
      </c>
      <c r="P74" s="159"/>
      <c r="Q74" s="159">
        <f>SUM(Q75:Q77)</f>
        <v>0</v>
      </c>
      <c r="R74" s="160"/>
      <c r="S74" s="160"/>
      <c r="T74" s="160"/>
      <c r="U74" s="160"/>
      <c r="V74" s="160">
        <f>SUM(V75:V77)</f>
        <v>11.29</v>
      </c>
      <c r="W74" s="160"/>
      <c r="X74" s="160"/>
      <c r="Y74" s="160"/>
      <c r="AG74" t="s">
        <v>109</v>
      </c>
    </row>
    <row r="75" spans="1:60" outlineLevel="1" x14ac:dyDescent="0.2">
      <c r="A75" s="168">
        <v>26</v>
      </c>
      <c r="B75" s="169" t="s">
        <v>216</v>
      </c>
      <c r="C75" s="181" t="s">
        <v>217</v>
      </c>
      <c r="D75" s="170" t="s">
        <v>112</v>
      </c>
      <c r="E75" s="171">
        <v>6.66</v>
      </c>
      <c r="F75" s="172"/>
      <c r="G75" s="173">
        <f>ROUND(E75*F75,2)</f>
        <v>0</v>
      </c>
      <c r="H75" s="154">
        <v>553.91</v>
      </c>
      <c r="I75" s="153">
        <f>ROUND(E75*H75,2)</f>
        <v>3689.04</v>
      </c>
      <c r="J75" s="154">
        <v>729.14</v>
      </c>
      <c r="K75" s="153">
        <f>ROUND(E75*J75,2)</f>
        <v>4856.07</v>
      </c>
      <c r="L75" s="153">
        <v>21</v>
      </c>
      <c r="M75" s="153">
        <f>G75*(1+L75/100)</f>
        <v>0</v>
      </c>
      <c r="N75" s="152">
        <v>1.8907700000000001</v>
      </c>
      <c r="O75" s="152">
        <f>ROUND(E75*N75,2)</f>
        <v>12.59</v>
      </c>
      <c r="P75" s="152">
        <v>0</v>
      </c>
      <c r="Q75" s="152">
        <f>ROUND(E75*P75,2)</f>
        <v>0</v>
      </c>
      <c r="R75" s="153"/>
      <c r="S75" s="153" t="s">
        <v>113</v>
      </c>
      <c r="T75" s="153" t="s">
        <v>154</v>
      </c>
      <c r="U75" s="153">
        <v>1.6950000000000001</v>
      </c>
      <c r="V75" s="153">
        <f>ROUND(E75*U75,2)</f>
        <v>11.29</v>
      </c>
      <c r="W75" s="153"/>
      <c r="X75" s="153" t="s">
        <v>115</v>
      </c>
      <c r="Y75" s="153" t="s">
        <v>116</v>
      </c>
      <c r="Z75" s="143"/>
      <c r="AA75" s="143"/>
      <c r="AB75" s="143"/>
      <c r="AC75" s="143"/>
      <c r="AD75" s="143"/>
      <c r="AE75" s="143"/>
      <c r="AF75" s="143"/>
      <c r="AG75" s="143" t="s">
        <v>155</v>
      </c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</row>
    <row r="76" spans="1:60" outlineLevel="2" x14ac:dyDescent="0.2">
      <c r="A76" s="150"/>
      <c r="B76" s="151"/>
      <c r="C76" s="190" t="s">
        <v>218</v>
      </c>
      <c r="D76" s="155"/>
      <c r="E76" s="156">
        <v>6.3</v>
      </c>
      <c r="F76" s="153"/>
      <c r="G76" s="153"/>
      <c r="H76" s="153"/>
      <c r="I76" s="153"/>
      <c r="J76" s="153"/>
      <c r="K76" s="153"/>
      <c r="L76" s="153"/>
      <c r="M76" s="153"/>
      <c r="N76" s="152"/>
      <c r="O76" s="152"/>
      <c r="P76" s="152"/>
      <c r="Q76" s="152"/>
      <c r="R76" s="153"/>
      <c r="S76" s="153"/>
      <c r="T76" s="153"/>
      <c r="U76" s="153"/>
      <c r="V76" s="153"/>
      <c r="W76" s="153"/>
      <c r="X76" s="153"/>
      <c r="Y76" s="153"/>
      <c r="Z76" s="143"/>
      <c r="AA76" s="143"/>
      <c r="AB76" s="143"/>
      <c r="AC76" s="143"/>
      <c r="AD76" s="143"/>
      <c r="AE76" s="143"/>
      <c r="AF76" s="143"/>
      <c r="AG76" s="143" t="s">
        <v>119</v>
      </c>
      <c r="AH76" s="143">
        <v>0</v>
      </c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</row>
    <row r="77" spans="1:60" outlineLevel="3" x14ac:dyDescent="0.2">
      <c r="A77" s="150"/>
      <c r="B77" s="151"/>
      <c r="C77" s="190" t="s">
        <v>219</v>
      </c>
      <c r="D77" s="155"/>
      <c r="E77" s="156">
        <v>0.36</v>
      </c>
      <c r="F77" s="153"/>
      <c r="G77" s="153"/>
      <c r="H77" s="153"/>
      <c r="I77" s="153"/>
      <c r="J77" s="153"/>
      <c r="K77" s="153"/>
      <c r="L77" s="153"/>
      <c r="M77" s="153"/>
      <c r="N77" s="152"/>
      <c r="O77" s="152"/>
      <c r="P77" s="152"/>
      <c r="Q77" s="152"/>
      <c r="R77" s="153"/>
      <c r="S77" s="153"/>
      <c r="T77" s="153"/>
      <c r="U77" s="153"/>
      <c r="V77" s="153"/>
      <c r="W77" s="153"/>
      <c r="X77" s="153"/>
      <c r="Y77" s="153"/>
      <c r="Z77" s="143"/>
      <c r="AA77" s="143"/>
      <c r="AB77" s="143"/>
      <c r="AC77" s="143"/>
      <c r="AD77" s="143"/>
      <c r="AE77" s="143"/>
      <c r="AF77" s="143"/>
      <c r="AG77" s="143" t="s">
        <v>119</v>
      </c>
      <c r="AH77" s="143">
        <v>0</v>
      </c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</row>
    <row r="78" spans="1:60" x14ac:dyDescent="0.2">
      <c r="A78" s="161" t="s">
        <v>108</v>
      </c>
      <c r="B78" s="162" t="s">
        <v>68</v>
      </c>
      <c r="C78" s="180" t="s">
        <v>53</v>
      </c>
      <c r="D78" s="163"/>
      <c r="E78" s="164"/>
      <c r="F78" s="165"/>
      <c r="G78" s="166">
        <f>SUMIF(AG79:AG116,"&lt;&gt;NOR",G79:G116)</f>
        <v>0</v>
      </c>
      <c r="H78" s="160"/>
      <c r="I78" s="160">
        <f>SUM(I79:I116)</f>
        <v>3725426.68</v>
      </c>
      <c r="J78" s="160"/>
      <c r="K78" s="160">
        <f>SUM(K79:K116)</f>
        <v>564316.65</v>
      </c>
      <c r="L78" s="160"/>
      <c r="M78" s="160">
        <f>SUM(M79:M116)</f>
        <v>0</v>
      </c>
      <c r="N78" s="159"/>
      <c r="O78" s="159">
        <f>SUM(O79:O116)</f>
        <v>4499.54</v>
      </c>
      <c r="P78" s="159"/>
      <c r="Q78" s="159">
        <f>SUM(Q79:Q116)</f>
        <v>0</v>
      </c>
      <c r="R78" s="160"/>
      <c r="S78" s="160"/>
      <c r="T78" s="160"/>
      <c r="U78" s="160"/>
      <c r="V78" s="160">
        <f>SUM(V79:V116)</f>
        <v>517.22</v>
      </c>
      <c r="W78" s="160"/>
      <c r="X78" s="160"/>
      <c r="Y78" s="160"/>
      <c r="AG78" t="s">
        <v>109</v>
      </c>
    </row>
    <row r="79" spans="1:60" outlineLevel="1" x14ac:dyDescent="0.2">
      <c r="A79" s="168">
        <v>27</v>
      </c>
      <c r="B79" s="169" t="s">
        <v>220</v>
      </c>
      <c r="C79" s="181" t="s">
        <v>221</v>
      </c>
      <c r="D79" s="170" t="s">
        <v>163</v>
      </c>
      <c r="E79" s="171">
        <v>1573.5</v>
      </c>
      <c r="F79" s="172"/>
      <c r="G79" s="173">
        <f>ROUND(E79*F79,2)</f>
        <v>0</v>
      </c>
      <c r="H79" s="154">
        <v>218.72</v>
      </c>
      <c r="I79" s="153">
        <f>ROUND(E79*H79,2)</f>
        <v>344155.92</v>
      </c>
      <c r="J79" s="154">
        <v>38.020000000000003</v>
      </c>
      <c r="K79" s="153">
        <f>ROUND(E79*J79,2)</f>
        <v>59824.47</v>
      </c>
      <c r="L79" s="153">
        <v>21</v>
      </c>
      <c r="M79" s="153">
        <f>G79*(1+L79/100)</f>
        <v>0</v>
      </c>
      <c r="N79" s="152">
        <v>0.441</v>
      </c>
      <c r="O79" s="152">
        <f>ROUND(E79*N79,2)</f>
        <v>693.91</v>
      </c>
      <c r="P79" s="152">
        <v>0</v>
      </c>
      <c r="Q79" s="152">
        <f>ROUND(E79*P79,2)</f>
        <v>0</v>
      </c>
      <c r="R79" s="153"/>
      <c r="S79" s="153" t="s">
        <v>113</v>
      </c>
      <c r="T79" s="153" t="s">
        <v>114</v>
      </c>
      <c r="U79" s="153">
        <v>2.9000000000000001E-2</v>
      </c>
      <c r="V79" s="153">
        <f>ROUND(E79*U79,2)</f>
        <v>45.63</v>
      </c>
      <c r="W79" s="153"/>
      <c r="X79" s="153" t="s">
        <v>115</v>
      </c>
      <c r="Y79" s="153" t="s">
        <v>116</v>
      </c>
      <c r="Z79" s="143"/>
      <c r="AA79" s="143"/>
      <c r="AB79" s="143"/>
      <c r="AC79" s="143"/>
      <c r="AD79" s="143"/>
      <c r="AE79" s="143"/>
      <c r="AF79" s="143"/>
      <c r="AG79" s="143" t="s">
        <v>117</v>
      </c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</row>
    <row r="80" spans="1:60" outlineLevel="2" x14ac:dyDescent="0.2">
      <c r="A80" s="150"/>
      <c r="B80" s="151"/>
      <c r="C80" s="182" t="s">
        <v>166</v>
      </c>
      <c r="D80" s="155"/>
      <c r="E80" s="156">
        <v>342.5</v>
      </c>
      <c r="F80" s="153"/>
      <c r="G80" s="153"/>
      <c r="H80" s="153"/>
      <c r="I80" s="153"/>
      <c r="J80" s="153"/>
      <c r="K80" s="153"/>
      <c r="L80" s="153"/>
      <c r="M80" s="153"/>
      <c r="N80" s="152"/>
      <c r="O80" s="152"/>
      <c r="P80" s="152"/>
      <c r="Q80" s="152"/>
      <c r="R80" s="153"/>
      <c r="S80" s="153"/>
      <c r="T80" s="153"/>
      <c r="U80" s="153"/>
      <c r="V80" s="153"/>
      <c r="W80" s="153"/>
      <c r="X80" s="153"/>
      <c r="Y80" s="153"/>
      <c r="Z80" s="143"/>
      <c r="AA80" s="143"/>
      <c r="AB80" s="143"/>
      <c r="AC80" s="143"/>
      <c r="AD80" s="143"/>
      <c r="AE80" s="143"/>
      <c r="AF80" s="143"/>
      <c r="AG80" s="143" t="s">
        <v>119</v>
      </c>
      <c r="AH80" s="143">
        <v>0</v>
      </c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</row>
    <row r="81" spans="1:60" outlineLevel="3" x14ac:dyDescent="0.2">
      <c r="A81" s="150"/>
      <c r="B81" s="151"/>
      <c r="C81" s="182" t="s">
        <v>167</v>
      </c>
      <c r="D81" s="155"/>
      <c r="E81" s="156"/>
      <c r="F81" s="153"/>
      <c r="G81" s="153"/>
      <c r="H81" s="153"/>
      <c r="I81" s="153"/>
      <c r="J81" s="153"/>
      <c r="K81" s="153"/>
      <c r="L81" s="153"/>
      <c r="M81" s="153"/>
      <c r="N81" s="152"/>
      <c r="O81" s="152"/>
      <c r="P81" s="152"/>
      <c r="Q81" s="152"/>
      <c r="R81" s="153"/>
      <c r="S81" s="153"/>
      <c r="T81" s="153"/>
      <c r="U81" s="153"/>
      <c r="V81" s="153"/>
      <c r="W81" s="153"/>
      <c r="X81" s="153"/>
      <c r="Y81" s="153"/>
      <c r="Z81" s="143"/>
      <c r="AA81" s="143"/>
      <c r="AB81" s="143"/>
      <c r="AC81" s="143"/>
      <c r="AD81" s="143"/>
      <c r="AE81" s="143"/>
      <c r="AF81" s="143"/>
      <c r="AG81" s="143" t="s">
        <v>119</v>
      </c>
      <c r="AH81" s="143">
        <v>0</v>
      </c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</row>
    <row r="82" spans="1:60" outlineLevel="3" x14ac:dyDescent="0.2">
      <c r="A82" s="150"/>
      <c r="B82" s="151"/>
      <c r="C82" s="182" t="s">
        <v>168</v>
      </c>
      <c r="D82" s="155"/>
      <c r="E82" s="156">
        <v>1208</v>
      </c>
      <c r="F82" s="153"/>
      <c r="G82" s="153"/>
      <c r="H82" s="153"/>
      <c r="I82" s="153"/>
      <c r="J82" s="153"/>
      <c r="K82" s="153"/>
      <c r="L82" s="153"/>
      <c r="M82" s="153"/>
      <c r="N82" s="152"/>
      <c r="O82" s="152"/>
      <c r="P82" s="152"/>
      <c r="Q82" s="152"/>
      <c r="R82" s="153"/>
      <c r="S82" s="153"/>
      <c r="T82" s="153"/>
      <c r="U82" s="153"/>
      <c r="V82" s="153"/>
      <c r="W82" s="153"/>
      <c r="X82" s="153"/>
      <c r="Y82" s="153"/>
      <c r="Z82" s="143"/>
      <c r="AA82" s="143"/>
      <c r="AB82" s="143"/>
      <c r="AC82" s="143"/>
      <c r="AD82" s="143"/>
      <c r="AE82" s="143"/>
      <c r="AF82" s="143"/>
      <c r="AG82" s="143" t="s">
        <v>119</v>
      </c>
      <c r="AH82" s="143">
        <v>0</v>
      </c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</row>
    <row r="83" spans="1:60" outlineLevel="3" x14ac:dyDescent="0.2">
      <c r="A83" s="150"/>
      <c r="B83" s="151"/>
      <c r="C83" s="182" t="s">
        <v>169</v>
      </c>
      <c r="D83" s="155"/>
      <c r="E83" s="156">
        <v>100</v>
      </c>
      <c r="F83" s="153"/>
      <c r="G83" s="153"/>
      <c r="H83" s="153"/>
      <c r="I83" s="153"/>
      <c r="J83" s="153"/>
      <c r="K83" s="153"/>
      <c r="L83" s="153"/>
      <c r="M83" s="153"/>
      <c r="N83" s="152"/>
      <c r="O83" s="152"/>
      <c r="P83" s="152"/>
      <c r="Q83" s="152"/>
      <c r="R83" s="153"/>
      <c r="S83" s="153"/>
      <c r="T83" s="153"/>
      <c r="U83" s="153"/>
      <c r="V83" s="153"/>
      <c r="W83" s="153"/>
      <c r="X83" s="153"/>
      <c r="Y83" s="153"/>
      <c r="Z83" s="143"/>
      <c r="AA83" s="143"/>
      <c r="AB83" s="143"/>
      <c r="AC83" s="143"/>
      <c r="AD83" s="143"/>
      <c r="AE83" s="143"/>
      <c r="AF83" s="143"/>
      <c r="AG83" s="143" t="s">
        <v>119</v>
      </c>
      <c r="AH83" s="143">
        <v>0</v>
      </c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43"/>
    </row>
    <row r="84" spans="1:60" outlineLevel="3" x14ac:dyDescent="0.2">
      <c r="A84" s="150"/>
      <c r="B84" s="151"/>
      <c r="C84" s="182" t="s">
        <v>222</v>
      </c>
      <c r="D84" s="155"/>
      <c r="E84" s="156">
        <v>-77</v>
      </c>
      <c r="F84" s="153"/>
      <c r="G84" s="153"/>
      <c r="H84" s="153"/>
      <c r="I84" s="153"/>
      <c r="J84" s="153"/>
      <c r="K84" s="153"/>
      <c r="L84" s="153"/>
      <c r="M84" s="153"/>
      <c r="N84" s="152"/>
      <c r="O84" s="152"/>
      <c r="P84" s="152"/>
      <c r="Q84" s="152"/>
      <c r="R84" s="153"/>
      <c r="S84" s="153"/>
      <c r="T84" s="153"/>
      <c r="U84" s="153"/>
      <c r="V84" s="153"/>
      <c r="W84" s="153"/>
      <c r="X84" s="153"/>
      <c r="Y84" s="153"/>
      <c r="Z84" s="143"/>
      <c r="AA84" s="143"/>
      <c r="AB84" s="143"/>
      <c r="AC84" s="143"/>
      <c r="AD84" s="143"/>
      <c r="AE84" s="143"/>
      <c r="AF84" s="143"/>
      <c r="AG84" s="143" t="s">
        <v>119</v>
      </c>
      <c r="AH84" s="143">
        <v>0</v>
      </c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</row>
    <row r="85" spans="1:60" outlineLevel="1" x14ac:dyDescent="0.2">
      <c r="A85" s="168">
        <v>28</v>
      </c>
      <c r="B85" s="169" t="s">
        <v>223</v>
      </c>
      <c r="C85" s="189" t="s">
        <v>224</v>
      </c>
      <c r="D85" s="170" t="s">
        <v>163</v>
      </c>
      <c r="E85" s="171">
        <v>1080</v>
      </c>
      <c r="F85" s="172"/>
      <c r="G85" s="173">
        <f>ROUND(E85*F85,2)</f>
        <v>0</v>
      </c>
      <c r="H85" s="154">
        <v>477.39</v>
      </c>
      <c r="I85" s="153">
        <f>ROUND(E85*H85,2)</f>
        <v>515581.2</v>
      </c>
      <c r="J85" s="154">
        <v>70.64</v>
      </c>
      <c r="K85" s="153">
        <f>ROUND(E85*J85,2)</f>
        <v>76291.199999999997</v>
      </c>
      <c r="L85" s="153">
        <v>21</v>
      </c>
      <c r="M85" s="153">
        <f>G85*(1+L85/100)</f>
        <v>0</v>
      </c>
      <c r="N85" s="152">
        <v>0.21099999999999999</v>
      </c>
      <c r="O85" s="152">
        <f>ROUND(E85*N85,2)</f>
        <v>227.88</v>
      </c>
      <c r="P85" s="152">
        <v>0</v>
      </c>
      <c r="Q85" s="152">
        <f>ROUND(E85*P85,2)</f>
        <v>0</v>
      </c>
      <c r="R85" s="153"/>
      <c r="S85" s="153" t="s">
        <v>113</v>
      </c>
      <c r="T85" s="153" t="s">
        <v>114</v>
      </c>
      <c r="U85" s="153">
        <v>3.2000000000000001E-2</v>
      </c>
      <c r="V85" s="153">
        <f>ROUND(E85*U85,2)</f>
        <v>34.56</v>
      </c>
      <c r="W85" s="153"/>
      <c r="X85" s="153" t="s">
        <v>115</v>
      </c>
      <c r="Y85" s="153" t="s">
        <v>116</v>
      </c>
      <c r="Z85" s="143"/>
      <c r="AA85" s="143"/>
      <c r="AB85" s="143"/>
      <c r="AC85" s="143"/>
      <c r="AD85" s="143"/>
      <c r="AE85" s="143"/>
      <c r="AF85" s="143"/>
      <c r="AG85" s="143" t="s">
        <v>117</v>
      </c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</row>
    <row r="86" spans="1:60" outlineLevel="2" x14ac:dyDescent="0.2">
      <c r="A86" s="150"/>
      <c r="B86" s="151"/>
      <c r="C86" s="182" t="s">
        <v>225</v>
      </c>
      <c r="D86" s="155"/>
      <c r="E86" s="156">
        <v>1080</v>
      </c>
      <c r="F86" s="153"/>
      <c r="G86" s="153"/>
      <c r="H86" s="153"/>
      <c r="I86" s="153"/>
      <c r="J86" s="153"/>
      <c r="K86" s="153"/>
      <c r="L86" s="153"/>
      <c r="M86" s="153"/>
      <c r="N86" s="152"/>
      <c r="O86" s="152"/>
      <c r="P86" s="152"/>
      <c r="Q86" s="152"/>
      <c r="R86" s="153"/>
      <c r="S86" s="153"/>
      <c r="T86" s="153"/>
      <c r="U86" s="153"/>
      <c r="V86" s="153"/>
      <c r="W86" s="153"/>
      <c r="X86" s="153"/>
      <c r="Y86" s="153"/>
      <c r="Z86" s="143"/>
      <c r="AA86" s="143"/>
      <c r="AB86" s="143"/>
      <c r="AC86" s="143"/>
      <c r="AD86" s="143"/>
      <c r="AE86" s="143"/>
      <c r="AF86" s="143"/>
      <c r="AG86" s="143" t="s">
        <v>119</v>
      </c>
      <c r="AH86" s="143">
        <v>5</v>
      </c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43"/>
    </row>
    <row r="87" spans="1:60" outlineLevel="1" x14ac:dyDescent="0.2">
      <c r="A87" s="168">
        <v>29</v>
      </c>
      <c r="B87" s="169" t="s">
        <v>226</v>
      </c>
      <c r="C87" s="189" t="s">
        <v>227</v>
      </c>
      <c r="D87" s="170" t="s">
        <v>163</v>
      </c>
      <c r="E87" s="171">
        <v>1080</v>
      </c>
      <c r="F87" s="172"/>
      <c r="G87" s="173">
        <f>ROUND(E87*F87,2)</f>
        <v>0</v>
      </c>
      <c r="H87" s="154">
        <v>355.23</v>
      </c>
      <c r="I87" s="153">
        <f>ROUND(E87*H87,2)</f>
        <v>383648.4</v>
      </c>
      <c r="J87" s="154">
        <v>42.51</v>
      </c>
      <c r="K87" s="153">
        <f>ROUND(E87*J87,2)</f>
        <v>45910.8</v>
      </c>
      <c r="L87" s="153">
        <v>21</v>
      </c>
      <c r="M87" s="153">
        <f>G87*(1+L87/100)</f>
        <v>0</v>
      </c>
      <c r="N87" s="152">
        <v>0.38313999999999998</v>
      </c>
      <c r="O87" s="152">
        <f>ROUND(E87*N87,2)</f>
        <v>413.79</v>
      </c>
      <c r="P87" s="152">
        <v>0</v>
      </c>
      <c r="Q87" s="152">
        <f>ROUND(E87*P87,2)</f>
        <v>0</v>
      </c>
      <c r="R87" s="153"/>
      <c r="S87" s="153" t="s">
        <v>113</v>
      </c>
      <c r="T87" s="153" t="s">
        <v>114</v>
      </c>
      <c r="U87" s="153">
        <v>2.5999999999999999E-2</v>
      </c>
      <c r="V87" s="153">
        <f>ROUND(E87*U87,2)</f>
        <v>28.08</v>
      </c>
      <c r="W87" s="153"/>
      <c r="X87" s="153" t="s">
        <v>115</v>
      </c>
      <c r="Y87" s="153" t="s">
        <v>116</v>
      </c>
      <c r="Z87" s="143"/>
      <c r="AA87" s="143"/>
      <c r="AB87" s="143"/>
      <c r="AC87" s="143"/>
      <c r="AD87" s="143"/>
      <c r="AE87" s="143"/>
      <c r="AF87" s="143"/>
      <c r="AG87" s="143" t="s">
        <v>117</v>
      </c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</row>
    <row r="88" spans="1:60" outlineLevel="2" x14ac:dyDescent="0.2">
      <c r="A88" s="150"/>
      <c r="B88" s="151"/>
      <c r="C88" s="182" t="s">
        <v>228</v>
      </c>
      <c r="D88" s="155"/>
      <c r="E88" s="156"/>
      <c r="F88" s="153"/>
      <c r="G88" s="153"/>
      <c r="H88" s="153"/>
      <c r="I88" s="153"/>
      <c r="J88" s="153"/>
      <c r="K88" s="153"/>
      <c r="L88" s="153"/>
      <c r="M88" s="153"/>
      <c r="N88" s="152"/>
      <c r="O88" s="152"/>
      <c r="P88" s="152"/>
      <c r="Q88" s="152"/>
      <c r="R88" s="153"/>
      <c r="S88" s="153"/>
      <c r="T88" s="153"/>
      <c r="U88" s="153"/>
      <c r="V88" s="153"/>
      <c r="W88" s="153"/>
      <c r="X88" s="153"/>
      <c r="Y88" s="153"/>
      <c r="Z88" s="143"/>
      <c r="AA88" s="143"/>
      <c r="AB88" s="143"/>
      <c r="AC88" s="143"/>
      <c r="AD88" s="143"/>
      <c r="AE88" s="143"/>
      <c r="AF88" s="143"/>
      <c r="AG88" s="143" t="s">
        <v>119</v>
      </c>
      <c r="AH88" s="143">
        <v>0</v>
      </c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</row>
    <row r="89" spans="1:60" outlineLevel="3" x14ac:dyDescent="0.2">
      <c r="A89" s="150"/>
      <c r="B89" s="151"/>
      <c r="C89" s="182" t="s">
        <v>229</v>
      </c>
      <c r="D89" s="155"/>
      <c r="E89" s="156">
        <v>1057</v>
      </c>
      <c r="F89" s="153"/>
      <c r="G89" s="153"/>
      <c r="H89" s="153"/>
      <c r="I89" s="153"/>
      <c r="J89" s="153"/>
      <c r="K89" s="153"/>
      <c r="L89" s="153"/>
      <c r="M89" s="153"/>
      <c r="N89" s="152"/>
      <c r="O89" s="152"/>
      <c r="P89" s="152"/>
      <c r="Q89" s="152"/>
      <c r="R89" s="153"/>
      <c r="S89" s="153"/>
      <c r="T89" s="153"/>
      <c r="U89" s="153"/>
      <c r="V89" s="153"/>
      <c r="W89" s="153"/>
      <c r="X89" s="153"/>
      <c r="Y89" s="153"/>
      <c r="Z89" s="143"/>
      <c r="AA89" s="143"/>
      <c r="AB89" s="143"/>
      <c r="AC89" s="143"/>
      <c r="AD89" s="143"/>
      <c r="AE89" s="143"/>
      <c r="AF89" s="143"/>
      <c r="AG89" s="143" t="s">
        <v>119</v>
      </c>
      <c r="AH89" s="143">
        <v>0</v>
      </c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</row>
    <row r="90" spans="1:60" outlineLevel="3" x14ac:dyDescent="0.2">
      <c r="A90" s="150"/>
      <c r="B90" s="151"/>
      <c r="C90" s="182" t="s">
        <v>169</v>
      </c>
      <c r="D90" s="155"/>
      <c r="E90" s="156">
        <v>100</v>
      </c>
      <c r="F90" s="153"/>
      <c r="G90" s="153"/>
      <c r="H90" s="153"/>
      <c r="I90" s="153"/>
      <c r="J90" s="153"/>
      <c r="K90" s="153"/>
      <c r="L90" s="153"/>
      <c r="M90" s="153"/>
      <c r="N90" s="152"/>
      <c r="O90" s="152"/>
      <c r="P90" s="152"/>
      <c r="Q90" s="152"/>
      <c r="R90" s="153"/>
      <c r="S90" s="153"/>
      <c r="T90" s="153"/>
      <c r="U90" s="153"/>
      <c r="V90" s="153"/>
      <c r="W90" s="153"/>
      <c r="X90" s="153"/>
      <c r="Y90" s="153"/>
      <c r="Z90" s="143"/>
      <c r="AA90" s="143"/>
      <c r="AB90" s="143"/>
      <c r="AC90" s="143"/>
      <c r="AD90" s="143"/>
      <c r="AE90" s="143"/>
      <c r="AF90" s="143"/>
      <c r="AG90" s="143" t="s">
        <v>119</v>
      </c>
      <c r="AH90" s="143">
        <v>0</v>
      </c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</row>
    <row r="91" spans="1:60" outlineLevel="3" x14ac:dyDescent="0.2">
      <c r="A91" s="150"/>
      <c r="B91" s="151"/>
      <c r="C91" s="182" t="s">
        <v>222</v>
      </c>
      <c r="D91" s="155"/>
      <c r="E91" s="156">
        <v>-77</v>
      </c>
      <c r="F91" s="153"/>
      <c r="G91" s="153"/>
      <c r="H91" s="153"/>
      <c r="I91" s="153"/>
      <c r="J91" s="153"/>
      <c r="K91" s="153"/>
      <c r="L91" s="153"/>
      <c r="M91" s="153"/>
      <c r="N91" s="152"/>
      <c r="O91" s="152"/>
      <c r="P91" s="152"/>
      <c r="Q91" s="152"/>
      <c r="R91" s="153"/>
      <c r="S91" s="153"/>
      <c r="T91" s="153"/>
      <c r="U91" s="153"/>
      <c r="V91" s="153"/>
      <c r="W91" s="153"/>
      <c r="X91" s="153"/>
      <c r="Y91" s="153"/>
      <c r="Z91" s="143"/>
      <c r="AA91" s="143"/>
      <c r="AB91" s="143"/>
      <c r="AC91" s="143"/>
      <c r="AD91" s="143"/>
      <c r="AE91" s="143"/>
      <c r="AF91" s="143"/>
      <c r="AG91" s="143" t="s">
        <v>119</v>
      </c>
      <c r="AH91" s="143">
        <v>0</v>
      </c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</row>
    <row r="92" spans="1:60" outlineLevel="1" x14ac:dyDescent="0.2">
      <c r="A92" s="168">
        <v>30</v>
      </c>
      <c r="B92" s="169" t="s">
        <v>230</v>
      </c>
      <c r="C92" s="189" t="s">
        <v>231</v>
      </c>
      <c r="D92" s="170" t="s">
        <v>163</v>
      </c>
      <c r="E92" s="171">
        <v>2160</v>
      </c>
      <c r="F92" s="172"/>
      <c r="G92" s="173">
        <f>ROUND(E92*F92,2)</f>
        <v>0</v>
      </c>
      <c r="H92" s="154">
        <v>10.78</v>
      </c>
      <c r="I92" s="153">
        <f>ROUND(E92*H92,2)</f>
        <v>23284.799999999999</v>
      </c>
      <c r="J92" s="154">
        <v>1.47</v>
      </c>
      <c r="K92" s="153">
        <f>ROUND(E92*J92,2)</f>
        <v>3175.2</v>
      </c>
      <c r="L92" s="153">
        <v>21</v>
      </c>
      <c r="M92" s="153">
        <f>G92*(1+L92/100)</f>
        <v>0</v>
      </c>
      <c r="N92" s="152">
        <v>4.0000000000000002E-4</v>
      </c>
      <c r="O92" s="152">
        <f>ROUND(E92*N92,2)</f>
        <v>0.86</v>
      </c>
      <c r="P92" s="152">
        <v>0</v>
      </c>
      <c r="Q92" s="152">
        <f>ROUND(E92*P92,2)</f>
        <v>0</v>
      </c>
      <c r="R92" s="153"/>
      <c r="S92" s="153" t="s">
        <v>113</v>
      </c>
      <c r="T92" s="153" t="s">
        <v>114</v>
      </c>
      <c r="U92" s="153">
        <v>2E-3</v>
      </c>
      <c r="V92" s="153">
        <f>ROUND(E92*U92,2)</f>
        <v>4.32</v>
      </c>
      <c r="W92" s="153"/>
      <c r="X92" s="153" t="s">
        <v>115</v>
      </c>
      <c r="Y92" s="153" t="s">
        <v>116</v>
      </c>
      <c r="Z92" s="143"/>
      <c r="AA92" s="143"/>
      <c r="AB92" s="143"/>
      <c r="AC92" s="143"/>
      <c r="AD92" s="143"/>
      <c r="AE92" s="143"/>
      <c r="AF92" s="143"/>
      <c r="AG92" s="143" t="s">
        <v>117</v>
      </c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</row>
    <row r="93" spans="1:60" outlineLevel="2" x14ac:dyDescent="0.2">
      <c r="A93" s="150"/>
      <c r="B93" s="151"/>
      <c r="C93" s="182" t="s">
        <v>232</v>
      </c>
      <c r="D93" s="155"/>
      <c r="E93" s="156"/>
      <c r="F93" s="153"/>
      <c r="G93" s="153"/>
      <c r="H93" s="153"/>
      <c r="I93" s="153"/>
      <c r="J93" s="153"/>
      <c r="K93" s="153"/>
      <c r="L93" s="153"/>
      <c r="M93" s="153"/>
      <c r="N93" s="152"/>
      <c r="O93" s="152"/>
      <c r="P93" s="152"/>
      <c r="Q93" s="152"/>
      <c r="R93" s="153"/>
      <c r="S93" s="153"/>
      <c r="T93" s="153"/>
      <c r="U93" s="153"/>
      <c r="V93" s="153"/>
      <c r="W93" s="153"/>
      <c r="X93" s="153"/>
      <c r="Y93" s="153"/>
      <c r="Z93" s="143"/>
      <c r="AA93" s="143"/>
      <c r="AB93" s="143"/>
      <c r="AC93" s="143"/>
      <c r="AD93" s="143"/>
      <c r="AE93" s="143"/>
      <c r="AF93" s="143"/>
      <c r="AG93" s="143" t="s">
        <v>119</v>
      </c>
      <c r="AH93" s="143">
        <v>0</v>
      </c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</row>
    <row r="94" spans="1:60" outlineLevel="3" x14ac:dyDescent="0.2">
      <c r="A94" s="150"/>
      <c r="B94" s="151"/>
      <c r="C94" s="182" t="s">
        <v>228</v>
      </c>
      <c r="D94" s="155"/>
      <c r="E94" s="156"/>
      <c r="F94" s="153"/>
      <c r="G94" s="153"/>
      <c r="H94" s="153"/>
      <c r="I94" s="153"/>
      <c r="J94" s="153"/>
      <c r="K94" s="153"/>
      <c r="L94" s="153"/>
      <c r="M94" s="153"/>
      <c r="N94" s="152"/>
      <c r="O94" s="152"/>
      <c r="P94" s="152"/>
      <c r="Q94" s="152"/>
      <c r="R94" s="153"/>
      <c r="S94" s="153"/>
      <c r="T94" s="153"/>
      <c r="U94" s="153"/>
      <c r="V94" s="153"/>
      <c r="W94" s="153"/>
      <c r="X94" s="153"/>
      <c r="Y94" s="153"/>
      <c r="Z94" s="143"/>
      <c r="AA94" s="143"/>
      <c r="AB94" s="143"/>
      <c r="AC94" s="143"/>
      <c r="AD94" s="143"/>
      <c r="AE94" s="143"/>
      <c r="AF94" s="143"/>
      <c r="AG94" s="143" t="s">
        <v>119</v>
      </c>
      <c r="AH94" s="143">
        <v>0</v>
      </c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</row>
    <row r="95" spans="1:60" outlineLevel="3" x14ac:dyDescent="0.2">
      <c r="A95" s="150"/>
      <c r="B95" s="151"/>
      <c r="C95" s="182" t="s">
        <v>229</v>
      </c>
      <c r="D95" s="155"/>
      <c r="E95" s="156">
        <v>1057</v>
      </c>
      <c r="F95" s="153"/>
      <c r="G95" s="153"/>
      <c r="H95" s="153"/>
      <c r="I95" s="153"/>
      <c r="J95" s="153"/>
      <c r="K95" s="153"/>
      <c r="L95" s="153"/>
      <c r="M95" s="153"/>
      <c r="N95" s="152"/>
      <c r="O95" s="152"/>
      <c r="P95" s="152"/>
      <c r="Q95" s="152"/>
      <c r="R95" s="153"/>
      <c r="S95" s="153"/>
      <c r="T95" s="153"/>
      <c r="U95" s="153"/>
      <c r="V95" s="153"/>
      <c r="W95" s="153"/>
      <c r="X95" s="153"/>
      <c r="Y95" s="153"/>
      <c r="Z95" s="143"/>
      <c r="AA95" s="143"/>
      <c r="AB95" s="143"/>
      <c r="AC95" s="143"/>
      <c r="AD95" s="143"/>
      <c r="AE95" s="143"/>
      <c r="AF95" s="143"/>
      <c r="AG95" s="143" t="s">
        <v>119</v>
      </c>
      <c r="AH95" s="143">
        <v>0</v>
      </c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</row>
    <row r="96" spans="1:60" outlineLevel="3" x14ac:dyDescent="0.2">
      <c r="A96" s="150"/>
      <c r="B96" s="151"/>
      <c r="C96" s="182" t="s">
        <v>169</v>
      </c>
      <c r="D96" s="155"/>
      <c r="E96" s="156">
        <v>100</v>
      </c>
      <c r="F96" s="153"/>
      <c r="G96" s="153"/>
      <c r="H96" s="153"/>
      <c r="I96" s="153"/>
      <c r="J96" s="153"/>
      <c r="K96" s="153"/>
      <c r="L96" s="153"/>
      <c r="M96" s="153"/>
      <c r="N96" s="152"/>
      <c r="O96" s="152"/>
      <c r="P96" s="152"/>
      <c r="Q96" s="152"/>
      <c r="R96" s="153"/>
      <c r="S96" s="153"/>
      <c r="T96" s="153"/>
      <c r="U96" s="153"/>
      <c r="V96" s="153"/>
      <c r="W96" s="153"/>
      <c r="X96" s="153"/>
      <c r="Y96" s="153"/>
      <c r="Z96" s="143"/>
      <c r="AA96" s="143"/>
      <c r="AB96" s="143"/>
      <c r="AC96" s="143"/>
      <c r="AD96" s="143"/>
      <c r="AE96" s="143"/>
      <c r="AF96" s="143"/>
      <c r="AG96" s="143" t="s">
        <v>119</v>
      </c>
      <c r="AH96" s="143">
        <v>0</v>
      </c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</row>
    <row r="97" spans="1:60" outlineLevel="3" x14ac:dyDescent="0.2">
      <c r="A97" s="150"/>
      <c r="B97" s="151"/>
      <c r="C97" s="184" t="s">
        <v>233</v>
      </c>
      <c r="D97" s="157"/>
      <c r="E97" s="158">
        <v>1157</v>
      </c>
      <c r="F97" s="153"/>
      <c r="G97" s="153"/>
      <c r="H97" s="153"/>
      <c r="I97" s="153"/>
      <c r="J97" s="153"/>
      <c r="K97" s="153"/>
      <c r="L97" s="153"/>
      <c r="M97" s="153"/>
      <c r="N97" s="152"/>
      <c r="O97" s="152"/>
      <c r="P97" s="152"/>
      <c r="Q97" s="152"/>
      <c r="R97" s="153"/>
      <c r="S97" s="153"/>
      <c r="T97" s="153"/>
      <c r="U97" s="153"/>
      <c r="V97" s="153"/>
      <c r="W97" s="153"/>
      <c r="X97" s="153"/>
      <c r="Y97" s="153"/>
      <c r="Z97" s="143"/>
      <c r="AA97" s="143"/>
      <c r="AB97" s="143"/>
      <c r="AC97" s="143"/>
      <c r="AD97" s="143"/>
      <c r="AE97" s="143"/>
      <c r="AF97" s="143"/>
      <c r="AG97" s="143" t="s">
        <v>119</v>
      </c>
      <c r="AH97" s="143">
        <v>1</v>
      </c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</row>
    <row r="98" spans="1:60" outlineLevel="3" x14ac:dyDescent="0.2">
      <c r="A98" s="150"/>
      <c r="B98" s="151"/>
      <c r="C98" s="182" t="s">
        <v>234</v>
      </c>
      <c r="D98" s="155"/>
      <c r="E98" s="156">
        <v>1080</v>
      </c>
      <c r="F98" s="153"/>
      <c r="G98" s="153"/>
      <c r="H98" s="153"/>
      <c r="I98" s="153"/>
      <c r="J98" s="153"/>
      <c r="K98" s="153"/>
      <c r="L98" s="153"/>
      <c r="M98" s="153"/>
      <c r="N98" s="152"/>
      <c r="O98" s="152"/>
      <c r="P98" s="152"/>
      <c r="Q98" s="152"/>
      <c r="R98" s="153"/>
      <c r="S98" s="153"/>
      <c r="T98" s="153"/>
      <c r="U98" s="153"/>
      <c r="V98" s="153"/>
      <c r="W98" s="153"/>
      <c r="X98" s="153"/>
      <c r="Y98" s="153"/>
      <c r="Z98" s="143"/>
      <c r="AA98" s="143"/>
      <c r="AB98" s="143"/>
      <c r="AC98" s="143"/>
      <c r="AD98" s="143"/>
      <c r="AE98" s="143"/>
      <c r="AF98" s="143"/>
      <c r="AG98" s="143" t="s">
        <v>119</v>
      </c>
      <c r="AH98" s="143">
        <v>0</v>
      </c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</row>
    <row r="99" spans="1:60" outlineLevel="3" x14ac:dyDescent="0.2">
      <c r="A99" s="150"/>
      <c r="B99" s="151"/>
      <c r="C99" s="182" t="s">
        <v>174</v>
      </c>
      <c r="D99" s="155"/>
      <c r="E99" s="156"/>
      <c r="F99" s="153"/>
      <c r="G99" s="153"/>
      <c r="H99" s="153"/>
      <c r="I99" s="153"/>
      <c r="J99" s="153"/>
      <c r="K99" s="153"/>
      <c r="L99" s="153"/>
      <c r="M99" s="153"/>
      <c r="N99" s="152"/>
      <c r="O99" s="152"/>
      <c r="P99" s="152"/>
      <c r="Q99" s="152"/>
      <c r="R99" s="153"/>
      <c r="S99" s="153"/>
      <c r="T99" s="153"/>
      <c r="U99" s="153"/>
      <c r="V99" s="153"/>
      <c r="W99" s="153"/>
      <c r="X99" s="153"/>
      <c r="Y99" s="153"/>
      <c r="Z99" s="143"/>
      <c r="AA99" s="143"/>
      <c r="AB99" s="143"/>
      <c r="AC99" s="143"/>
      <c r="AD99" s="143"/>
      <c r="AE99" s="143"/>
      <c r="AF99" s="143"/>
      <c r="AG99" s="143" t="s">
        <v>119</v>
      </c>
      <c r="AH99" s="143">
        <v>0</v>
      </c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</row>
    <row r="100" spans="1:60" outlineLevel="3" x14ac:dyDescent="0.2">
      <c r="A100" s="150"/>
      <c r="B100" s="151"/>
      <c r="C100" s="182" t="s">
        <v>222</v>
      </c>
      <c r="D100" s="155"/>
      <c r="E100" s="156">
        <v>-77</v>
      </c>
      <c r="F100" s="153"/>
      <c r="G100" s="153"/>
      <c r="H100" s="153"/>
      <c r="I100" s="153"/>
      <c r="J100" s="153"/>
      <c r="K100" s="153"/>
      <c r="L100" s="153"/>
      <c r="M100" s="153"/>
      <c r="N100" s="152"/>
      <c r="O100" s="152"/>
      <c r="P100" s="152"/>
      <c r="Q100" s="152"/>
      <c r="R100" s="153"/>
      <c r="S100" s="153"/>
      <c r="T100" s="153"/>
      <c r="U100" s="153"/>
      <c r="V100" s="153"/>
      <c r="W100" s="153"/>
      <c r="X100" s="153"/>
      <c r="Y100" s="153"/>
      <c r="Z100" s="143"/>
      <c r="AA100" s="143"/>
      <c r="AB100" s="143"/>
      <c r="AC100" s="143"/>
      <c r="AD100" s="143"/>
      <c r="AE100" s="143"/>
      <c r="AF100" s="143"/>
      <c r="AG100" s="143" t="s">
        <v>119</v>
      </c>
      <c r="AH100" s="143">
        <v>0</v>
      </c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</row>
    <row r="101" spans="1:60" outlineLevel="1" x14ac:dyDescent="0.2">
      <c r="A101" s="168">
        <v>31</v>
      </c>
      <c r="B101" s="169" t="s">
        <v>235</v>
      </c>
      <c r="C101" s="181" t="s">
        <v>236</v>
      </c>
      <c r="D101" s="170" t="s">
        <v>163</v>
      </c>
      <c r="E101" s="171">
        <v>1080</v>
      </c>
      <c r="F101" s="172"/>
      <c r="G101" s="173">
        <f>ROUND(E101*F101,2)</f>
        <v>0</v>
      </c>
      <c r="H101" s="154">
        <v>294.64999999999998</v>
      </c>
      <c r="I101" s="153">
        <f>ROUND(E101*H101,2)</f>
        <v>318222</v>
      </c>
      <c r="J101" s="154">
        <v>27.34</v>
      </c>
      <c r="K101" s="153">
        <f>ROUND(E101*J101,2)</f>
        <v>29527.200000000001</v>
      </c>
      <c r="L101" s="153">
        <v>21</v>
      </c>
      <c r="M101" s="153">
        <f>G101*(1+L101/100)</f>
        <v>0</v>
      </c>
      <c r="N101" s="152">
        <v>0.10373</v>
      </c>
      <c r="O101" s="152">
        <f>ROUND(E101*N101,2)</f>
        <v>112.03</v>
      </c>
      <c r="P101" s="152">
        <v>0</v>
      </c>
      <c r="Q101" s="152">
        <f>ROUND(E101*P101,2)</f>
        <v>0</v>
      </c>
      <c r="R101" s="153"/>
      <c r="S101" s="153" t="s">
        <v>113</v>
      </c>
      <c r="T101" s="153" t="s">
        <v>114</v>
      </c>
      <c r="U101" s="153">
        <v>1.4999999999999999E-2</v>
      </c>
      <c r="V101" s="153">
        <f>ROUND(E101*U101,2)</f>
        <v>16.2</v>
      </c>
      <c r="W101" s="153"/>
      <c r="X101" s="153" t="s">
        <v>115</v>
      </c>
      <c r="Y101" s="153" t="s">
        <v>116</v>
      </c>
      <c r="Z101" s="143"/>
      <c r="AA101" s="143"/>
      <c r="AB101" s="143"/>
      <c r="AC101" s="143"/>
      <c r="AD101" s="143"/>
      <c r="AE101" s="143"/>
      <c r="AF101" s="143"/>
      <c r="AG101" s="143" t="s">
        <v>117</v>
      </c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</row>
    <row r="102" spans="1:60" outlineLevel="2" x14ac:dyDescent="0.2">
      <c r="A102" s="150"/>
      <c r="B102" s="151"/>
      <c r="C102" s="182" t="s">
        <v>225</v>
      </c>
      <c r="D102" s="155"/>
      <c r="E102" s="156">
        <v>1080</v>
      </c>
      <c r="F102" s="153"/>
      <c r="G102" s="153"/>
      <c r="H102" s="153"/>
      <c r="I102" s="153"/>
      <c r="J102" s="153"/>
      <c r="K102" s="153"/>
      <c r="L102" s="153"/>
      <c r="M102" s="153"/>
      <c r="N102" s="152"/>
      <c r="O102" s="152"/>
      <c r="P102" s="152"/>
      <c r="Q102" s="152"/>
      <c r="R102" s="153"/>
      <c r="S102" s="153"/>
      <c r="T102" s="153"/>
      <c r="U102" s="153"/>
      <c r="V102" s="153"/>
      <c r="W102" s="153"/>
      <c r="X102" s="153"/>
      <c r="Y102" s="153"/>
      <c r="Z102" s="143"/>
      <c r="AA102" s="143"/>
      <c r="AB102" s="143"/>
      <c r="AC102" s="143"/>
      <c r="AD102" s="143"/>
      <c r="AE102" s="143"/>
      <c r="AF102" s="143"/>
      <c r="AG102" s="143" t="s">
        <v>119</v>
      </c>
      <c r="AH102" s="143">
        <v>5</v>
      </c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</row>
    <row r="103" spans="1:60" outlineLevel="1" x14ac:dyDescent="0.2">
      <c r="A103" s="168">
        <v>32</v>
      </c>
      <c r="B103" s="169" t="s">
        <v>237</v>
      </c>
      <c r="C103" s="181" t="s">
        <v>238</v>
      </c>
      <c r="D103" s="170" t="s">
        <v>163</v>
      </c>
      <c r="E103" s="171">
        <v>100</v>
      </c>
      <c r="F103" s="172"/>
      <c r="G103" s="173">
        <f>ROUND(E103*F103,2)</f>
        <v>0</v>
      </c>
      <c r="H103" s="154">
        <v>35.53</v>
      </c>
      <c r="I103" s="153">
        <f>ROUND(E103*H103,2)</f>
        <v>3553</v>
      </c>
      <c r="J103" s="154">
        <v>602.55999999999995</v>
      </c>
      <c r="K103" s="153">
        <f>ROUND(E103*J103,2)</f>
        <v>60256</v>
      </c>
      <c r="L103" s="153">
        <v>21</v>
      </c>
      <c r="M103" s="153">
        <f>G103*(1+L103/100)</f>
        <v>0</v>
      </c>
      <c r="N103" s="152">
        <v>0.11</v>
      </c>
      <c r="O103" s="152">
        <f>ROUND(E103*N103,2)</f>
        <v>11</v>
      </c>
      <c r="P103" s="152">
        <v>0</v>
      </c>
      <c r="Q103" s="152">
        <f>ROUND(E103*P103,2)</f>
        <v>0</v>
      </c>
      <c r="R103" s="153"/>
      <c r="S103" s="153" t="s">
        <v>113</v>
      </c>
      <c r="T103" s="153" t="s">
        <v>114</v>
      </c>
      <c r="U103" s="153">
        <v>1.135</v>
      </c>
      <c r="V103" s="153">
        <f>ROUND(E103*U103,2)</f>
        <v>113.5</v>
      </c>
      <c r="W103" s="153"/>
      <c r="X103" s="153" t="s">
        <v>115</v>
      </c>
      <c r="Y103" s="153" t="s">
        <v>116</v>
      </c>
      <c r="Z103" s="143"/>
      <c r="AA103" s="143"/>
      <c r="AB103" s="143"/>
      <c r="AC103" s="143"/>
      <c r="AD103" s="143"/>
      <c r="AE103" s="143"/>
      <c r="AF103" s="143"/>
      <c r="AG103" s="143" t="s">
        <v>117</v>
      </c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</row>
    <row r="104" spans="1:60" outlineLevel="2" x14ac:dyDescent="0.2">
      <c r="A104" s="150"/>
      <c r="B104" s="151"/>
      <c r="C104" s="182" t="s">
        <v>239</v>
      </c>
      <c r="D104" s="155"/>
      <c r="E104" s="156">
        <v>100</v>
      </c>
      <c r="F104" s="153"/>
      <c r="G104" s="153"/>
      <c r="H104" s="153"/>
      <c r="I104" s="153"/>
      <c r="J104" s="153"/>
      <c r="K104" s="153"/>
      <c r="L104" s="153"/>
      <c r="M104" s="153"/>
      <c r="N104" s="152"/>
      <c r="O104" s="152"/>
      <c r="P104" s="152"/>
      <c r="Q104" s="152"/>
      <c r="R104" s="153"/>
      <c r="S104" s="153"/>
      <c r="T104" s="153"/>
      <c r="U104" s="153"/>
      <c r="V104" s="153"/>
      <c r="W104" s="153"/>
      <c r="X104" s="153"/>
      <c r="Y104" s="153"/>
      <c r="Z104" s="143"/>
      <c r="AA104" s="143"/>
      <c r="AB104" s="143"/>
      <c r="AC104" s="143"/>
      <c r="AD104" s="143"/>
      <c r="AE104" s="143"/>
      <c r="AF104" s="143"/>
      <c r="AG104" s="143" t="s">
        <v>119</v>
      </c>
      <c r="AH104" s="143">
        <v>0</v>
      </c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</row>
    <row r="105" spans="1:60" outlineLevel="1" x14ac:dyDescent="0.2">
      <c r="A105" s="168">
        <v>33</v>
      </c>
      <c r="B105" s="169" t="s">
        <v>240</v>
      </c>
      <c r="C105" s="181" t="s">
        <v>241</v>
      </c>
      <c r="D105" s="170" t="s">
        <v>163</v>
      </c>
      <c r="E105" s="171">
        <v>274</v>
      </c>
      <c r="F105" s="172"/>
      <c r="G105" s="173">
        <f>ROUND(E105*F105,2)</f>
        <v>0</v>
      </c>
      <c r="H105" s="154">
        <v>43.64</v>
      </c>
      <c r="I105" s="153">
        <f>ROUND(E105*H105,2)</f>
        <v>11957.36</v>
      </c>
      <c r="J105" s="154">
        <v>283.01</v>
      </c>
      <c r="K105" s="153">
        <f>ROUND(E105*J105,2)</f>
        <v>77544.740000000005</v>
      </c>
      <c r="L105" s="153">
        <v>21</v>
      </c>
      <c r="M105" s="153">
        <f>G105*(1+L105/100)</f>
        <v>0</v>
      </c>
      <c r="N105" s="152">
        <v>7.3899999999999993E-2</v>
      </c>
      <c r="O105" s="152">
        <f>ROUND(E105*N105,2)</f>
        <v>20.25</v>
      </c>
      <c r="P105" s="152">
        <v>0</v>
      </c>
      <c r="Q105" s="152">
        <f>ROUND(E105*P105,2)</f>
        <v>0</v>
      </c>
      <c r="R105" s="153"/>
      <c r="S105" s="153" t="s">
        <v>113</v>
      </c>
      <c r="T105" s="153" t="s">
        <v>154</v>
      </c>
      <c r="U105" s="153">
        <v>0.47799999999999998</v>
      </c>
      <c r="V105" s="153">
        <f>ROUND(E105*U105,2)</f>
        <v>130.97</v>
      </c>
      <c r="W105" s="153"/>
      <c r="X105" s="153" t="s">
        <v>115</v>
      </c>
      <c r="Y105" s="153" t="s">
        <v>116</v>
      </c>
      <c r="Z105" s="143"/>
      <c r="AA105" s="143"/>
      <c r="AB105" s="143"/>
      <c r="AC105" s="143"/>
      <c r="AD105" s="143"/>
      <c r="AE105" s="143"/>
      <c r="AF105" s="143"/>
      <c r="AG105" s="143" t="s">
        <v>117</v>
      </c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</row>
    <row r="106" spans="1:60" outlineLevel="2" x14ac:dyDescent="0.2">
      <c r="A106" s="150"/>
      <c r="B106" s="151"/>
      <c r="C106" s="182" t="s">
        <v>242</v>
      </c>
      <c r="D106" s="155"/>
      <c r="E106" s="156">
        <v>274</v>
      </c>
      <c r="F106" s="153"/>
      <c r="G106" s="153"/>
      <c r="H106" s="153"/>
      <c r="I106" s="153"/>
      <c r="J106" s="153"/>
      <c r="K106" s="153"/>
      <c r="L106" s="153"/>
      <c r="M106" s="153"/>
      <c r="N106" s="152"/>
      <c r="O106" s="152"/>
      <c r="P106" s="152"/>
      <c r="Q106" s="152"/>
      <c r="R106" s="153"/>
      <c r="S106" s="153"/>
      <c r="T106" s="153"/>
      <c r="U106" s="153"/>
      <c r="V106" s="153"/>
      <c r="W106" s="153"/>
      <c r="X106" s="153"/>
      <c r="Y106" s="153"/>
      <c r="Z106" s="143"/>
      <c r="AA106" s="143"/>
      <c r="AB106" s="143"/>
      <c r="AC106" s="143"/>
      <c r="AD106" s="143"/>
      <c r="AE106" s="143"/>
      <c r="AF106" s="143"/>
      <c r="AG106" s="143" t="s">
        <v>119</v>
      </c>
      <c r="AH106" s="143">
        <v>0</v>
      </c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</row>
    <row r="107" spans="1:60" ht="22.5" outlineLevel="1" x14ac:dyDescent="0.2">
      <c r="A107" s="168">
        <v>34</v>
      </c>
      <c r="B107" s="169" t="s">
        <v>243</v>
      </c>
      <c r="C107" s="181" t="s">
        <v>244</v>
      </c>
      <c r="D107" s="170" t="s">
        <v>163</v>
      </c>
      <c r="E107" s="171">
        <v>5332</v>
      </c>
      <c r="F107" s="172"/>
      <c r="G107" s="173">
        <f>ROUND(E107*F107,2)</f>
        <v>0</v>
      </c>
      <c r="H107" s="154">
        <v>346.5</v>
      </c>
      <c r="I107" s="153">
        <f>ROUND(E107*H107,2)</f>
        <v>1847538</v>
      </c>
      <c r="J107" s="154">
        <v>39.72</v>
      </c>
      <c r="K107" s="153">
        <f>ROUND(E107*J107,2)</f>
        <v>211787.04</v>
      </c>
      <c r="L107" s="153">
        <v>21</v>
      </c>
      <c r="M107" s="153">
        <f>G107*(1+L107/100)</f>
        <v>0</v>
      </c>
      <c r="N107" s="152">
        <v>0.55125000000000002</v>
      </c>
      <c r="O107" s="152">
        <f>ROUND(E107*N107,2)</f>
        <v>2939.27</v>
      </c>
      <c r="P107" s="152">
        <v>0</v>
      </c>
      <c r="Q107" s="152">
        <f>ROUND(E107*P107,2)</f>
        <v>0</v>
      </c>
      <c r="R107" s="153"/>
      <c r="S107" s="153" t="s">
        <v>211</v>
      </c>
      <c r="T107" s="153" t="s">
        <v>114</v>
      </c>
      <c r="U107" s="153">
        <v>2.7E-2</v>
      </c>
      <c r="V107" s="153">
        <f>ROUND(E107*U107,2)</f>
        <v>143.96</v>
      </c>
      <c r="W107" s="153"/>
      <c r="X107" s="153" t="s">
        <v>115</v>
      </c>
      <c r="Y107" s="153" t="s">
        <v>116</v>
      </c>
      <c r="Z107" s="143"/>
      <c r="AA107" s="143"/>
      <c r="AB107" s="143"/>
      <c r="AC107" s="143"/>
      <c r="AD107" s="143"/>
      <c r="AE107" s="143"/>
      <c r="AF107" s="143"/>
      <c r="AG107" s="143" t="s">
        <v>117</v>
      </c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 s="143"/>
      <c r="BD107" s="143"/>
      <c r="BE107" s="143"/>
      <c r="BF107" s="143"/>
      <c r="BG107" s="143"/>
      <c r="BH107" s="143"/>
    </row>
    <row r="108" spans="1:60" ht="22.5" outlineLevel="2" x14ac:dyDescent="0.2">
      <c r="A108" s="150"/>
      <c r="B108" s="151"/>
      <c r="C108" s="182" t="s">
        <v>245</v>
      </c>
      <c r="D108" s="155"/>
      <c r="E108" s="156">
        <v>2416</v>
      </c>
      <c r="F108" s="153"/>
      <c r="G108" s="153"/>
      <c r="H108" s="153"/>
      <c r="I108" s="153"/>
      <c r="J108" s="153"/>
      <c r="K108" s="153"/>
      <c r="L108" s="153"/>
      <c r="M108" s="153"/>
      <c r="N108" s="152"/>
      <c r="O108" s="152"/>
      <c r="P108" s="152"/>
      <c r="Q108" s="152"/>
      <c r="R108" s="153"/>
      <c r="S108" s="153"/>
      <c r="T108" s="153"/>
      <c r="U108" s="153"/>
      <c r="V108" s="153"/>
      <c r="W108" s="153"/>
      <c r="X108" s="153"/>
      <c r="Y108" s="153"/>
      <c r="Z108" s="143"/>
      <c r="AA108" s="143"/>
      <c r="AB108" s="143"/>
      <c r="AC108" s="143"/>
      <c r="AD108" s="143"/>
      <c r="AE108" s="143"/>
      <c r="AF108" s="143"/>
      <c r="AG108" s="143" t="s">
        <v>119</v>
      </c>
      <c r="AH108" s="143">
        <v>0</v>
      </c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43"/>
    </row>
    <row r="109" spans="1:60" outlineLevel="3" x14ac:dyDescent="0.2">
      <c r="A109" s="150"/>
      <c r="B109" s="151"/>
      <c r="C109" s="182" t="s">
        <v>246</v>
      </c>
      <c r="D109" s="155"/>
      <c r="E109" s="156">
        <v>2416</v>
      </c>
      <c r="F109" s="153"/>
      <c r="G109" s="153"/>
      <c r="H109" s="153"/>
      <c r="I109" s="153"/>
      <c r="J109" s="153"/>
      <c r="K109" s="153"/>
      <c r="L109" s="153"/>
      <c r="M109" s="153"/>
      <c r="N109" s="152"/>
      <c r="O109" s="152"/>
      <c r="P109" s="152"/>
      <c r="Q109" s="152"/>
      <c r="R109" s="153"/>
      <c r="S109" s="153"/>
      <c r="T109" s="153"/>
      <c r="U109" s="153"/>
      <c r="V109" s="153"/>
      <c r="W109" s="153"/>
      <c r="X109" s="153"/>
      <c r="Y109" s="153"/>
      <c r="Z109" s="143"/>
      <c r="AA109" s="143"/>
      <c r="AB109" s="143"/>
      <c r="AC109" s="143"/>
      <c r="AD109" s="143"/>
      <c r="AE109" s="143"/>
      <c r="AF109" s="143"/>
      <c r="AG109" s="143" t="s">
        <v>119</v>
      </c>
      <c r="AH109" s="143">
        <v>0</v>
      </c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</row>
    <row r="110" spans="1:60" outlineLevel="3" x14ac:dyDescent="0.2">
      <c r="A110" s="150"/>
      <c r="B110" s="151"/>
      <c r="C110" s="182" t="s">
        <v>247</v>
      </c>
      <c r="D110" s="155"/>
      <c r="E110" s="156">
        <v>200</v>
      </c>
      <c r="F110" s="153"/>
      <c r="G110" s="153"/>
      <c r="H110" s="153"/>
      <c r="I110" s="153"/>
      <c r="J110" s="153"/>
      <c r="K110" s="153"/>
      <c r="L110" s="153"/>
      <c r="M110" s="153"/>
      <c r="N110" s="152"/>
      <c r="O110" s="152"/>
      <c r="P110" s="152"/>
      <c r="Q110" s="152"/>
      <c r="R110" s="153"/>
      <c r="S110" s="153"/>
      <c r="T110" s="153"/>
      <c r="U110" s="153"/>
      <c r="V110" s="153"/>
      <c r="W110" s="153"/>
      <c r="X110" s="153"/>
      <c r="Y110" s="153"/>
      <c r="Z110" s="143"/>
      <c r="AA110" s="143"/>
      <c r="AB110" s="143"/>
      <c r="AC110" s="143"/>
      <c r="AD110" s="143"/>
      <c r="AE110" s="143"/>
      <c r="AF110" s="143"/>
      <c r="AG110" s="143" t="s">
        <v>119</v>
      </c>
      <c r="AH110" s="143">
        <v>0</v>
      </c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143"/>
    </row>
    <row r="111" spans="1:60" outlineLevel="3" x14ac:dyDescent="0.2">
      <c r="A111" s="150"/>
      <c r="B111" s="151"/>
      <c r="C111" s="182" t="s">
        <v>174</v>
      </c>
      <c r="D111" s="155"/>
      <c r="E111" s="156"/>
      <c r="F111" s="153"/>
      <c r="G111" s="153"/>
      <c r="H111" s="153"/>
      <c r="I111" s="153"/>
      <c r="J111" s="153"/>
      <c r="K111" s="153"/>
      <c r="L111" s="153"/>
      <c r="M111" s="153"/>
      <c r="N111" s="152"/>
      <c r="O111" s="152"/>
      <c r="P111" s="152"/>
      <c r="Q111" s="152"/>
      <c r="R111" s="153"/>
      <c r="S111" s="153"/>
      <c r="T111" s="153"/>
      <c r="U111" s="153"/>
      <c r="V111" s="153"/>
      <c r="W111" s="153"/>
      <c r="X111" s="153"/>
      <c r="Y111" s="153"/>
      <c r="Z111" s="143"/>
      <c r="AA111" s="143"/>
      <c r="AB111" s="143"/>
      <c r="AC111" s="143"/>
      <c r="AD111" s="143"/>
      <c r="AE111" s="143"/>
      <c r="AF111" s="143"/>
      <c r="AG111" s="143" t="s">
        <v>119</v>
      </c>
      <c r="AH111" s="143">
        <v>0</v>
      </c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3"/>
      <c r="AZ111" s="143"/>
      <c r="BA111" s="143"/>
      <c r="BB111" s="143"/>
      <c r="BC111" s="143"/>
      <c r="BD111" s="143"/>
      <c r="BE111" s="143"/>
      <c r="BF111" s="143"/>
      <c r="BG111" s="143"/>
      <c r="BH111" s="143"/>
    </row>
    <row r="112" spans="1:60" outlineLevel="3" x14ac:dyDescent="0.2">
      <c r="A112" s="150"/>
      <c r="B112" s="151"/>
      <c r="C112" s="182" t="s">
        <v>248</v>
      </c>
      <c r="D112" s="155"/>
      <c r="E112" s="156">
        <v>300</v>
      </c>
      <c r="F112" s="153"/>
      <c r="G112" s="153"/>
      <c r="H112" s="153"/>
      <c r="I112" s="153"/>
      <c r="J112" s="153"/>
      <c r="K112" s="153"/>
      <c r="L112" s="153"/>
      <c r="M112" s="153"/>
      <c r="N112" s="152"/>
      <c r="O112" s="152"/>
      <c r="P112" s="152"/>
      <c r="Q112" s="152"/>
      <c r="R112" s="153"/>
      <c r="S112" s="153"/>
      <c r="T112" s="153"/>
      <c r="U112" s="153"/>
      <c r="V112" s="153"/>
      <c r="W112" s="153"/>
      <c r="X112" s="153"/>
      <c r="Y112" s="153"/>
      <c r="Z112" s="143"/>
      <c r="AA112" s="143"/>
      <c r="AB112" s="143"/>
      <c r="AC112" s="143"/>
      <c r="AD112" s="143"/>
      <c r="AE112" s="143"/>
      <c r="AF112" s="143"/>
      <c r="AG112" s="143" t="s">
        <v>119</v>
      </c>
      <c r="AH112" s="143">
        <v>0</v>
      </c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143"/>
      <c r="AV112" s="143"/>
      <c r="AW112" s="143"/>
      <c r="AX112" s="143"/>
      <c r="AY112" s="143"/>
      <c r="AZ112" s="143"/>
      <c r="BA112" s="143"/>
      <c r="BB112" s="143"/>
      <c r="BC112" s="143"/>
      <c r="BD112" s="143"/>
      <c r="BE112" s="143"/>
      <c r="BF112" s="143"/>
      <c r="BG112" s="143"/>
      <c r="BH112" s="143"/>
    </row>
    <row r="113" spans="1:60" outlineLevel="1" x14ac:dyDescent="0.2">
      <c r="A113" s="168">
        <v>35</v>
      </c>
      <c r="B113" s="169" t="s">
        <v>249</v>
      </c>
      <c r="C113" s="189" t="s">
        <v>250</v>
      </c>
      <c r="D113" s="170" t="s">
        <v>195</v>
      </c>
      <c r="E113" s="171">
        <v>27.5</v>
      </c>
      <c r="F113" s="172"/>
      <c r="G113" s="173">
        <f>ROUND(E113*F113,2)</f>
        <v>0</v>
      </c>
      <c r="H113" s="154">
        <v>4720</v>
      </c>
      <c r="I113" s="153">
        <f>ROUND(E113*H113,2)</f>
        <v>129800</v>
      </c>
      <c r="J113" s="154">
        <v>0</v>
      </c>
      <c r="K113" s="153">
        <f>ROUND(E113*J113,2)</f>
        <v>0</v>
      </c>
      <c r="L113" s="153">
        <v>21</v>
      </c>
      <c r="M113" s="153">
        <f>G113*(1+L113/100)</f>
        <v>0</v>
      </c>
      <c r="N113" s="152">
        <v>1</v>
      </c>
      <c r="O113" s="152">
        <f>ROUND(E113*N113,2)</f>
        <v>27.5</v>
      </c>
      <c r="P113" s="152">
        <v>0</v>
      </c>
      <c r="Q113" s="152">
        <f>ROUND(E113*P113,2)</f>
        <v>0</v>
      </c>
      <c r="R113" s="153" t="s">
        <v>188</v>
      </c>
      <c r="S113" s="153" t="s">
        <v>113</v>
      </c>
      <c r="T113" s="153" t="s">
        <v>189</v>
      </c>
      <c r="U113" s="153">
        <v>0</v>
      </c>
      <c r="V113" s="153">
        <f>ROUND(E113*U113,2)</f>
        <v>0</v>
      </c>
      <c r="W113" s="153"/>
      <c r="X113" s="153" t="s">
        <v>190</v>
      </c>
      <c r="Y113" s="153" t="s">
        <v>116</v>
      </c>
      <c r="Z113" s="143"/>
      <c r="AA113" s="143"/>
      <c r="AB113" s="143"/>
      <c r="AC113" s="143"/>
      <c r="AD113" s="143"/>
      <c r="AE113" s="143"/>
      <c r="AF113" s="143"/>
      <c r="AG113" s="143" t="s">
        <v>191</v>
      </c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 s="143"/>
      <c r="BD113" s="143"/>
      <c r="BE113" s="143"/>
      <c r="BF113" s="143"/>
      <c r="BG113" s="143"/>
      <c r="BH113" s="143"/>
    </row>
    <row r="114" spans="1:60" outlineLevel="2" x14ac:dyDescent="0.2">
      <c r="A114" s="150"/>
      <c r="B114" s="151"/>
      <c r="C114" s="182" t="s">
        <v>251</v>
      </c>
      <c r="D114" s="155"/>
      <c r="E114" s="156">
        <v>27.5</v>
      </c>
      <c r="F114" s="153"/>
      <c r="G114" s="153"/>
      <c r="H114" s="153"/>
      <c r="I114" s="153"/>
      <c r="J114" s="153"/>
      <c r="K114" s="153"/>
      <c r="L114" s="153"/>
      <c r="M114" s="153"/>
      <c r="N114" s="152"/>
      <c r="O114" s="152"/>
      <c r="P114" s="152"/>
      <c r="Q114" s="152"/>
      <c r="R114" s="153"/>
      <c r="S114" s="153"/>
      <c r="T114" s="153"/>
      <c r="U114" s="153"/>
      <c r="V114" s="153"/>
      <c r="W114" s="153"/>
      <c r="X114" s="153"/>
      <c r="Y114" s="153"/>
      <c r="Z114" s="143"/>
      <c r="AA114" s="143"/>
      <c r="AB114" s="143"/>
      <c r="AC114" s="143"/>
      <c r="AD114" s="143"/>
      <c r="AE114" s="143"/>
      <c r="AF114" s="143"/>
      <c r="AG114" s="143" t="s">
        <v>119</v>
      </c>
      <c r="AH114" s="143">
        <v>0</v>
      </c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3"/>
      <c r="AZ114" s="143"/>
      <c r="BA114" s="143"/>
      <c r="BB114" s="143"/>
      <c r="BC114" s="143"/>
      <c r="BD114" s="143"/>
      <c r="BE114" s="143"/>
      <c r="BF114" s="143"/>
      <c r="BG114" s="143"/>
      <c r="BH114" s="143"/>
    </row>
    <row r="115" spans="1:60" outlineLevel="1" x14ac:dyDescent="0.2">
      <c r="A115" s="168">
        <v>36</v>
      </c>
      <c r="B115" s="169" t="s">
        <v>252</v>
      </c>
      <c r="C115" s="181" t="s">
        <v>429</v>
      </c>
      <c r="D115" s="170" t="s">
        <v>163</v>
      </c>
      <c r="E115" s="171">
        <v>301.39999999999998</v>
      </c>
      <c r="F115" s="172"/>
      <c r="G115" s="173">
        <f>ROUND(E115*F115,2)</f>
        <v>0</v>
      </c>
      <c r="H115" s="154">
        <v>490</v>
      </c>
      <c r="I115" s="153">
        <f>ROUND(E115*H115,2)</f>
        <v>147686</v>
      </c>
      <c r="J115" s="154">
        <v>0</v>
      </c>
      <c r="K115" s="153">
        <f>ROUND(E115*J115,2)</f>
        <v>0</v>
      </c>
      <c r="L115" s="153">
        <v>21</v>
      </c>
      <c r="M115" s="153">
        <f>G115*(1+L115/100)</f>
        <v>0</v>
      </c>
      <c r="N115" s="152">
        <v>0.17599999999999999</v>
      </c>
      <c r="O115" s="152">
        <f>ROUND(E115*N115,2)</f>
        <v>53.05</v>
      </c>
      <c r="P115" s="152">
        <v>0</v>
      </c>
      <c r="Q115" s="152">
        <f>ROUND(E115*P115,2)</f>
        <v>0</v>
      </c>
      <c r="R115" s="153" t="s">
        <v>188</v>
      </c>
      <c r="S115" s="153" t="s">
        <v>113</v>
      </c>
      <c r="T115" s="153" t="s">
        <v>189</v>
      </c>
      <c r="U115" s="153">
        <v>0</v>
      </c>
      <c r="V115" s="153">
        <f>ROUND(E115*U115,2)</f>
        <v>0</v>
      </c>
      <c r="W115" s="153"/>
      <c r="X115" s="153" t="s">
        <v>190</v>
      </c>
      <c r="Y115" s="153" t="s">
        <v>116</v>
      </c>
      <c r="Z115" s="143"/>
      <c r="AA115" s="143"/>
      <c r="AB115" s="143"/>
      <c r="AC115" s="143"/>
      <c r="AD115" s="143"/>
      <c r="AE115" s="143"/>
      <c r="AF115" s="143"/>
      <c r="AG115" s="143" t="s">
        <v>191</v>
      </c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3"/>
      <c r="AZ115" s="143"/>
      <c r="BA115" s="143"/>
      <c r="BB115" s="143"/>
      <c r="BC115" s="143"/>
      <c r="BD115" s="143"/>
      <c r="BE115" s="143"/>
      <c r="BF115" s="143"/>
      <c r="BG115" s="143"/>
      <c r="BH115" s="143"/>
    </row>
    <row r="116" spans="1:60" outlineLevel="2" x14ac:dyDescent="0.2">
      <c r="A116" s="150"/>
      <c r="B116" s="151"/>
      <c r="C116" s="182" t="s">
        <v>253</v>
      </c>
      <c r="D116" s="155"/>
      <c r="E116" s="156">
        <v>301.39999999999998</v>
      </c>
      <c r="F116" s="153"/>
      <c r="G116" s="153"/>
      <c r="H116" s="153"/>
      <c r="I116" s="153"/>
      <c r="J116" s="153"/>
      <c r="K116" s="153"/>
      <c r="L116" s="153"/>
      <c r="M116" s="153"/>
      <c r="N116" s="152"/>
      <c r="O116" s="152"/>
      <c r="P116" s="152"/>
      <c r="Q116" s="152"/>
      <c r="R116" s="153"/>
      <c r="S116" s="153"/>
      <c r="T116" s="153"/>
      <c r="U116" s="153"/>
      <c r="V116" s="153"/>
      <c r="W116" s="153"/>
      <c r="X116" s="153"/>
      <c r="Y116" s="153"/>
      <c r="Z116" s="143"/>
      <c r="AA116" s="143"/>
      <c r="AB116" s="143"/>
      <c r="AC116" s="143"/>
      <c r="AD116" s="143"/>
      <c r="AE116" s="143"/>
      <c r="AF116" s="143"/>
      <c r="AG116" s="143" t="s">
        <v>119</v>
      </c>
      <c r="AH116" s="143">
        <v>0</v>
      </c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3"/>
      <c r="BD116" s="143"/>
      <c r="BE116" s="143"/>
      <c r="BF116" s="143"/>
      <c r="BG116" s="143"/>
      <c r="BH116" s="143"/>
    </row>
    <row r="117" spans="1:60" x14ac:dyDescent="0.2">
      <c r="A117" s="161" t="s">
        <v>108</v>
      </c>
      <c r="B117" s="162" t="s">
        <v>69</v>
      </c>
      <c r="C117" s="180" t="s">
        <v>70</v>
      </c>
      <c r="D117" s="163"/>
      <c r="E117" s="164"/>
      <c r="F117" s="165"/>
      <c r="G117" s="166">
        <f>SUMIF(AG118:AG153,"&lt;&gt;NOR",G118:G153)</f>
        <v>0</v>
      </c>
      <c r="H117" s="160"/>
      <c r="I117" s="160">
        <f>SUM(I118:I153)</f>
        <v>152292.01</v>
      </c>
      <c r="J117" s="160"/>
      <c r="K117" s="160">
        <f>SUM(K118:K153)</f>
        <v>58251.69999999999</v>
      </c>
      <c r="L117" s="160"/>
      <c r="M117" s="160">
        <f>SUM(M118:M153)</f>
        <v>0</v>
      </c>
      <c r="N117" s="159"/>
      <c r="O117" s="159">
        <f>SUM(O118:O153)</f>
        <v>34.020000000000003</v>
      </c>
      <c r="P117" s="159"/>
      <c r="Q117" s="159">
        <f>SUM(Q118:Q153)</f>
        <v>0</v>
      </c>
      <c r="R117" s="160"/>
      <c r="S117" s="160"/>
      <c r="T117" s="160"/>
      <c r="U117" s="160"/>
      <c r="V117" s="160">
        <f>SUM(V118:V153)</f>
        <v>100.78999999999999</v>
      </c>
      <c r="W117" s="160"/>
      <c r="X117" s="160"/>
      <c r="Y117" s="160"/>
      <c r="AG117" t="s">
        <v>109</v>
      </c>
    </row>
    <row r="118" spans="1:60" outlineLevel="1" x14ac:dyDescent="0.2">
      <c r="A118" s="168">
        <v>37</v>
      </c>
      <c r="B118" s="169" t="s">
        <v>254</v>
      </c>
      <c r="C118" s="181" t="s">
        <v>255</v>
      </c>
      <c r="D118" s="170" t="s">
        <v>256</v>
      </c>
      <c r="E118" s="171">
        <v>6</v>
      </c>
      <c r="F118" s="172"/>
      <c r="G118" s="173">
        <f>ROUND(E118*F118,2)</f>
        <v>0</v>
      </c>
      <c r="H118" s="154">
        <v>36.65</v>
      </c>
      <c r="I118" s="153">
        <f>ROUND(E118*H118,2)</f>
        <v>219.9</v>
      </c>
      <c r="J118" s="154">
        <v>576.38</v>
      </c>
      <c r="K118" s="153">
        <f>ROUND(E118*J118,2)</f>
        <v>3458.28</v>
      </c>
      <c r="L118" s="153">
        <v>21</v>
      </c>
      <c r="M118" s="153">
        <f>G118*(1+L118/100)</f>
        <v>0</v>
      </c>
      <c r="N118" s="152">
        <v>1.0000000000000001E-5</v>
      </c>
      <c r="O118" s="152">
        <f>ROUND(E118*N118,2)</f>
        <v>0</v>
      </c>
      <c r="P118" s="152">
        <v>0</v>
      </c>
      <c r="Q118" s="152">
        <f>ROUND(E118*P118,2)</f>
        <v>0</v>
      </c>
      <c r="R118" s="153"/>
      <c r="S118" s="153" t="s">
        <v>113</v>
      </c>
      <c r="T118" s="153" t="s">
        <v>114</v>
      </c>
      <c r="U118" s="153">
        <v>1.02</v>
      </c>
      <c r="V118" s="153">
        <f>ROUND(E118*U118,2)</f>
        <v>6.12</v>
      </c>
      <c r="W118" s="153"/>
      <c r="X118" s="153" t="s">
        <v>115</v>
      </c>
      <c r="Y118" s="153" t="s">
        <v>116</v>
      </c>
      <c r="Z118" s="143"/>
      <c r="AA118" s="143"/>
      <c r="AB118" s="143"/>
      <c r="AC118" s="143"/>
      <c r="AD118" s="143"/>
      <c r="AE118" s="143"/>
      <c r="AF118" s="143"/>
      <c r="AG118" s="143" t="s">
        <v>117</v>
      </c>
      <c r="AH118" s="143"/>
      <c r="AI118" s="143"/>
      <c r="AJ118" s="143"/>
      <c r="AK118" s="143"/>
      <c r="AL118" s="143"/>
      <c r="AM118" s="143"/>
      <c r="AN118" s="143"/>
      <c r="AO118" s="143"/>
      <c r="AP118" s="143"/>
      <c r="AQ118" s="143"/>
      <c r="AR118" s="143"/>
      <c r="AS118" s="143"/>
      <c r="AT118" s="143"/>
      <c r="AU118" s="143"/>
      <c r="AV118" s="143"/>
      <c r="AW118" s="143"/>
      <c r="AX118" s="143"/>
      <c r="AY118" s="143"/>
      <c r="AZ118" s="143"/>
      <c r="BA118" s="143"/>
      <c r="BB118" s="143"/>
      <c r="BC118" s="143"/>
      <c r="BD118" s="143"/>
      <c r="BE118" s="143"/>
      <c r="BF118" s="143"/>
      <c r="BG118" s="143"/>
      <c r="BH118" s="143"/>
    </row>
    <row r="119" spans="1:60" outlineLevel="2" x14ac:dyDescent="0.2">
      <c r="A119" s="150"/>
      <c r="B119" s="151"/>
      <c r="C119" s="182" t="s">
        <v>257</v>
      </c>
      <c r="D119" s="155"/>
      <c r="E119" s="156">
        <v>5</v>
      </c>
      <c r="F119" s="153"/>
      <c r="G119" s="153"/>
      <c r="H119" s="153"/>
      <c r="I119" s="153"/>
      <c r="J119" s="153"/>
      <c r="K119" s="153"/>
      <c r="L119" s="153"/>
      <c r="M119" s="153"/>
      <c r="N119" s="152"/>
      <c r="O119" s="152"/>
      <c r="P119" s="152"/>
      <c r="Q119" s="152"/>
      <c r="R119" s="153"/>
      <c r="S119" s="153"/>
      <c r="T119" s="153"/>
      <c r="U119" s="153"/>
      <c r="V119" s="153"/>
      <c r="W119" s="153"/>
      <c r="X119" s="153"/>
      <c r="Y119" s="153"/>
      <c r="Z119" s="143"/>
      <c r="AA119" s="143"/>
      <c r="AB119" s="143"/>
      <c r="AC119" s="143"/>
      <c r="AD119" s="143"/>
      <c r="AE119" s="143"/>
      <c r="AF119" s="143"/>
      <c r="AG119" s="143" t="s">
        <v>119</v>
      </c>
      <c r="AH119" s="143">
        <v>0</v>
      </c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 s="143"/>
      <c r="BD119" s="143"/>
      <c r="BE119" s="143"/>
      <c r="BF119" s="143"/>
      <c r="BG119" s="143"/>
      <c r="BH119" s="143"/>
    </row>
    <row r="120" spans="1:60" outlineLevel="3" x14ac:dyDescent="0.2">
      <c r="A120" s="150"/>
      <c r="B120" s="151"/>
      <c r="C120" s="190" t="s">
        <v>258</v>
      </c>
      <c r="D120" s="155"/>
      <c r="E120" s="156">
        <v>1</v>
      </c>
      <c r="F120" s="153"/>
      <c r="G120" s="153"/>
      <c r="H120" s="153"/>
      <c r="I120" s="153"/>
      <c r="J120" s="153"/>
      <c r="K120" s="153"/>
      <c r="L120" s="153"/>
      <c r="M120" s="153"/>
      <c r="N120" s="152"/>
      <c r="O120" s="152"/>
      <c r="P120" s="152"/>
      <c r="Q120" s="152"/>
      <c r="R120" s="153"/>
      <c r="S120" s="153"/>
      <c r="T120" s="153"/>
      <c r="U120" s="153"/>
      <c r="V120" s="153"/>
      <c r="W120" s="153"/>
      <c r="X120" s="153"/>
      <c r="Y120" s="153"/>
      <c r="Z120" s="143"/>
      <c r="AA120" s="143"/>
      <c r="AB120" s="143"/>
      <c r="AC120" s="143"/>
      <c r="AD120" s="143"/>
      <c r="AE120" s="143"/>
      <c r="AF120" s="143"/>
      <c r="AG120" s="143" t="s">
        <v>119</v>
      </c>
      <c r="AH120" s="143">
        <v>0</v>
      </c>
      <c r="AI120" s="143"/>
      <c r="AJ120" s="143"/>
      <c r="AK120" s="143"/>
      <c r="AL120" s="143"/>
      <c r="AM120" s="143"/>
      <c r="AN120" s="143"/>
      <c r="AO120" s="143"/>
      <c r="AP120" s="143"/>
      <c r="AQ120" s="143"/>
      <c r="AR120" s="143"/>
      <c r="AS120" s="143"/>
      <c r="AT120" s="143"/>
      <c r="AU120" s="143"/>
      <c r="AV120" s="143"/>
      <c r="AW120" s="143"/>
      <c r="AX120" s="143"/>
      <c r="AY120" s="143"/>
      <c r="AZ120" s="143"/>
      <c r="BA120" s="143"/>
      <c r="BB120" s="143"/>
      <c r="BC120" s="143"/>
      <c r="BD120" s="143"/>
      <c r="BE120" s="143"/>
      <c r="BF120" s="143"/>
      <c r="BG120" s="143"/>
      <c r="BH120" s="143"/>
    </row>
    <row r="121" spans="1:60" outlineLevel="1" x14ac:dyDescent="0.2">
      <c r="A121" s="168">
        <v>38</v>
      </c>
      <c r="B121" s="169" t="s">
        <v>259</v>
      </c>
      <c r="C121" s="181" t="s">
        <v>260</v>
      </c>
      <c r="D121" s="170" t="s">
        <v>202</v>
      </c>
      <c r="E121" s="171">
        <v>74</v>
      </c>
      <c r="F121" s="172"/>
      <c r="G121" s="173">
        <f>ROUND(E121*F121,2)</f>
        <v>0</v>
      </c>
      <c r="H121" s="154">
        <v>0.14000000000000001</v>
      </c>
      <c r="I121" s="153">
        <f>ROUND(E121*H121,2)</f>
        <v>10.36</v>
      </c>
      <c r="J121" s="154">
        <v>33.369999999999997</v>
      </c>
      <c r="K121" s="153">
        <f>ROUND(E121*J121,2)</f>
        <v>2469.38</v>
      </c>
      <c r="L121" s="153">
        <v>21</v>
      </c>
      <c r="M121" s="153">
        <f>G121*(1+L121/100)</f>
        <v>0</v>
      </c>
      <c r="N121" s="152">
        <v>0</v>
      </c>
      <c r="O121" s="152">
        <f>ROUND(E121*N121,2)</f>
        <v>0</v>
      </c>
      <c r="P121" s="152">
        <v>0</v>
      </c>
      <c r="Q121" s="152">
        <f>ROUND(E121*P121,2)</f>
        <v>0</v>
      </c>
      <c r="R121" s="153"/>
      <c r="S121" s="153" t="s">
        <v>113</v>
      </c>
      <c r="T121" s="153" t="s">
        <v>154</v>
      </c>
      <c r="U121" s="153">
        <v>6.6000000000000003E-2</v>
      </c>
      <c r="V121" s="153">
        <f>ROUND(E121*U121,2)</f>
        <v>4.88</v>
      </c>
      <c r="W121" s="153"/>
      <c r="X121" s="153" t="s">
        <v>115</v>
      </c>
      <c r="Y121" s="153" t="s">
        <v>116</v>
      </c>
      <c r="Z121" s="143"/>
      <c r="AA121" s="143"/>
      <c r="AB121" s="143"/>
      <c r="AC121" s="143"/>
      <c r="AD121" s="143"/>
      <c r="AE121" s="143"/>
      <c r="AF121" s="143"/>
      <c r="AG121" s="143" t="s">
        <v>117</v>
      </c>
      <c r="AH121" s="143"/>
      <c r="AI121" s="143"/>
      <c r="AJ121" s="143"/>
      <c r="AK121" s="143"/>
      <c r="AL121" s="143"/>
      <c r="AM121" s="143"/>
      <c r="AN121" s="143"/>
      <c r="AO121" s="143"/>
      <c r="AP121" s="143"/>
      <c r="AQ121" s="143"/>
      <c r="AR121" s="143"/>
      <c r="AS121" s="143"/>
      <c r="AT121" s="143"/>
      <c r="AU121" s="143"/>
      <c r="AV121" s="143"/>
      <c r="AW121" s="143"/>
      <c r="AX121" s="143"/>
      <c r="AY121" s="143"/>
      <c r="AZ121" s="143"/>
      <c r="BA121" s="143"/>
      <c r="BB121" s="143"/>
      <c r="BC121" s="143"/>
      <c r="BD121" s="143"/>
      <c r="BE121" s="143"/>
      <c r="BF121" s="143"/>
      <c r="BG121" s="143"/>
      <c r="BH121" s="143"/>
    </row>
    <row r="122" spans="1:60" outlineLevel="2" x14ac:dyDescent="0.2">
      <c r="A122" s="150"/>
      <c r="B122" s="151"/>
      <c r="C122" s="182" t="s">
        <v>261</v>
      </c>
      <c r="D122" s="155"/>
      <c r="E122" s="156">
        <v>70</v>
      </c>
      <c r="F122" s="153"/>
      <c r="G122" s="153"/>
      <c r="H122" s="153"/>
      <c r="I122" s="153"/>
      <c r="J122" s="153"/>
      <c r="K122" s="153"/>
      <c r="L122" s="153"/>
      <c r="M122" s="153"/>
      <c r="N122" s="152"/>
      <c r="O122" s="152"/>
      <c r="P122" s="152"/>
      <c r="Q122" s="152"/>
      <c r="R122" s="153"/>
      <c r="S122" s="153"/>
      <c r="T122" s="153"/>
      <c r="U122" s="153"/>
      <c r="V122" s="153"/>
      <c r="W122" s="153"/>
      <c r="X122" s="153"/>
      <c r="Y122" s="153"/>
      <c r="Z122" s="143"/>
      <c r="AA122" s="143"/>
      <c r="AB122" s="143"/>
      <c r="AC122" s="143"/>
      <c r="AD122" s="143"/>
      <c r="AE122" s="143"/>
      <c r="AF122" s="143"/>
      <c r="AG122" s="143" t="s">
        <v>119</v>
      </c>
      <c r="AH122" s="143">
        <v>0</v>
      </c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3"/>
      <c r="BH122" s="143"/>
    </row>
    <row r="123" spans="1:60" outlineLevel="3" x14ac:dyDescent="0.2">
      <c r="A123" s="150"/>
      <c r="B123" s="151"/>
      <c r="C123" s="182" t="s">
        <v>262</v>
      </c>
      <c r="D123" s="155"/>
      <c r="E123" s="156">
        <v>4</v>
      </c>
      <c r="F123" s="153"/>
      <c r="G123" s="153"/>
      <c r="H123" s="153"/>
      <c r="I123" s="153"/>
      <c r="J123" s="153"/>
      <c r="K123" s="153"/>
      <c r="L123" s="153"/>
      <c r="M123" s="153"/>
      <c r="N123" s="152"/>
      <c r="O123" s="152"/>
      <c r="P123" s="152"/>
      <c r="Q123" s="152"/>
      <c r="R123" s="153"/>
      <c r="S123" s="153"/>
      <c r="T123" s="153"/>
      <c r="U123" s="153"/>
      <c r="V123" s="153"/>
      <c r="W123" s="153"/>
      <c r="X123" s="153"/>
      <c r="Y123" s="153"/>
      <c r="Z123" s="143"/>
      <c r="AA123" s="143"/>
      <c r="AB123" s="143"/>
      <c r="AC123" s="143"/>
      <c r="AD123" s="143"/>
      <c r="AE123" s="143"/>
      <c r="AF123" s="143"/>
      <c r="AG123" s="143" t="s">
        <v>119</v>
      </c>
      <c r="AH123" s="143">
        <v>0</v>
      </c>
      <c r="AI123" s="143"/>
      <c r="AJ123" s="143"/>
      <c r="AK123" s="143"/>
      <c r="AL123" s="143"/>
      <c r="AM123" s="143"/>
      <c r="AN123" s="143"/>
      <c r="AO123" s="143"/>
      <c r="AP123" s="143"/>
      <c r="AQ123" s="143"/>
      <c r="AR123" s="143"/>
      <c r="AS123" s="143"/>
      <c r="AT123" s="143"/>
      <c r="AU123" s="143"/>
      <c r="AV123" s="143"/>
      <c r="AW123" s="143"/>
      <c r="AX123" s="143"/>
      <c r="AY123" s="143"/>
      <c r="AZ123" s="143"/>
      <c r="BA123" s="143"/>
      <c r="BB123" s="143"/>
      <c r="BC123" s="143"/>
      <c r="BD123" s="143"/>
      <c r="BE123" s="143"/>
      <c r="BF123" s="143"/>
      <c r="BG123" s="143"/>
      <c r="BH123" s="143"/>
    </row>
    <row r="124" spans="1:60" outlineLevel="1" x14ac:dyDescent="0.2">
      <c r="A124" s="168">
        <v>39</v>
      </c>
      <c r="B124" s="169" t="s">
        <v>263</v>
      </c>
      <c r="C124" s="181" t="s">
        <v>264</v>
      </c>
      <c r="D124" s="170" t="s">
        <v>256</v>
      </c>
      <c r="E124" s="171">
        <v>54</v>
      </c>
      <c r="F124" s="172"/>
      <c r="G124" s="173">
        <f>ROUND(E124*F124,2)</f>
        <v>0</v>
      </c>
      <c r="H124" s="154">
        <v>1.18</v>
      </c>
      <c r="I124" s="153">
        <f>ROUND(E124*H124,2)</f>
        <v>63.72</v>
      </c>
      <c r="J124" s="154">
        <v>186.48</v>
      </c>
      <c r="K124" s="153">
        <f>ROUND(E124*J124,2)</f>
        <v>10069.92</v>
      </c>
      <c r="L124" s="153">
        <v>21</v>
      </c>
      <c r="M124" s="153">
        <f>G124*(1+L124/100)</f>
        <v>0</v>
      </c>
      <c r="N124" s="152">
        <v>3.0000000000000001E-5</v>
      </c>
      <c r="O124" s="152">
        <f>ROUND(E124*N124,2)</f>
        <v>0</v>
      </c>
      <c r="P124" s="152">
        <v>0</v>
      </c>
      <c r="Q124" s="152">
        <f>ROUND(E124*P124,2)</f>
        <v>0</v>
      </c>
      <c r="R124" s="153"/>
      <c r="S124" s="153" t="s">
        <v>113</v>
      </c>
      <c r="T124" s="153" t="s">
        <v>114</v>
      </c>
      <c r="U124" s="153">
        <v>0.33</v>
      </c>
      <c r="V124" s="153">
        <f>ROUND(E124*U124,2)</f>
        <v>17.82</v>
      </c>
      <c r="W124" s="153"/>
      <c r="X124" s="153" t="s">
        <v>115</v>
      </c>
      <c r="Y124" s="153" t="s">
        <v>116</v>
      </c>
      <c r="Z124" s="143"/>
      <c r="AA124" s="143"/>
      <c r="AB124" s="143"/>
      <c r="AC124" s="143"/>
      <c r="AD124" s="143"/>
      <c r="AE124" s="143"/>
      <c r="AF124" s="143"/>
      <c r="AG124" s="143" t="s">
        <v>117</v>
      </c>
      <c r="AH124" s="143"/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3"/>
      <c r="AS124" s="143"/>
      <c r="AT124" s="143"/>
      <c r="AU124" s="143"/>
      <c r="AV124" s="143"/>
      <c r="AW124" s="143"/>
      <c r="AX124" s="143"/>
      <c r="AY124" s="143"/>
      <c r="AZ124" s="143"/>
      <c r="BA124" s="143"/>
      <c r="BB124" s="143"/>
      <c r="BC124" s="143"/>
      <c r="BD124" s="143"/>
      <c r="BE124" s="143"/>
      <c r="BF124" s="143"/>
      <c r="BG124" s="143"/>
      <c r="BH124" s="143"/>
    </row>
    <row r="125" spans="1:60" outlineLevel="2" x14ac:dyDescent="0.2">
      <c r="A125" s="150"/>
      <c r="B125" s="151"/>
      <c r="C125" s="182" t="s">
        <v>265</v>
      </c>
      <c r="D125" s="155"/>
      <c r="E125" s="156"/>
      <c r="F125" s="153"/>
      <c r="G125" s="153"/>
      <c r="H125" s="153"/>
      <c r="I125" s="153"/>
      <c r="J125" s="153"/>
      <c r="K125" s="153"/>
      <c r="L125" s="153"/>
      <c r="M125" s="153"/>
      <c r="N125" s="152"/>
      <c r="O125" s="152"/>
      <c r="P125" s="152"/>
      <c r="Q125" s="152"/>
      <c r="R125" s="153"/>
      <c r="S125" s="153"/>
      <c r="T125" s="153"/>
      <c r="U125" s="153"/>
      <c r="V125" s="153"/>
      <c r="W125" s="153"/>
      <c r="X125" s="153"/>
      <c r="Y125" s="153"/>
      <c r="Z125" s="143"/>
      <c r="AA125" s="143"/>
      <c r="AB125" s="143"/>
      <c r="AC125" s="143"/>
      <c r="AD125" s="143"/>
      <c r="AE125" s="143"/>
      <c r="AF125" s="143"/>
      <c r="AG125" s="143" t="s">
        <v>119</v>
      </c>
      <c r="AH125" s="143">
        <v>0</v>
      </c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43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  <c r="BF125" s="143"/>
      <c r="BG125" s="143"/>
      <c r="BH125" s="143"/>
    </row>
    <row r="126" spans="1:60" outlineLevel="3" x14ac:dyDescent="0.2">
      <c r="A126" s="150"/>
      <c r="B126" s="151"/>
      <c r="C126" s="182" t="s">
        <v>266</v>
      </c>
      <c r="D126" s="155"/>
      <c r="E126" s="156">
        <v>40</v>
      </c>
      <c r="F126" s="153"/>
      <c r="G126" s="153"/>
      <c r="H126" s="153"/>
      <c r="I126" s="153"/>
      <c r="J126" s="153"/>
      <c r="K126" s="153"/>
      <c r="L126" s="153"/>
      <c r="M126" s="153"/>
      <c r="N126" s="152"/>
      <c r="O126" s="152"/>
      <c r="P126" s="152"/>
      <c r="Q126" s="152"/>
      <c r="R126" s="153"/>
      <c r="S126" s="153"/>
      <c r="T126" s="153"/>
      <c r="U126" s="153"/>
      <c r="V126" s="153"/>
      <c r="W126" s="153"/>
      <c r="X126" s="153"/>
      <c r="Y126" s="153"/>
      <c r="Z126" s="143"/>
      <c r="AA126" s="143"/>
      <c r="AB126" s="143"/>
      <c r="AC126" s="143"/>
      <c r="AD126" s="143"/>
      <c r="AE126" s="143"/>
      <c r="AF126" s="143"/>
      <c r="AG126" s="143" t="s">
        <v>119</v>
      </c>
      <c r="AH126" s="143">
        <v>0</v>
      </c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143"/>
      <c r="BD126" s="143"/>
      <c r="BE126" s="143"/>
      <c r="BF126" s="143"/>
      <c r="BG126" s="143"/>
      <c r="BH126" s="143"/>
    </row>
    <row r="127" spans="1:60" outlineLevel="3" x14ac:dyDescent="0.2">
      <c r="A127" s="150"/>
      <c r="B127" s="151"/>
      <c r="C127" s="182" t="s">
        <v>267</v>
      </c>
      <c r="D127" s="155"/>
      <c r="E127" s="156">
        <v>10</v>
      </c>
      <c r="F127" s="153"/>
      <c r="G127" s="153"/>
      <c r="H127" s="153"/>
      <c r="I127" s="153"/>
      <c r="J127" s="153"/>
      <c r="K127" s="153"/>
      <c r="L127" s="153"/>
      <c r="M127" s="153"/>
      <c r="N127" s="152"/>
      <c r="O127" s="152"/>
      <c r="P127" s="152"/>
      <c r="Q127" s="152"/>
      <c r="R127" s="153"/>
      <c r="S127" s="153"/>
      <c r="T127" s="153"/>
      <c r="U127" s="153"/>
      <c r="V127" s="153"/>
      <c r="W127" s="153"/>
      <c r="X127" s="153"/>
      <c r="Y127" s="153"/>
      <c r="Z127" s="143"/>
      <c r="AA127" s="143"/>
      <c r="AB127" s="143"/>
      <c r="AC127" s="143"/>
      <c r="AD127" s="143"/>
      <c r="AE127" s="143"/>
      <c r="AF127" s="143"/>
      <c r="AG127" s="143" t="s">
        <v>119</v>
      </c>
      <c r="AH127" s="143">
        <v>0</v>
      </c>
      <c r="AI127" s="143"/>
      <c r="AJ127" s="143"/>
      <c r="AK127" s="143"/>
      <c r="AL127" s="143"/>
      <c r="AM127" s="143"/>
      <c r="AN127" s="143"/>
      <c r="AO127" s="143"/>
      <c r="AP127" s="143"/>
      <c r="AQ127" s="143"/>
      <c r="AR127" s="143"/>
      <c r="AS127" s="143"/>
      <c r="AT127" s="143"/>
      <c r="AU127" s="143"/>
      <c r="AV127" s="143"/>
      <c r="AW127" s="143"/>
      <c r="AX127" s="143"/>
      <c r="AY127" s="143"/>
      <c r="AZ127" s="143"/>
      <c r="BA127" s="143"/>
      <c r="BB127" s="143"/>
      <c r="BC127" s="143"/>
      <c r="BD127" s="143"/>
      <c r="BE127" s="143"/>
      <c r="BF127" s="143"/>
      <c r="BG127" s="143"/>
      <c r="BH127" s="143"/>
    </row>
    <row r="128" spans="1:60" outlineLevel="3" x14ac:dyDescent="0.2">
      <c r="A128" s="150"/>
      <c r="B128" s="151"/>
      <c r="C128" s="182" t="s">
        <v>268</v>
      </c>
      <c r="D128" s="155"/>
      <c r="E128" s="156"/>
      <c r="F128" s="153"/>
      <c r="G128" s="153"/>
      <c r="H128" s="153"/>
      <c r="I128" s="153"/>
      <c r="J128" s="153"/>
      <c r="K128" s="153"/>
      <c r="L128" s="153"/>
      <c r="M128" s="153"/>
      <c r="N128" s="152"/>
      <c r="O128" s="152"/>
      <c r="P128" s="152"/>
      <c r="Q128" s="152"/>
      <c r="R128" s="153"/>
      <c r="S128" s="153"/>
      <c r="T128" s="153"/>
      <c r="U128" s="153"/>
      <c r="V128" s="153"/>
      <c r="W128" s="153"/>
      <c r="X128" s="153"/>
      <c r="Y128" s="153"/>
      <c r="Z128" s="143"/>
      <c r="AA128" s="143"/>
      <c r="AB128" s="143"/>
      <c r="AC128" s="143"/>
      <c r="AD128" s="143"/>
      <c r="AE128" s="143"/>
      <c r="AF128" s="143"/>
      <c r="AG128" s="143" t="s">
        <v>119</v>
      </c>
      <c r="AH128" s="143">
        <v>0</v>
      </c>
      <c r="AI128" s="143"/>
      <c r="AJ128" s="143"/>
      <c r="AK128" s="143"/>
      <c r="AL128" s="143"/>
      <c r="AM128" s="143"/>
      <c r="AN128" s="143"/>
      <c r="AO128" s="143"/>
      <c r="AP128" s="143"/>
      <c r="AQ128" s="143"/>
      <c r="AR128" s="143"/>
      <c r="AS128" s="143"/>
      <c r="AT128" s="143"/>
      <c r="AU128" s="143"/>
      <c r="AV128" s="143"/>
      <c r="AW128" s="143"/>
      <c r="AX128" s="143"/>
      <c r="AY128" s="143"/>
      <c r="AZ128" s="143"/>
      <c r="BA128" s="143"/>
      <c r="BB128" s="143"/>
      <c r="BC128" s="143"/>
      <c r="BD128" s="143"/>
      <c r="BE128" s="143"/>
      <c r="BF128" s="143"/>
      <c r="BG128" s="143"/>
      <c r="BH128" s="143"/>
    </row>
    <row r="129" spans="1:60" outlineLevel="3" x14ac:dyDescent="0.2">
      <c r="A129" s="150"/>
      <c r="B129" s="151"/>
      <c r="C129" s="182" t="s">
        <v>269</v>
      </c>
      <c r="D129" s="155"/>
      <c r="E129" s="156">
        <v>4</v>
      </c>
      <c r="F129" s="153"/>
      <c r="G129" s="153"/>
      <c r="H129" s="153"/>
      <c r="I129" s="153"/>
      <c r="J129" s="153"/>
      <c r="K129" s="153"/>
      <c r="L129" s="153"/>
      <c r="M129" s="153"/>
      <c r="N129" s="152"/>
      <c r="O129" s="152"/>
      <c r="P129" s="152"/>
      <c r="Q129" s="152"/>
      <c r="R129" s="153"/>
      <c r="S129" s="153"/>
      <c r="T129" s="153"/>
      <c r="U129" s="153"/>
      <c r="V129" s="153"/>
      <c r="W129" s="153"/>
      <c r="X129" s="153"/>
      <c r="Y129" s="153"/>
      <c r="Z129" s="143"/>
      <c r="AA129" s="143"/>
      <c r="AB129" s="143"/>
      <c r="AC129" s="143"/>
      <c r="AD129" s="143"/>
      <c r="AE129" s="143"/>
      <c r="AF129" s="143"/>
      <c r="AG129" s="143" t="s">
        <v>119</v>
      </c>
      <c r="AH129" s="143">
        <v>0</v>
      </c>
      <c r="AI129" s="143"/>
      <c r="AJ129" s="143"/>
      <c r="AK129" s="143"/>
      <c r="AL129" s="143"/>
      <c r="AM129" s="143"/>
      <c r="AN129" s="143"/>
      <c r="AO129" s="143"/>
      <c r="AP129" s="143"/>
      <c r="AQ129" s="143"/>
      <c r="AR129" s="143"/>
      <c r="AS129" s="143"/>
      <c r="AT129" s="143"/>
      <c r="AU129" s="143"/>
      <c r="AV129" s="143"/>
      <c r="AW129" s="143"/>
      <c r="AX129" s="143"/>
      <c r="AY129" s="143"/>
      <c r="AZ129" s="143"/>
      <c r="BA129" s="143"/>
      <c r="BB129" s="143"/>
      <c r="BC129" s="143"/>
      <c r="BD129" s="143"/>
      <c r="BE129" s="143"/>
      <c r="BF129" s="143"/>
      <c r="BG129" s="143"/>
      <c r="BH129" s="143"/>
    </row>
    <row r="130" spans="1:60" outlineLevel="1" x14ac:dyDescent="0.2">
      <c r="A130" s="174">
        <v>40</v>
      </c>
      <c r="B130" s="175" t="s">
        <v>270</v>
      </c>
      <c r="C130" s="183" t="s">
        <v>271</v>
      </c>
      <c r="D130" s="176" t="s">
        <v>256</v>
      </c>
      <c r="E130" s="177">
        <v>1</v>
      </c>
      <c r="F130" s="178"/>
      <c r="G130" s="179">
        <f>ROUND(E130*F130,2)</f>
        <v>0</v>
      </c>
      <c r="H130" s="154">
        <v>4305.4799999999996</v>
      </c>
      <c r="I130" s="153">
        <f>ROUND(E130*H130,2)</f>
        <v>4305.4799999999996</v>
      </c>
      <c r="J130" s="154">
        <v>8536.5499999999993</v>
      </c>
      <c r="K130" s="153">
        <f>ROUND(E130*J130,2)</f>
        <v>8536.5499999999993</v>
      </c>
      <c r="L130" s="153">
        <v>21</v>
      </c>
      <c r="M130" s="153">
        <f>G130*(1+L130/100)</f>
        <v>0</v>
      </c>
      <c r="N130" s="152">
        <v>2.9200300000000001</v>
      </c>
      <c r="O130" s="152">
        <f>ROUND(E130*N130,2)</f>
        <v>2.92</v>
      </c>
      <c r="P130" s="152">
        <v>0</v>
      </c>
      <c r="Q130" s="152">
        <f>ROUND(E130*P130,2)</f>
        <v>0</v>
      </c>
      <c r="R130" s="153"/>
      <c r="S130" s="153" t="s">
        <v>113</v>
      </c>
      <c r="T130" s="153" t="s">
        <v>114</v>
      </c>
      <c r="U130" s="153">
        <v>15.981999999999999</v>
      </c>
      <c r="V130" s="153">
        <f>ROUND(E130*U130,2)</f>
        <v>15.98</v>
      </c>
      <c r="W130" s="153"/>
      <c r="X130" s="153" t="s">
        <v>115</v>
      </c>
      <c r="Y130" s="153" t="s">
        <v>116</v>
      </c>
      <c r="Z130" s="143"/>
      <c r="AA130" s="143"/>
      <c r="AB130" s="143"/>
      <c r="AC130" s="143"/>
      <c r="AD130" s="143"/>
      <c r="AE130" s="143"/>
      <c r="AF130" s="143"/>
      <c r="AG130" s="143" t="s">
        <v>117</v>
      </c>
      <c r="AH130" s="143"/>
      <c r="AI130" s="143"/>
      <c r="AJ130" s="143"/>
      <c r="AK130" s="143"/>
      <c r="AL130" s="143"/>
      <c r="AM130" s="143"/>
      <c r="AN130" s="143"/>
      <c r="AO130" s="143"/>
      <c r="AP130" s="143"/>
      <c r="AQ130" s="143"/>
      <c r="AR130" s="143"/>
      <c r="AS130" s="143"/>
      <c r="AT130" s="143"/>
      <c r="AU130" s="143"/>
      <c r="AV130" s="143"/>
      <c r="AW130" s="143"/>
      <c r="AX130" s="143"/>
      <c r="AY130" s="143"/>
      <c r="AZ130" s="143"/>
      <c r="BA130" s="143"/>
      <c r="BB130" s="143"/>
      <c r="BC130" s="143"/>
      <c r="BD130" s="143"/>
      <c r="BE130" s="143"/>
      <c r="BF130" s="143"/>
      <c r="BG130" s="143"/>
      <c r="BH130" s="143"/>
    </row>
    <row r="131" spans="1:60" ht="22.5" outlineLevel="1" x14ac:dyDescent="0.2">
      <c r="A131" s="174">
        <v>41</v>
      </c>
      <c r="B131" s="175" t="s">
        <v>272</v>
      </c>
      <c r="C131" s="183" t="s">
        <v>273</v>
      </c>
      <c r="D131" s="176" t="s">
        <v>256</v>
      </c>
      <c r="E131" s="177">
        <v>10</v>
      </c>
      <c r="F131" s="178"/>
      <c r="G131" s="179">
        <f>ROUND(E131*F131,2)</f>
        <v>0</v>
      </c>
      <c r="H131" s="154">
        <v>7866.57</v>
      </c>
      <c r="I131" s="153">
        <f>ROUND(E131*H131,2)</f>
        <v>78665.7</v>
      </c>
      <c r="J131" s="154">
        <v>2571.96</v>
      </c>
      <c r="K131" s="153">
        <f>ROUND(E131*J131,2)</f>
        <v>25719.599999999999</v>
      </c>
      <c r="L131" s="153">
        <v>21</v>
      </c>
      <c r="M131" s="153">
        <f>G131*(1+L131/100)</f>
        <v>0</v>
      </c>
      <c r="N131" s="152">
        <v>3.0596700000000001</v>
      </c>
      <c r="O131" s="152">
        <f>ROUND(E131*N131,2)</f>
        <v>30.6</v>
      </c>
      <c r="P131" s="152">
        <v>0</v>
      </c>
      <c r="Q131" s="152">
        <f>ROUND(E131*P131,2)</f>
        <v>0</v>
      </c>
      <c r="R131" s="153"/>
      <c r="S131" s="153" t="s">
        <v>113</v>
      </c>
      <c r="T131" s="153" t="s">
        <v>114</v>
      </c>
      <c r="U131" s="153">
        <v>5.024</v>
      </c>
      <c r="V131" s="153">
        <f>ROUND(E131*U131,2)</f>
        <v>50.24</v>
      </c>
      <c r="W131" s="153"/>
      <c r="X131" s="153" t="s">
        <v>115</v>
      </c>
      <c r="Y131" s="153" t="s">
        <v>116</v>
      </c>
      <c r="Z131" s="143"/>
      <c r="AA131" s="143"/>
      <c r="AB131" s="143"/>
      <c r="AC131" s="143"/>
      <c r="AD131" s="143"/>
      <c r="AE131" s="143"/>
      <c r="AF131" s="143"/>
      <c r="AG131" s="143" t="s">
        <v>117</v>
      </c>
      <c r="AH131" s="143"/>
      <c r="AI131" s="143"/>
      <c r="AJ131" s="143"/>
      <c r="AK131" s="143"/>
      <c r="AL131" s="143"/>
      <c r="AM131" s="143"/>
      <c r="AN131" s="143"/>
      <c r="AO131" s="143"/>
      <c r="AP131" s="143"/>
      <c r="AQ131" s="143"/>
      <c r="AR131" s="143"/>
      <c r="AS131" s="143"/>
      <c r="AT131" s="143"/>
      <c r="AU131" s="143"/>
      <c r="AV131" s="143"/>
      <c r="AW131" s="143"/>
      <c r="AX131" s="143"/>
      <c r="AY131" s="143"/>
      <c r="AZ131" s="143"/>
      <c r="BA131" s="143"/>
      <c r="BB131" s="143"/>
      <c r="BC131" s="143"/>
      <c r="BD131" s="143"/>
      <c r="BE131" s="143"/>
      <c r="BF131" s="143"/>
      <c r="BG131" s="143"/>
      <c r="BH131" s="143"/>
    </row>
    <row r="132" spans="1:60" outlineLevel="1" x14ac:dyDescent="0.2">
      <c r="A132" s="168">
        <v>42</v>
      </c>
      <c r="B132" s="169" t="s">
        <v>274</v>
      </c>
      <c r="C132" s="181" t="s">
        <v>275</v>
      </c>
      <c r="D132" s="170" t="s">
        <v>256</v>
      </c>
      <c r="E132" s="171">
        <v>1</v>
      </c>
      <c r="F132" s="172"/>
      <c r="G132" s="173">
        <f>ROUND(E132*F132,2)</f>
        <v>0</v>
      </c>
      <c r="H132" s="154">
        <v>11.71</v>
      </c>
      <c r="I132" s="153">
        <f>ROUND(E132*H132,2)</f>
        <v>11.71</v>
      </c>
      <c r="J132" s="154">
        <v>1027.3499999999999</v>
      </c>
      <c r="K132" s="153">
        <f>ROUND(E132*J132,2)</f>
        <v>1027.3499999999999</v>
      </c>
      <c r="L132" s="153">
        <v>21</v>
      </c>
      <c r="M132" s="153">
        <f>G132*(1+L132/100)</f>
        <v>0</v>
      </c>
      <c r="N132" s="152">
        <v>9.3600000000000003E-3</v>
      </c>
      <c r="O132" s="152">
        <f>ROUND(E132*N132,2)</f>
        <v>0.01</v>
      </c>
      <c r="P132" s="152">
        <v>0</v>
      </c>
      <c r="Q132" s="152">
        <f>ROUND(E132*P132,2)</f>
        <v>0</v>
      </c>
      <c r="R132" s="153"/>
      <c r="S132" s="153" t="s">
        <v>113</v>
      </c>
      <c r="T132" s="153" t="s">
        <v>114</v>
      </c>
      <c r="U132" s="153">
        <v>1.3140000000000001</v>
      </c>
      <c r="V132" s="153">
        <f>ROUND(E132*U132,2)</f>
        <v>1.31</v>
      </c>
      <c r="W132" s="153"/>
      <c r="X132" s="153" t="s">
        <v>115</v>
      </c>
      <c r="Y132" s="153" t="s">
        <v>116</v>
      </c>
      <c r="Z132" s="143"/>
      <c r="AA132" s="143"/>
      <c r="AB132" s="143"/>
      <c r="AC132" s="143"/>
      <c r="AD132" s="143"/>
      <c r="AE132" s="143"/>
      <c r="AF132" s="143"/>
      <c r="AG132" s="143" t="s">
        <v>117</v>
      </c>
      <c r="AH132" s="143"/>
      <c r="AI132" s="143"/>
      <c r="AJ132" s="143"/>
      <c r="AK132" s="143"/>
      <c r="AL132" s="143"/>
      <c r="AM132" s="143"/>
      <c r="AN132" s="143"/>
      <c r="AO132" s="143"/>
      <c r="AP132" s="143"/>
      <c r="AQ132" s="143"/>
      <c r="AR132" s="143"/>
      <c r="AS132" s="143"/>
      <c r="AT132" s="143"/>
      <c r="AU132" s="143"/>
      <c r="AV132" s="143"/>
      <c r="AW132" s="143"/>
      <c r="AX132" s="143"/>
      <c r="AY132" s="143"/>
      <c r="AZ132" s="143"/>
      <c r="BA132" s="143"/>
      <c r="BB132" s="143"/>
      <c r="BC132" s="143"/>
      <c r="BD132" s="143"/>
      <c r="BE132" s="143"/>
      <c r="BF132" s="143"/>
      <c r="BG132" s="143"/>
      <c r="BH132" s="143"/>
    </row>
    <row r="133" spans="1:60" outlineLevel="2" x14ac:dyDescent="0.2">
      <c r="A133" s="150"/>
      <c r="B133" s="151"/>
      <c r="C133" s="182" t="s">
        <v>160</v>
      </c>
      <c r="D133" s="155"/>
      <c r="E133" s="156">
        <v>1</v>
      </c>
      <c r="F133" s="153"/>
      <c r="G133" s="153"/>
      <c r="H133" s="153"/>
      <c r="I133" s="153"/>
      <c r="J133" s="153"/>
      <c r="K133" s="153"/>
      <c r="L133" s="153"/>
      <c r="M133" s="153"/>
      <c r="N133" s="152"/>
      <c r="O133" s="152"/>
      <c r="P133" s="152"/>
      <c r="Q133" s="152"/>
      <c r="R133" s="153"/>
      <c r="S133" s="153"/>
      <c r="T133" s="153"/>
      <c r="U133" s="153"/>
      <c r="V133" s="153"/>
      <c r="W133" s="153"/>
      <c r="X133" s="153"/>
      <c r="Y133" s="153"/>
      <c r="Z133" s="143"/>
      <c r="AA133" s="143"/>
      <c r="AB133" s="143"/>
      <c r="AC133" s="143"/>
      <c r="AD133" s="143"/>
      <c r="AE133" s="143"/>
      <c r="AF133" s="143"/>
      <c r="AG133" s="143" t="s">
        <v>119</v>
      </c>
      <c r="AH133" s="143">
        <v>0</v>
      </c>
      <c r="AI133" s="143"/>
      <c r="AJ133" s="143"/>
      <c r="AK133" s="143"/>
      <c r="AL133" s="143"/>
      <c r="AM133" s="143"/>
      <c r="AN133" s="143"/>
      <c r="AO133" s="143"/>
      <c r="AP133" s="143"/>
      <c r="AQ133" s="143"/>
      <c r="AR133" s="143"/>
      <c r="AS133" s="143"/>
      <c r="AT133" s="143"/>
      <c r="AU133" s="143"/>
      <c r="AV133" s="143"/>
      <c r="AW133" s="143"/>
      <c r="AX133" s="143"/>
      <c r="AY133" s="143"/>
      <c r="AZ133" s="143"/>
      <c r="BA133" s="143"/>
      <c r="BB133" s="143"/>
      <c r="BC133" s="143"/>
      <c r="BD133" s="143"/>
      <c r="BE133" s="143"/>
      <c r="BF133" s="143"/>
      <c r="BG133" s="143"/>
      <c r="BH133" s="143"/>
    </row>
    <row r="134" spans="1:60" outlineLevel="1" x14ac:dyDescent="0.2">
      <c r="A134" s="174">
        <v>43</v>
      </c>
      <c r="B134" s="175" t="s">
        <v>276</v>
      </c>
      <c r="C134" s="183" t="s">
        <v>277</v>
      </c>
      <c r="D134" s="176" t="s">
        <v>202</v>
      </c>
      <c r="E134" s="177">
        <v>74</v>
      </c>
      <c r="F134" s="178"/>
      <c r="G134" s="179">
        <f>ROUND(E134*F134,2)</f>
        <v>0</v>
      </c>
      <c r="H134" s="154">
        <v>3.44</v>
      </c>
      <c r="I134" s="153">
        <f>ROUND(E134*H134,2)</f>
        <v>254.56</v>
      </c>
      <c r="J134" s="154">
        <v>10.9</v>
      </c>
      <c r="K134" s="153">
        <f>ROUND(E134*J134,2)</f>
        <v>806.6</v>
      </c>
      <c r="L134" s="153">
        <v>21</v>
      </c>
      <c r="M134" s="153">
        <f>G134*(1+L134/100)</f>
        <v>0</v>
      </c>
      <c r="N134" s="152">
        <v>0</v>
      </c>
      <c r="O134" s="152">
        <f>ROUND(E134*N134,2)</f>
        <v>0</v>
      </c>
      <c r="P134" s="152">
        <v>0</v>
      </c>
      <c r="Q134" s="152">
        <f>ROUND(E134*P134,2)</f>
        <v>0</v>
      </c>
      <c r="R134" s="153"/>
      <c r="S134" s="153" t="s">
        <v>113</v>
      </c>
      <c r="T134" s="153" t="s">
        <v>154</v>
      </c>
      <c r="U134" s="153">
        <v>2.5999999999999999E-2</v>
      </c>
      <c r="V134" s="153">
        <f>ROUND(E134*U134,2)</f>
        <v>1.92</v>
      </c>
      <c r="W134" s="153"/>
      <c r="X134" s="153" t="s">
        <v>115</v>
      </c>
      <c r="Y134" s="153" t="s">
        <v>116</v>
      </c>
      <c r="Z134" s="143"/>
      <c r="AA134" s="143"/>
      <c r="AB134" s="143"/>
      <c r="AC134" s="143"/>
      <c r="AD134" s="143"/>
      <c r="AE134" s="143"/>
      <c r="AF134" s="143"/>
      <c r="AG134" s="143" t="s">
        <v>117</v>
      </c>
      <c r="AH134" s="143"/>
      <c r="AI134" s="143"/>
      <c r="AJ134" s="143"/>
      <c r="AK134" s="143"/>
      <c r="AL134" s="143"/>
      <c r="AM134" s="143"/>
      <c r="AN134" s="143"/>
      <c r="AO134" s="143"/>
      <c r="AP134" s="143"/>
      <c r="AQ134" s="143"/>
      <c r="AR134" s="143"/>
      <c r="AS134" s="143"/>
      <c r="AT134" s="143"/>
      <c r="AU134" s="143"/>
      <c r="AV134" s="143"/>
      <c r="AW134" s="143"/>
      <c r="AX134" s="143"/>
      <c r="AY134" s="143"/>
      <c r="AZ134" s="143"/>
      <c r="BA134" s="143"/>
      <c r="BB134" s="143"/>
      <c r="BC134" s="143"/>
      <c r="BD134" s="143"/>
      <c r="BE134" s="143"/>
      <c r="BF134" s="143"/>
      <c r="BG134" s="143"/>
      <c r="BH134" s="143"/>
    </row>
    <row r="135" spans="1:60" outlineLevel="1" x14ac:dyDescent="0.2">
      <c r="A135" s="174">
        <v>44</v>
      </c>
      <c r="B135" s="175" t="s">
        <v>278</v>
      </c>
      <c r="C135" s="183" t="s">
        <v>279</v>
      </c>
      <c r="D135" s="176" t="s">
        <v>202</v>
      </c>
      <c r="E135" s="177">
        <v>74</v>
      </c>
      <c r="F135" s="178"/>
      <c r="G135" s="179">
        <f>ROUND(E135*F135,2)</f>
        <v>0</v>
      </c>
      <c r="H135" s="154">
        <v>21.17</v>
      </c>
      <c r="I135" s="153">
        <f>ROUND(E135*H135,2)</f>
        <v>1566.58</v>
      </c>
      <c r="J135" s="154">
        <v>15.73</v>
      </c>
      <c r="K135" s="153">
        <f>ROUND(E135*J135,2)</f>
        <v>1164.02</v>
      </c>
      <c r="L135" s="153">
        <v>21</v>
      </c>
      <c r="M135" s="153">
        <f>G135*(1+L135/100)</f>
        <v>0</v>
      </c>
      <c r="N135" s="152">
        <v>8.0000000000000007E-5</v>
      </c>
      <c r="O135" s="152">
        <f>ROUND(E135*N135,2)</f>
        <v>0.01</v>
      </c>
      <c r="P135" s="152">
        <v>0</v>
      </c>
      <c r="Q135" s="152">
        <f>ROUND(E135*P135,2)</f>
        <v>0</v>
      </c>
      <c r="R135" s="153"/>
      <c r="S135" s="153" t="s">
        <v>113</v>
      </c>
      <c r="T135" s="153" t="s">
        <v>154</v>
      </c>
      <c r="U135" s="153">
        <v>3.4000000000000002E-2</v>
      </c>
      <c r="V135" s="153">
        <f>ROUND(E135*U135,2)</f>
        <v>2.52</v>
      </c>
      <c r="W135" s="153"/>
      <c r="X135" s="153" t="s">
        <v>115</v>
      </c>
      <c r="Y135" s="153" t="s">
        <v>116</v>
      </c>
      <c r="Z135" s="143"/>
      <c r="AA135" s="143"/>
      <c r="AB135" s="143"/>
      <c r="AC135" s="143"/>
      <c r="AD135" s="143"/>
      <c r="AE135" s="143"/>
      <c r="AF135" s="143"/>
      <c r="AG135" s="143" t="s">
        <v>117</v>
      </c>
      <c r="AH135" s="143"/>
      <c r="AI135" s="143"/>
      <c r="AJ135" s="143"/>
      <c r="AK135" s="143"/>
      <c r="AL135" s="143"/>
      <c r="AM135" s="143"/>
      <c r="AN135" s="143"/>
      <c r="AO135" s="143"/>
      <c r="AP135" s="143"/>
      <c r="AQ135" s="143"/>
      <c r="AR135" s="143"/>
      <c r="AS135" s="143"/>
      <c r="AT135" s="143"/>
      <c r="AU135" s="143"/>
      <c r="AV135" s="143"/>
      <c r="AW135" s="143"/>
      <c r="AX135" s="143"/>
      <c r="AY135" s="143"/>
      <c r="AZ135" s="143"/>
      <c r="BA135" s="143"/>
      <c r="BB135" s="143"/>
      <c r="BC135" s="143"/>
      <c r="BD135" s="143"/>
      <c r="BE135" s="143"/>
      <c r="BF135" s="143"/>
      <c r="BG135" s="143"/>
      <c r="BH135" s="143"/>
    </row>
    <row r="136" spans="1:60" outlineLevel="1" x14ac:dyDescent="0.2">
      <c r="A136" s="174">
        <v>45</v>
      </c>
      <c r="B136" s="175" t="s">
        <v>280</v>
      </c>
      <c r="C136" s="183" t="s">
        <v>281</v>
      </c>
      <c r="D136" s="176" t="s">
        <v>210</v>
      </c>
      <c r="E136" s="177">
        <v>10</v>
      </c>
      <c r="F136" s="178"/>
      <c r="G136" s="179">
        <f>ROUND(E136*F136,2)</f>
        <v>0</v>
      </c>
      <c r="H136" s="154">
        <v>0</v>
      </c>
      <c r="I136" s="153">
        <f>ROUND(E136*H136,2)</f>
        <v>0</v>
      </c>
      <c r="J136" s="154">
        <v>500</v>
      </c>
      <c r="K136" s="153">
        <f>ROUND(E136*J136,2)</f>
        <v>5000</v>
      </c>
      <c r="L136" s="153">
        <v>21</v>
      </c>
      <c r="M136" s="153">
        <f>G136*(1+L136/100)</f>
        <v>0</v>
      </c>
      <c r="N136" s="152">
        <v>0</v>
      </c>
      <c r="O136" s="152">
        <f>ROUND(E136*N136,2)</f>
        <v>0</v>
      </c>
      <c r="P136" s="152">
        <v>0</v>
      </c>
      <c r="Q136" s="152">
        <f>ROUND(E136*P136,2)</f>
        <v>0</v>
      </c>
      <c r="R136" s="153"/>
      <c r="S136" s="153" t="s">
        <v>211</v>
      </c>
      <c r="T136" s="153" t="s">
        <v>154</v>
      </c>
      <c r="U136" s="153">
        <v>0</v>
      </c>
      <c r="V136" s="153">
        <f>ROUND(E136*U136,2)</f>
        <v>0</v>
      </c>
      <c r="W136" s="153"/>
      <c r="X136" s="153" t="s">
        <v>115</v>
      </c>
      <c r="Y136" s="153" t="s">
        <v>116</v>
      </c>
      <c r="Z136" s="143"/>
      <c r="AA136" s="143"/>
      <c r="AB136" s="143"/>
      <c r="AC136" s="143"/>
      <c r="AD136" s="143"/>
      <c r="AE136" s="143"/>
      <c r="AF136" s="143"/>
      <c r="AG136" s="143" t="s">
        <v>117</v>
      </c>
      <c r="AH136" s="143"/>
      <c r="AI136" s="143"/>
      <c r="AJ136" s="143"/>
      <c r="AK136" s="143"/>
      <c r="AL136" s="143"/>
      <c r="AM136" s="143"/>
      <c r="AN136" s="143"/>
      <c r="AO136" s="143"/>
      <c r="AP136" s="143"/>
      <c r="AQ136" s="143"/>
      <c r="AR136" s="143"/>
      <c r="AS136" s="143"/>
      <c r="AT136" s="143"/>
      <c r="AU136" s="143"/>
      <c r="AV136" s="143"/>
      <c r="AW136" s="143"/>
      <c r="AX136" s="143"/>
      <c r="AY136" s="143"/>
      <c r="AZ136" s="143"/>
      <c r="BA136" s="143"/>
      <c r="BB136" s="143"/>
      <c r="BC136" s="143"/>
      <c r="BD136" s="143"/>
      <c r="BE136" s="143"/>
      <c r="BF136" s="143"/>
      <c r="BG136" s="143"/>
      <c r="BH136" s="143"/>
    </row>
    <row r="137" spans="1:60" outlineLevel="1" x14ac:dyDescent="0.2">
      <c r="A137" s="168">
        <v>46</v>
      </c>
      <c r="B137" s="169" t="s">
        <v>282</v>
      </c>
      <c r="C137" s="181" t="s">
        <v>283</v>
      </c>
      <c r="D137" s="170" t="s">
        <v>256</v>
      </c>
      <c r="E137" s="171">
        <v>21</v>
      </c>
      <c r="F137" s="172"/>
      <c r="G137" s="173">
        <f>ROUND(E137*F137,2)</f>
        <v>0</v>
      </c>
      <c r="H137" s="154">
        <v>427</v>
      </c>
      <c r="I137" s="153">
        <f>ROUND(E137*H137,2)</f>
        <v>8967</v>
      </c>
      <c r="J137" s="154">
        <v>0</v>
      </c>
      <c r="K137" s="153">
        <f>ROUND(E137*J137,2)</f>
        <v>0</v>
      </c>
      <c r="L137" s="153">
        <v>21</v>
      </c>
      <c r="M137" s="153">
        <f>G137*(1+L137/100)</f>
        <v>0</v>
      </c>
      <c r="N137" s="152">
        <v>3.2100000000000002E-3</v>
      </c>
      <c r="O137" s="152">
        <f>ROUND(E137*N137,2)</f>
        <v>7.0000000000000007E-2</v>
      </c>
      <c r="P137" s="152">
        <v>0</v>
      </c>
      <c r="Q137" s="152">
        <f>ROUND(E137*P137,2)</f>
        <v>0</v>
      </c>
      <c r="R137" s="153" t="s">
        <v>188</v>
      </c>
      <c r="S137" s="153" t="s">
        <v>113</v>
      </c>
      <c r="T137" s="153" t="s">
        <v>189</v>
      </c>
      <c r="U137" s="153">
        <v>0</v>
      </c>
      <c r="V137" s="153">
        <f>ROUND(E137*U137,2)</f>
        <v>0</v>
      </c>
      <c r="W137" s="153"/>
      <c r="X137" s="153" t="s">
        <v>190</v>
      </c>
      <c r="Y137" s="153" t="s">
        <v>116</v>
      </c>
      <c r="Z137" s="143"/>
      <c r="AA137" s="143"/>
      <c r="AB137" s="143"/>
      <c r="AC137" s="143"/>
      <c r="AD137" s="143"/>
      <c r="AE137" s="143"/>
      <c r="AF137" s="143"/>
      <c r="AG137" s="143" t="s">
        <v>191</v>
      </c>
      <c r="AH137" s="143"/>
      <c r="AI137" s="143"/>
      <c r="AJ137" s="143"/>
      <c r="AK137" s="143"/>
      <c r="AL137" s="143"/>
      <c r="AM137" s="143"/>
      <c r="AN137" s="143"/>
      <c r="AO137" s="143"/>
      <c r="AP137" s="143"/>
      <c r="AQ137" s="143"/>
      <c r="AR137" s="143"/>
      <c r="AS137" s="143"/>
      <c r="AT137" s="143"/>
      <c r="AU137" s="143"/>
      <c r="AV137" s="143"/>
      <c r="AW137" s="143"/>
      <c r="AX137" s="143"/>
      <c r="AY137" s="143"/>
      <c r="AZ137" s="143"/>
      <c r="BA137" s="143"/>
      <c r="BB137" s="143"/>
      <c r="BC137" s="143"/>
      <c r="BD137" s="143"/>
      <c r="BE137" s="143"/>
      <c r="BF137" s="143"/>
      <c r="BG137" s="143"/>
      <c r="BH137" s="143"/>
    </row>
    <row r="138" spans="1:60" outlineLevel="2" x14ac:dyDescent="0.2">
      <c r="A138" s="150"/>
      <c r="B138" s="151"/>
      <c r="C138" s="182" t="s">
        <v>284</v>
      </c>
      <c r="D138" s="155"/>
      <c r="E138" s="156">
        <v>20</v>
      </c>
      <c r="F138" s="153"/>
      <c r="G138" s="153"/>
      <c r="H138" s="153"/>
      <c r="I138" s="153"/>
      <c r="J138" s="153"/>
      <c r="K138" s="153"/>
      <c r="L138" s="153"/>
      <c r="M138" s="153"/>
      <c r="N138" s="152"/>
      <c r="O138" s="152"/>
      <c r="P138" s="152"/>
      <c r="Q138" s="152"/>
      <c r="R138" s="153"/>
      <c r="S138" s="153"/>
      <c r="T138" s="153"/>
      <c r="U138" s="153"/>
      <c r="V138" s="153"/>
      <c r="W138" s="153"/>
      <c r="X138" s="153"/>
      <c r="Y138" s="153"/>
      <c r="Z138" s="143"/>
      <c r="AA138" s="143"/>
      <c r="AB138" s="143"/>
      <c r="AC138" s="143"/>
      <c r="AD138" s="143"/>
      <c r="AE138" s="143"/>
      <c r="AF138" s="143"/>
      <c r="AG138" s="143" t="s">
        <v>119</v>
      </c>
      <c r="AH138" s="143">
        <v>0</v>
      </c>
      <c r="AI138" s="143"/>
      <c r="AJ138" s="143"/>
      <c r="AK138" s="143"/>
      <c r="AL138" s="143"/>
      <c r="AM138" s="143"/>
      <c r="AN138" s="143"/>
      <c r="AO138" s="143"/>
      <c r="AP138" s="143"/>
      <c r="AQ138" s="143"/>
      <c r="AR138" s="143"/>
      <c r="AS138" s="143"/>
      <c r="AT138" s="143"/>
      <c r="AU138" s="143"/>
      <c r="AV138" s="143"/>
      <c r="AW138" s="143"/>
      <c r="AX138" s="143"/>
      <c r="AY138" s="143"/>
      <c r="AZ138" s="143"/>
      <c r="BA138" s="143"/>
      <c r="BB138" s="143"/>
      <c r="BC138" s="143"/>
      <c r="BD138" s="143"/>
      <c r="BE138" s="143"/>
      <c r="BF138" s="143"/>
      <c r="BG138" s="143"/>
      <c r="BH138" s="143"/>
    </row>
    <row r="139" spans="1:60" outlineLevel="3" x14ac:dyDescent="0.2">
      <c r="A139" s="150"/>
      <c r="B139" s="151"/>
      <c r="C139" s="182" t="s">
        <v>160</v>
      </c>
      <c r="D139" s="155"/>
      <c r="E139" s="156">
        <v>1</v>
      </c>
      <c r="F139" s="153"/>
      <c r="G139" s="153"/>
      <c r="H139" s="153"/>
      <c r="I139" s="153"/>
      <c r="J139" s="153"/>
      <c r="K139" s="153"/>
      <c r="L139" s="153"/>
      <c r="M139" s="153"/>
      <c r="N139" s="152"/>
      <c r="O139" s="152"/>
      <c r="P139" s="152"/>
      <c r="Q139" s="152"/>
      <c r="R139" s="153"/>
      <c r="S139" s="153"/>
      <c r="T139" s="153"/>
      <c r="U139" s="153"/>
      <c r="V139" s="153"/>
      <c r="W139" s="153"/>
      <c r="X139" s="153"/>
      <c r="Y139" s="153"/>
      <c r="Z139" s="143"/>
      <c r="AA139" s="143"/>
      <c r="AB139" s="143"/>
      <c r="AC139" s="143"/>
      <c r="AD139" s="143"/>
      <c r="AE139" s="143"/>
      <c r="AF139" s="143"/>
      <c r="AG139" s="143" t="s">
        <v>119</v>
      </c>
      <c r="AH139" s="143">
        <v>0</v>
      </c>
      <c r="AI139" s="143"/>
      <c r="AJ139" s="143"/>
      <c r="AK139" s="143"/>
      <c r="AL139" s="143"/>
      <c r="AM139" s="143"/>
      <c r="AN139" s="143"/>
      <c r="AO139" s="143"/>
      <c r="AP139" s="143"/>
      <c r="AQ139" s="143"/>
      <c r="AR139" s="143"/>
      <c r="AS139" s="143"/>
      <c r="AT139" s="143"/>
      <c r="AU139" s="143"/>
      <c r="AV139" s="143"/>
      <c r="AW139" s="143"/>
      <c r="AX139" s="143"/>
      <c r="AY139" s="143"/>
      <c r="AZ139" s="143"/>
      <c r="BA139" s="143"/>
      <c r="BB139" s="143"/>
      <c r="BC139" s="143"/>
      <c r="BD139" s="143"/>
      <c r="BE139" s="143"/>
      <c r="BF139" s="143"/>
      <c r="BG139" s="143"/>
      <c r="BH139" s="143"/>
    </row>
    <row r="140" spans="1:60" outlineLevel="1" x14ac:dyDescent="0.2">
      <c r="A140" s="168">
        <v>47</v>
      </c>
      <c r="B140" s="169" t="s">
        <v>285</v>
      </c>
      <c r="C140" s="181" t="s">
        <v>286</v>
      </c>
      <c r="D140" s="170" t="s">
        <v>256</v>
      </c>
      <c r="E140" s="171">
        <v>10</v>
      </c>
      <c r="F140" s="172"/>
      <c r="G140" s="173">
        <f>ROUND(E140*F140,2)</f>
        <v>0</v>
      </c>
      <c r="H140" s="154">
        <v>958</v>
      </c>
      <c r="I140" s="153">
        <f>ROUND(E140*H140,2)</f>
        <v>9580</v>
      </c>
      <c r="J140" s="154">
        <v>0</v>
      </c>
      <c r="K140" s="153">
        <f>ROUND(E140*J140,2)</f>
        <v>0</v>
      </c>
      <c r="L140" s="153">
        <v>21</v>
      </c>
      <c r="M140" s="153">
        <f>G140*(1+L140/100)</f>
        <v>0</v>
      </c>
      <c r="N140" s="152">
        <v>9.6299999999999997E-3</v>
      </c>
      <c r="O140" s="152">
        <f>ROUND(E140*N140,2)</f>
        <v>0.1</v>
      </c>
      <c r="P140" s="152">
        <v>0</v>
      </c>
      <c r="Q140" s="152">
        <f>ROUND(E140*P140,2)</f>
        <v>0</v>
      </c>
      <c r="R140" s="153" t="s">
        <v>188</v>
      </c>
      <c r="S140" s="153" t="s">
        <v>113</v>
      </c>
      <c r="T140" s="153" t="s">
        <v>189</v>
      </c>
      <c r="U140" s="153">
        <v>0</v>
      </c>
      <c r="V140" s="153">
        <f>ROUND(E140*U140,2)</f>
        <v>0</v>
      </c>
      <c r="W140" s="153"/>
      <c r="X140" s="153" t="s">
        <v>190</v>
      </c>
      <c r="Y140" s="153" t="s">
        <v>116</v>
      </c>
      <c r="Z140" s="143"/>
      <c r="AA140" s="143"/>
      <c r="AB140" s="143"/>
      <c r="AC140" s="143"/>
      <c r="AD140" s="143"/>
      <c r="AE140" s="143"/>
      <c r="AF140" s="143"/>
      <c r="AG140" s="143" t="s">
        <v>191</v>
      </c>
      <c r="AH140" s="143"/>
      <c r="AI140" s="143"/>
      <c r="AJ140" s="143"/>
      <c r="AK140" s="143"/>
      <c r="AL140" s="143"/>
      <c r="AM140" s="143"/>
      <c r="AN140" s="143"/>
      <c r="AO140" s="143"/>
      <c r="AP140" s="143"/>
      <c r="AQ140" s="143"/>
      <c r="AR140" s="143"/>
      <c r="AS140" s="143"/>
      <c r="AT140" s="143"/>
      <c r="AU140" s="143"/>
      <c r="AV140" s="143"/>
      <c r="AW140" s="143"/>
      <c r="AX140" s="143"/>
      <c r="AY140" s="143"/>
      <c r="AZ140" s="143"/>
      <c r="BA140" s="143"/>
      <c r="BB140" s="143"/>
      <c r="BC140" s="143"/>
      <c r="BD140" s="143"/>
      <c r="BE140" s="143"/>
      <c r="BF140" s="143"/>
      <c r="BG140" s="143"/>
      <c r="BH140" s="143"/>
    </row>
    <row r="141" spans="1:60" outlineLevel="2" x14ac:dyDescent="0.2">
      <c r="A141" s="150"/>
      <c r="B141" s="151"/>
      <c r="C141" s="182" t="s">
        <v>287</v>
      </c>
      <c r="D141" s="155"/>
      <c r="E141" s="156">
        <v>10</v>
      </c>
      <c r="F141" s="153"/>
      <c r="G141" s="153"/>
      <c r="H141" s="153"/>
      <c r="I141" s="153"/>
      <c r="J141" s="153"/>
      <c r="K141" s="153"/>
      <c r="L141" s="153"/>
      <c r="M141" s="153"/>
      <c r="N141" s="152"/>
      <c r="O141" s="152"/>
      <c r="P141" s="152"/>
      <c r="Q141" s="152"/>
      <c r="R141" s="153"/>
      <c r="S141" s="153"/>
      <c r="T141" s="153"/>
      <c r="U141" s="153"/>
      <c r="V141" s="153"/>
      <c r="W141" s="153"/>
      <c r="X141" s="153"/>
      <c r="Y141" s="153"/>
      <c r="Z141" s="143"/>
      <c r="AA141" s="143"/>
      <c r="AB141" s="143"/>
      <c r="AC141" s="143"/>
      <c r="AD141" s="143"/>
      <c r="AE141" s="143"/>
      <c r="AF141" s="143"/>
      <c r="AG141" s="143" t="s">
        <v>119</v>
      </c>
      <c r="AH141" s="143">
        <v>0</v>
      </c>
      <c r="AI141" s="143"/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43"/>
      <c r="AT141" s="143"/>
      <c r="AU141" s="143"/>
      <c r="AV141" s="143"/>
      <c r="AW141" s="143"/>
      <c r="AX141" s="143"/>
      <c r="AY141" s="143"/>
      <c r="AZ141" s="143"/>
      <c r="BA141" s="143"/>
      <c r="BB141" s="143"/>
      <c r="BC141" s="143"/>
      <c r="BD141" s="143"/>
      <c r="BE141" s="143"/>
      <c r="BF141" s="143"/>
      <c r="BG141" s="143"/>
      <c r="BH141" s="143"/>
    </row>
    <row r="142" spans="1:60" outlineLevel="1" x14ac:dyDescent="0.2">
      <c r="A142" s="168">
        <v>48</v>
      </c>
      <c r="B142" s="169" t="s">
        <v>288</v>
      </c>
      <c r="C142" s="181" t="s">
        <v>289</v>
      </c>
      <c r="D142" s="170" t="s">
        <v>256</v>
      </c>
      <c r="E142" s="171">
        <v>10</v>
      </c>
      <c r="F142" s="172"/>
      <c r="G142" s="173">
        <f>ROUND(E142*F142,2)</f>
        <v>0</v>
      </c>
      <c r="H142" s="154">
        <v>1483</v>
      </c>
      <c r="I142" s="153">
        <f>ROUND(E142*H142,2)</f>
        <v>14830</v>
      </c>
      <c r="J142" s="154">
        <v>0</v>
      </c>
      <c r="K142" s="153">
        <f>ROUND(E142*J142,2)</f>
        <v>0</v>
      </c>
      <c r="L142" s="153">
        <v>21</v>
      </c>
      <c r="M142" s="153">
        <f>G142*(1+L142/100)</f>
        <v>0</v>
      </c>
      <c r="N142" s="152">
        <v>1.6049999999999998E-2</v>
      </c>
      <c r="O142" s="152">
        <f>ROUND(E142*N142,2)</f>
        <v>0.16</v>
      </c>
      <c r="P142" s="152">
        <v>0</v>
      </c>
      <c r="Q142" s="152">
        <f>ROUND(E142*P142,2)</f>
        <v>0</v>
      </c>
      <c r="R142" s="153" t="s">
        <v>188</v>
      </c>
      <c r="S142" s="153" t="s">
        <v>113</v>
      </c>
      <c r="T142" s="153" t="s">
        <v>189</v>
      </c>
      <c r="U142" s="153">
        <v>0</v>
      </c>
      <c r="V142" s="153">
        <f>ROUND(E142*U142,2)</f>
        <v>0</v>
      </c>
      <c r="W142" s="153"/>
      <c r="X142" s="153" t="s">
        <v>190</v>
      </c>
      <c r="Y142" s="153" t="s">
        <v>116</v>
      </c>
      <c r="Z142" s="143"/>
      <c r="AA142" s="143"/>
      <c r="AB142" s="143"/>
      <c r="AC142" s="143"/>
      <c r="AD142" s="143"/>
      <c r="AE142" s="143"/>
      <c r="AF142" s="143"/>
      <c r="AG142" s="143" t="s">
        <v>191</v>
      </c>
      <c r="AH142" s="143"/>
      <c r="AI142" s="143"/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43"/>
      <c r="AU142" s="143"/>
      <c r="AV142" s="143"/>
      <c r="AW142" s="143"/>
      <c r="AX142" s="143"/>
      <c r="AY142" s="143"/>
      <c r="AZ142" s="143"/>
      <c r="BA142" s="143"/>
      <c r="BB142" s="143"/>
      <c r="BC142" s="143"/>
      <c r="BD142" s="143"/>
      <c r="BE142" s="143"/>
      <c r="BF142" s="143"/>
      <c r="BG142" s="143"/>
      <c r="BH142" s="143"/>
    </row>
    <row r="143" spans="1:60" outlineLevel="2" x14ac:dyDescent="0.2">
      <c r="A143" s="150"/>
      <c r="B143" s="151"/>
      <c r="C143" s="182" t="s">
        <v>287</v>
      </c>
      <c r="D143" s="155"/>
      <c r="E143" s="156">
        <v>10</v>
      </c>
      <c r="F143" s="153"/>
      <c r="G143" s="153"/>
      <c r="H143" s="153"/>
      <c r="I143" s="153"/>
      <c r="J143" s="153"/>
      <c r="K143" s="153"/>
      <c r="L143" s="153"/>
      <c r="M143" s="153"/>
      <c r="N143" s="152"/>
      <c r="O143" s="152"/>
      <c r="P143" s="152"/>
      <c r="Q143" s="152"/>
      <c r="R143" s="153"/>
      <c r="S143" s="153"/>
      <c r="T143" s="153"/>
      <c r="U143" s="153"/>
      <c r="V143" s="153"/>
      <c r="W143" s="153"/>
      <c r="X143" s="153"/>
      <c r="Y143" s="153"/>
      <c r="Z143" s="143"/>
      <c r="AA143" s="143"/>
      <c r="AB143" s="143"/>
      <c r="AC143" s="143"/>
      <c r="AD143" s="143"/>
      <c r="AE143" s="143"/>
      <c r="AF143" s="143"/>
      <c r="AG143" s="143" t="s">
        <v>119</v>
      </c>
      <c r="AH143" s="143">
        <v>0</v>
      </c>
      <c r="AI143" s="143"/>
      <c r="AJ143" s="143"/>
      <c r="AK143" s="143"/>
      <c r="AL143" s="143"/>
      <c r="AM143" s="143"/>
      <c r="AN143" s="143"/>
      <c r="AO143" s="143"/>
      <c r="AP143" s="143"/>
      <c r="AQ143" s="143"/>
      <c r="AR143" s="143"/>
      <c r="AS143" s="143"/>
      <c r="AT143" s="143"/>
      <c r="AU143" s="143"/>
      <c r="AV143" s="143"/>
      <c r="AW143" s="143"/>
      <c r="AX143" s="143"/>
      <c r="AY143" s="143"/>
      <c r="AZ143" s="143"/>
      <c r="BA143" s="143"/>
      <c r="BB143" s="143"/>
      <c r="BC143" s="143"/>
      <c r="BD143" s="143"/>
      <c r="BE143" s="143"/>
      <c r="BF143" s="143"/>
      <c r="BG143" s="143"/>
      <c r="BH143" s="143"/>
    </row>
    <row r="144" spans="1:60" outlineLevel="1" x14ac:dyDescent="0.2">
      <c r="A144" s="168">
        <v>49</v>
      </c>
      <c r="B144" s="169" t="s">
        <v>290</v>
      </c>
      <c r="C144" s="181" t="s">
        <v>291</v>
      </c>
      <c r="D144" s="170" t="s">
        <v>256</v>
      </c>
      <c r="E144" s="171">
        <v>44</v>
      </c>
      <c r="F144" s="172"/>
      <c r="G144" s="173">
        <f>ROUND(E144*F144,2)</f>
        <v>0</v>
      </c>
      <c r="H144" s="154">
        <v>175.5</v>
      </c>
      <c r="I144" s="153">
        <f>ROUND(E144*H144,2)</f>
        <v>7722</v>
      </c>
      <c r="J144" s="154">
        <v>0</v>
      </c>
      <c r="K144" s="153">
        <f>ROUND(E144*J144,2)</f>
        <v>0</v>
      </c>
      <c r="L144" s="153">
        <v>21</v>
      </c>
      <c r="M144" s="153">
        <f>G144*(1+L144/100)</f>
        <v>0</v>
      </c>
      <c r="N144" s="152">
        <v>6.6E-4</v>
      </c>
      <c r="O144" s="152">
        <f>ROUND(E144*N144,2)</f>
        <v>0.03</v>
      </c>
      <c r="P144" s="152">
        <v>0</v>
      </c>
      <c r="Q144" s="152">
        <f>ROUND(E144*P144,2)</f>
        <v>0</v>
      </c>
      <c r="R144" s="153" t="s">
        <v>188</v>
      </c>
      <c r="S144" s="153" t="s">
        <v>113</v>
      </c>
      <c r="T144" s="153" t="s">
        <v>189</v>
      </c>
      <c r="U144" s="153">
        <v>0</v>
      </c>
      <c r="V144" s="153">
        <f>ROUND(E144*U144,2)</f>
        <v>0</v>
      </c>
      <c r="W144" s="153"/>
      <c r="X144" s="153" t="s">
        <v>190</v>
      </c>
      <c r="Y144" s="153" t="s">
        <v>116</v>
      </c>
      <c r="Z144" s="143"/>
      <c r="AA144" s="143"/>
      <c r="AB144" s="143"/>
      <c r="AC144" s="143"/>
      <c r="AD144" s="143"/>
      <c r="AE144" s="143"/>
      <c r="AF144" s="143"/>
      <c r="AG144" s="143" t="s">
        <v>191</v>
      </c>
      <c r="AH144" s="143"/>
      <c r="AI144" s="143"/>
      <c r="AJ144" s="143"/>
      <c r="AK144" s="143"/>
      <c r="AL144" s="143"/>
      <c r="AM144" s="143"/>
      <c r="AN144" s="143"/>
      <c r="AO144" s="143"/>
      <c r="AP144" s="143"/>
      <c r="AQ144" s="143"/>
      <c r="AR144" s="143"/>
      <c r="AS144" s="143"/>
      <c r="AT144" s="143"/>
      <c r="AU144" s="143"/>
      <c r="AV144" s="143"/>
      <c r="AW144" s="143"/>
      <c r="AX144" s="143"/>
      <c r="AY144" s="143"/>
      <c r="AZ144" s="143"/>
      <c r="BA144" s="143"/>
      <c r="BB144" s="143"/>
      <c r="BC144" s="143"/>
      <c r="BD144" s="143"/>
      <c r="BE144" s="143"/>
      <c r="BF144" s="143"/>
      <c r="BG144" s="143"/>
      <c r="BH144" s="143"/>
    </row>
    <row r="145" spans="1:60" outlineLevel="2" x14ac:dyDescent="0.2">
      <c r="A145" s="150"/>
      <c r="B145" s="151"/>
      <c r="C145" s="182" t="s">
        <v>265</v>
      </c>
      <c r="D145" s="155"/>
      <c r="E145" s="156"/>
      <c r="F145" s="153"/>
      <c r="G145" s="153"/>
      <c r="H145" s="153"/>
      <c r="I145" s="153"/>
      <c r="J145" s="153"/>
      <c r="K145" s="153"/>
      <c r="L145" s="153"/>
      <c r="M145" s="153"/>
      <c r="N145" s="152"/>
      <c r="O145" s="152"/>
      <c r="P145" s="152"/>
      <c r="Q145" s="152"/>
      <c r="R145" s="153"/>
      <c r="S145" s="153"/>
      <c r="T145" s="153"/>
      <c r="U145" s="153"/>
      <c r="V145" s="153"/>
      <c r="W145" s="153"/>
      <c r="X145" s="153"/>
      <c r="Y145" s="153"/>
      <c r="Z145" s="143"/>
      <c r="AA145" s="143"/>
      <c r="AB145" s="143"/>
      <c r="AC145" s="143"/>
      <c r="AD145" s="143"/>
      <c r="AE145" s="143"/>
      <c r="AF145" s="143"/>
      <c r="AG145" s="143" t="s">
        <v>119</v>
      </c>
      <c r="AH145" s="143">
        <v>0</v>
      </c>
      <c r="AI145" s="143"/>
      <c r="AJ145" s="143"/>
      <c r="AK145" s="143"/>
      <c r="AL145" s="143"/>
      <c r="AM145" s="143"/>
      <c r="AN145" s="143"/>
      <c r="AO145" s="143"/>
      <c r="AP145" s="143"/>
      <c r="AQ145" s="143"/>
      <c r="AR145" s="143"/>
      <c r="AS145" s="143"/>
      <c r="AT145" s="143"/>
      <c r="AU145" s="143"/>
      <c r="AV145" s="143"/>
      <c r="AW145" s="143"/>
      <c r="AX145" s="143"/>
      <c r="AY145" s="143"/>
      <c r="AZ145" s="143"/>
      <c r="BA145" s="143"/>
      <c r="BB145" s="143"/>
      <c r="BC145" s="143"/>
      <c r="BD145" s="143"/>
      <c r="BE145" s="143"/>
      <c r="BF145" s="143"/>
      <c r="BG145" s="143"/>
      <c r="BH145" s="143"/>
    </row>
    <row r="146" spans="1:60" outlineLevel="3" x14ac:dyDescent="0.2">
      <c r="A146" s="150"/>
      <c r="B146" s="151"/>
      <c r="C146" s="182" t="s">
        <v>266</v>
      </c>
      <c r="D146" s="155"/>
      <c r="E146" s="156">
        <v>40</v>
      </c>
      <c r="F146" s="153"/>
      <c r="G146" s="153"/>
      <c r="H146" s="153"/>
      <c r="I146" s="153"/>
      <c r="J146" s="153"/>
      <c r="K146" s="153"/>
      <c r="L146" s="153"/>
      <c r="M146" s="153"/>
      <c r="N146" s="152"/>
      <c r="O146" s="152"/>
      <c r="P146" s="152"/>
      <c r="Q146" s="152"/>
      <c r="R146" s="153"/>
      <c r="S146" s="153"/>
      <c r="T146" s="153"/>
      <c r="U146" s="153"/>
      <c r="V146" s="153"/>
      <c r="W146" s="153"/>
      <c r="X146" s="153"/>
      <c r="Y146" s="153"/>
      <c r="Z146" s="143"/>
      <c r="AA146" s="143"/>
      <c r="AB146" s="143"/>
      <c r="AC146" s="143"/>
      <c r="AD146" s="143"/>
      <c r="AE146" s="143"/>
      <c r="AF146" s="143"/>
      <c r="AG146" s="143" t="s">
        <v>119</v>
      </c>
      <c r="AH146" s="143">
        <v>0</v>
      </c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3"/>
      <c r="BB146" s="143"/>
      <c r="BC146" s="143"/>
      <c r="BD146" s="143"/>
      <c r="BE146" s="143"/>
      <c r="BF146" s="143"/>
      <c r="BG146" s="143"/>
      <c r="BH146" s="143"/>
    </row>
    <row r="147" spans="1:60" outlineLevel="3" x14ac:dyDescent="0.2">
      <c r="A147" s="150"/>
      <c r="B147" s="151"/>
      <c r="C147" s="182" t="s">
        <v>268</v>
      </c>
      <c r="D147" s="155"/>
      <c r="E147" s="156"/>
      <c r="F147" s="153"/>
      <c r="G147" s="153"/>
      <c r="H147" s="153"/>
      <c r="I147" s="153"/>
      <c r="J147" s="153"/>
      <c r="K147" s="153"/>
      <c r="L147" s="153"/>
      <c r="M147" s="153"/>
      <c r="N147" s="152"/>
      <c r="O147" s="152"/>
      <c r="P147" s="152"/>
      <c r="Q147" s="152"/>
      <c r="R147" s="153"/>
      <c r="S147" s="153"/>
      <c r="T147" s="153"/>
      <c r="U147" s="153"/>
      <c r="V147" s="153"/>
      <c r="W147" s="153"/>
      <c r="X147" s="153"/>
      <c r="Y147" s="153"/>
      <c r="Z147" s="143"/>
      <c r="AA147" s="143"/>
      <c r="AB147" s="143"/>
      <c r="AC147" s="143"/>
      <c r="AD147" s="143"/>
      <c r="AE147" s="143"/>
      <c r="AF147" s="143"/>
      <c r="AG147" s="143" t="s">
        <v>119</v>
      </c>
      <c r="AH147" s="143">
        <v>0</v>
      </c>
      <c r="AI147" s="143"/>
      <c r="AJ147" s="143"/>
      <c r="AK147" s="143"/>
      <c r="AL147" s="143"/>
      <c r="AM147" s="143"/>
      <c r="AN147" s="143"/>
      <c r="AO147" s="143"/>
      <c r="AP147" s="143"/>
      <c r="AQ147" s="143"/>
      <c r="AR147" s="143"/>
      <c r="AS147" s="143"/>
      <c r="AT147" s="143"/>
      <c r="AU147" s="143"/>
      <c r="AV147" s="143"/>
      <c r="AW147" s="143"/>
      <c r="AX147" s="143"/>
      <c r="AY147" s="143"/>
      <c r="AZ147" s="143"/>
      <c r="BA147" s="143"/>
      <c r="BB147" s="143"/>
      <c r="BC147" s="143"/>
      <c r="BD147" s="143"/>
      <c r="BE147" s="143"/>
      <c r="BF147" s="143"/>
      <c r="BG147" s="143"/>
      <c r="BH147" s="143"/>
    </row>
    <row r="148" spans="1:60" outlineLevel="3" x14ac:dyDescent="0.2">
      <c r="A148" s="150"/>
      <c r="B148" s="151"/>
      <c r="C148" s="182" t="s">
        <v>269</v>
      </c>
      <c r="D148" s="155"/>
      <c r="E148" s="156">
        <v>4</v>
      </c>
      <c r="F148" s="153"/>
      <c r="G148" s="153"/>
      <c r="H148" s="153"/>
      <c r="I148" s="153"/>
      <c r="J148" s="153"/>
      <c r="K148" s="153"/>
      <c r="L148" s="153"/>
      <c r="M148" s="153"/>
      <c r="N148" s="152"/>
      <c r="O148" s="152"/>
      <c r="P148" s="152"/>
      <c r="Q148" s="152"/>
      <c r="R148" s="153"/>
      <c r="S148" s="153"/>
      <c r="T148" s="153"/>
      <c r="U148" s="153"/>
      <c r="V148" s="153"/>
      <c r="W148" s="153"/>
      <c r="X148" s="153"/>
      <c r="Y148" s="153"/>
      <c r="Z148" s="143"/>
      <c r="AA148" s="143"/>
      <c r="AB148" s="143"/>
      <c r="AC148" s="143"/>
      <c r="AD148" s="143"/>
      <c r="AE148" s="143"/>
      <c r="AF148" s="143"/>
      <c r="AG148" s="143" t="s">
        <v>119</v>
      </c>
      <c r="AH148" s="143">
        <v>0</v>
      </c>
      <c r="AI148" s="143"/>
      <c r="AJ148" s="143"/>
      <c r="AK148" s="143"/>
      <c r="AL148" s="143"/>
      <c r="AM148" s="143"/>
      <c r="AN148" s="143"/>
      <c r="AO148" s="143"/>
      <c r="AP148" s="143"/>
      <c r="AQ148" s="143"/>
      <c r="AR148" s="143"/>
      <c r="AS148" s="143"/>
      <c r="AT148" s="143"/>
      <c r="AU148" s="143"/>
      <c r="AV148" s="143"/>
      <c r="AW148" s="143"/>
      <c r="AX148" s="143"/>
      <c r="AY148" s="143"/>
      <c r="AZ148" s="143"/>
      <c r="BA148" s="143"/>
      <c r="BB148" s="143"/>
      <c r="BC148" s="143"/>
      <c r="BD148" s="143"/>
      <c r="BE148" s="143"/>
      <c r="BF148" s="143"/>
      <c r="BG148" s="143"/>
      <c r="BH148" s="143"/>
    </row>
    <row r="149" spans="1:60" outlineLevel="1" x14ac:dyDescent="0.2">
      <c r="A149" s="168">
        <v>50</v>
      </c>
      <c r="B149" s="169" t="s">
        <v>292</v>
      </c>
      <c r="C149" s="181" t="s">
        <v>293</v>
      </c>
      <c r="D149" s="170" t="s">
        <v>256</v>
      </c>
      <c r="E149" s="171">
        <v>10</v>
      </c>
      <c r="F149" s="172"/>
      <c r="G149" s="173">
        <f>ROUND(E149*F149,2)</f>
        <v>0</v>
      </c>
      <c r="H149" s="154">
        <v>424</v>
      </c>
      <c r="I149" s="153">
        <f>ROUND(E149*H149,2)</f>
        <v>4240</v>
      </c>
      <c r="J149" s="154">
        <v>0</v>
      </c>
      <c r="K149" s="153">
        <f>ROUND(E149*J149,2)</f>
        <v>0</v>
      </c>
      <c r="L149" s="153">
        <v>21</v>
      </c>
      <c r="M149" s="153">
        <f>G149*(1+L149/100)</f>
        <v>0</v>
      </c>
      <c r="N149" s="152">
        <v>1.6000000000000001E-3</v>
      </c>
      <c r="O149" s="152">
        <f>ROUND(E149*N149,2)</f>
        <v>0.02</v>
      </c>
      <c r="P149" s="152">
        <v>0</v>
      </c>
      <c r="Q149" s="152">
        <f>ROUND(E149*P149,2)</f>
        <v>0</v>
      </c>
      <c r="R149" s="153" t="s">
        <v>188</v>
      </c>
      <c r="S149" s="153" t="s">
        <v>113</v>
      </c>
      <c r="T149" s="153" t="s">
        <v>189</v>
      </c>
      <c r="U149" s="153">
        <v>0</v>
      </c>
      <c r="V149" s="153">
        <f>ROUND(E149*U149,2)</f>
        <v>0</v>
      </c>
      <c r="W149" s="153"/>
      <c r="X149" s="153" t="s">
        <v>190</v>
      </c>
      <c r="Y149" s="153" t="s">
        <v>116</v>
      </c>
      <c r="Z149" s="143"/>
      <c r="AA149" s="143"/>
      <c r="AB149" s="143"/>
      <c r="AC149" s="143"/>
      <c r="AD149" s="143"/>
      <c r="AE149" s="143"/>
      <c r="AF149" s="143"/>
      <c r="AG149" s="143" t="s">
        <v>191</v>
      </c>
      <c r="AH149" s="143"/>
      <c r="AI149" s="143"/>
      <c r="AJ149" s="143"/>
      <c r="AK149" s="143"/>
      <c r="AL149" s="143"/>
      <c r="AM149" s="143"/>
      <c r="AN149" s="143"/>
      <c r="AO149" s="143"/>
      <c r="AP149" s="143"/>
      <c r="AQ149" s="143"/>
      <c r="AR149" s="143"/>
      <c r="AS149" s="143"/>
      <c r="AT149" s="143"/>
      <c r="AU149" s="143"/>
      <c r="AV149" s="143"/>
      <c r="AW149" s="143"/>
      <c r="AX149" s="143"/>
      <c r="AY149" s="143"/>
      <c r="AZ149" s="143"/>
      <c r="BA149" s="143"/>
      <c r="BB149" s="143"/>
      <c r="BC149" s="143"/>
      <c r="BD149" s="143"/>
      <c r="BE149" s="143"/>
      <c r="BF149" s="143"/>
      <c r="BG149" s="143"/>
      <c r="BH149" s="143"/>
    </row>
    <row r="150" spans="1:60" outlineLevel="2" x14ac:dyDescent="0.2">
      <c r="A150" s="150"/>
      <c r="B150" s="151"/>
      <c r="C150" s="182" t="s">
        <v>265</v>
      </c>
      <c r="D150" s="155"/>
      <c r="E150" s="156"/>
      <c r="F150" s="153"/>
      <c r="G150" s="153"/>
      <c r="H150" s="153"/>
      <c r="I150" s="153"/>
      <c r="J150" s="153"/>
      <c r="K150" s="153"/>
      <c r="L150" s="153"/>
      <c r="M150" s="153"/>
      <c r="N150" s="152"/>
      <c r="O150" s="152"/>
      <c r="P150" s="152"/>
      <c r="Q150" s="152"/>
      <c r="R150" s="153"/>
      <c r="S150" s="153"/>
      <c r="T150" s="153"/>
      <c r="U150" s="153"/>
      <c r="V150" s="153"/>
      <c r="W150" s="153"/>
      <c r="X150" s="153"/>
      <c r="Y150" s="153"/>
      <c r="Z150" s="143"/>
      <c r="AA150" s="143"/>
      <c r="AB150" s="143"/>
      <c r="AC150" s="143"/>
      <c r="AD150" s="143"/>
      <c r="AE150" s="143"/>
      <c r="AF150" s="143"/>
      <c r="AG150" s="143" t="s">
        <v>119</v>
      </c>
      <c r="AH150" s="143">
        <v>0</v>
      </c>
      <c r="AI150" s="143"/>
      <c r="AJ150" s="143"/>
      <c r="AK150" s="143"/>
      <c r="AL150" s="143"/>
      <c r="AM150" s="143"/>
      <c r="AN150" s="143"/>
      <c r="AO150" s="143"/>
      <c r="AP150" s="143"/>
      <c r="AQ150" s="143"/>
      <c r="AR150" s="143"/>
      <c r="AS150" s="143"/>
      <c r="AT150" s="143"/>
      <c r="AU150" s="143"/>
      <c r="AV150" s="143"/>
      <c r="AW150" s="143"/>
      <c r="AX150" s="143"/>
      <c r="AY150" s="143"/>
      <c r="AZ150" s="143"/>
      <c r="BA150" s="143"/>
      <c r="BB150" s="143"/>
      <c r="BC150" s="143"/>
      <c r="BD150" s="143"/>
      <c r="BE150" s="143"/>
      <c r="BF150" s="143"/>
      <c r="BG150" s="143"/>
      <c r="BH150" s="143"/>
    </row>
    <row r="151" spans="1:60" outlineLevel="3" x14ac:dyDescent="0.2">
      <c r="A151" s="150"/>
      <c r="B151" s="151"/>
      <c r="C151" s="182" t="s">
        <v>267</v>
      </c>
      <c r="D151" s="155"/>
      <c r="E151" s="156">
        <v>10</v>
      </c>
      <c r="F151" s="153"/>
      <c r="G151" s="153"/>
      <c r="H151" s="153"/>
      <c r="I151" s="153"/>
      <c r="J151" s="153"/>
      <c r="K151" s="153"/>
      <c r="L151" s="153"/>
      <c r="M151" s="153"/>
      <c r="N151" s="152"/>
      <c r="O151" s="152"/>
      <c r="P151" s="152"/>
      <c r="Q151" s="152"/>
      <c r="R151" s="153"/>
      <c r="S151" s="153"/>
      <c r="T151" s="153"/>
      <c r="U151" s="153"/>
      <c r="V151" s="153"/>
      <c r="W151" s="153"/>
      <c r="X151" s="153"/>
      <c r="Y151" s="153"/>
      <c r="Z151" s="143"/>
      <c r="AA151" s="143"/>
      <c r="AB151" s="143"/>
      <c r="AC151" s="143"/>
      <c r="AD151" s="143"/>
      <c r="AE151" s="143"/>
      <c r="AF151" s="143"/>
      <c r="AG151" s="143" t="s">
        <v>119</v>
      </c>
      <c r="AH151" s="143">
        <v>0</v>
      </c>
      <c r="AI151" s="143"/>
      <c r="AJ151" s="143"/>
      <c r="AK151" s="143"/>
      <c r="AL151" s="143"/>
      <c r="AM151" s="143"/>
      <c r="AN151" s="143"/>
      <c r="AO151" s="143"/>
      <c r="AP151" s="143"/>
      <c r="AQ151" s="143"/>
      <c r="AR151" s="143"/>
      <c r="AS151" s="143"/>
      <c r="AT151" s="143"/>
      <c r="AU151" s="143"/>
      <c r="AV151" s="143"/>
      <c r="AW151" s="143"/>
      <c r="AX151" s="143"/>
      <c r="AY151" s="143"/>
      <c r="AZ151" s="143"/>
      <c r="BA151" s="143"/>
      <c r="BB151" s="143"/>
      <c r="BC151" s="143"/>
      <c r="BD151" s="143"/>
      <c r="BE151" s="143"/>
      <c r="BF151" s="143"/>
      <c r="BG151" s="143"/>
      <c r="BH151" s="143"/>
    </row>
    <row r="152" spans="1:60" outlineLevel="1" x14ac:dyDescent="0.2">
      <c r="A152" s="174">
        <v>51</v>
      </c>
      <c r="B152" s="175" t="s">
        <v>294</v>
      </c>
      <c r="C152" s="183" t="s">
        <v>430</v>
      </c>
      <c r="D152" s="176" t="s">
        <v>256</v>
      </c>
      <c r="E152" s="177">
        <v>6</v>
      </c>
      <c r="F152" s="178"/>
      <c r="G152" s="179">
        <f>ROUND(E152*F152,2)</f>
        <v>0</v>
      </c>
      <c r="H152" s="154">
        <v>3130</v>
      </c>
      <c r="I152" s="153">
        <f>ROUND(E152*H152,2)</f>
        <v>18780</v>
      </c>
      <c r="J152" s="154">
        <v>0</v>
      </c>
      <c r="K152" s="153">
        <f>ROUND(E152*J152,2)</f>
        <v>0</v>
      </c>
      <c r="L152" s="153">
        <v>21</v>
      </c>
      <c r="M152" s="153">
        <f>G152*(1+L152/100)</f>
        <v>0</v>
      </c>
      <c r="N152" s="152">
        <v>2.3999999999999998E-3</v>
      </c>
      <c r="O152" s="152">
        <f>ROUND(E152*N152,2)</f>
        <v>0.01</v>
      </c>
      <c r="P152" s="152">
        <v>0</v>
      </c>
      <c r="Q152" s="152">
        <f>ROUND(E152*P152,2)</f>
        <v>0</v>
      </c>
      <c r="R152" s="153" t="s">
        <v>188</v>
      </c>
      <c r="S152" s="153" t="s">
        <v>113</v>
      </c>
      <c r="T152" s="153" t="s">
        <v>189</v>
      </c>
      <c r="U152" s="153">
        <v>0</v>
      </c>
      <c r="V152" s="153">
        <f>ROUND(E152*U152,2)</f>
        <v>0</v>
      </c>
      <c r="W152" s="153"/>
      <c r="X152" s="153" t="s">
        <v>190</v>
      </c>
      <c r="Y152" s="153" t="s">
        <v>116</v>
      </c>
      <c r="Z152" s="143"/>
      <c r="AA152" s="143"/>
      <c r="AB152" s="143"/>
      <c r="AC152" s="143"/>
      <c r="AD152" s="143"/>
      <c r="AE152" s="143"/>
      <c r="AF152" s="143"/>
      <c r="AG152" s="143" t="s">
        <v>191</v>
      </c>
      <c r="AH152" s="143"/>
      <c r="AI152" s="143"/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43"/>
      <c r="AU152" s="143"/>
      <c r="AV152" s="143"/>
      <c r="AW152" s="143"/>
      <c r="AX152" s="143"/>
      <c r="AY152" s="143"/>
      <c r="AZ152" s="143"/>
      <c r="BA152" s="143"/>
      <c r="BB152" s="143"/>
      <c r="BC152" s="143"/>
      <c r="BD152" s="143"/>
      <c r="BE152" s="143"/>
      <c r="BF152" s="143"/>
      <c r="BG152" s="143"/>
      <c r="BH152" s="143"/>
    </row>
    <row r="153" spans="1:60" outlineLevel="1" x14ac:dyDescent="0.2">
      <c r="A153" s="174">
        <v>52</v>
      </c>
      <c r="B153" s="175" t="s">
        <v>295</v>
      </c>
      <c r="C153" s="183" t="s">
        <v>296</v>
      </c>
      <c r="D153" s="176" t="s">
        <v>256</v>
      </c>
      <c r="E153" s="177">
        <v>1</v>
      </c>
      <c r="F153" s="178"/>
      <c r="G153" s="179">
        <f>ROUND(E153*F153,2)</f>
        <v>0</v>
      </c>
      <c r="H153" s="154">
        <v>3075</v>
      </c>
      <c r="I153" s="153">
        <f>ROUND(E153*H153,2)</f>
        <v>3075</v>
      </c>
      <c r="J153" s="154">
        <v>0</v>
      </c>
      <c r="K153" s="153">
        <f>ROUND(E153*J153,2)</f>
        <v>0</v>
      </c>
      <c r="L153" s="153">
        <v>21</v>
      </c>
      <c r="M153" s="153">
        <f>G153*(1+L153/100)</f>
        <v>0</v>
      </c>
      <c r="N153" s="152">
        <v>9.2999999999999999E-2</v>
      </c>
      <c r="O153" s="152">
        <f>ROUND(E153*N153,2)</f>
        <v>0.09</v>
      </c>
      <c r="P153" s="152">
        <v>0</v>
      </c>
      <c r="Q153" s="152">
        <f>ROUND(E153*P153,2)</f>
        <v>0</v>
      </c>
      <c r="R153" s="153" t="s">
        <v>188</v>
      </c>
      <c r="S153" s="153" t="s">
        <v>297</v>
      </c>
      <c r="T153" s="153" t="s">
        <v>189</v>
      </c>
      <c r="U153" s="153">
        <v>0</v>
      </c>
      <c r="V153" s="153">
        <f>ROUND(E153*U153,2)</f>
        <v>0</v>
      </c>
      <c r="W153" s="153"/>
      <c r="X153" s="153" t="s">
        <v>190</v>
      </c>
      <c r="Y153" s="153" t="s">
        <v>116</v>
      </c>
      <c r="Z153" s="143"/>
      <c r="AA153" s="143"/>
      <c r="AB153" s="143"/>
      <c r="AC153" s="143"/>
      <c r="AD153" s="143"/>
      <c r="AE153" s="143"/>
      <c r="AF153" s="143"/>
      <c r="AG153" s="143" t="s">
        <v>191</v>
      </c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43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  <c r="BF153" s="143"/>
      <c r="BG153" s="143"/>
      <c r="BH153" s="143"/>
    </row>
    <row r="154" spans="1:60" x14ac:dyDescent="0.2">
      <c r="A154" s="161" t="s">
        <v>108</v>
      </c>
      <c r="B154" s="162" t="s">
        <v>71</v>
      </c>
      <c r="C154" s="180" t="s">
        <v>72</v>
      </c>
      <c r="D154" s="163"/>
      <c r="E154" s="164"/>
      <c r="F154" s="165"/>
      <c r="G154" s="166">
        <f>SUMIF(AG155:AG184,"&lt;&gt;NOR",G155:G184)</f>
        <v>0</v>
      </c>
      <c r="H154" s="160"/>
      <c r="I154" s="160">
        <f>SUM(I155:I184)</f>
        <v>455042.98000000004</v>
      </c>
      <c r="J154" s="160"/>
      <c r="K154" s="160">
        <f>SUM(K155:K184)</f>
        <v>159062.79</v>
      </c>
      <c r="L154" s="160"/>
      <c r="M154" s="160">
        <f>SUM(M155:M184)</f>
        <v>0</v>
      </c>
      <c r="N154" s="159"/>
      <c r="O154" s="159">
        <f>SUM(O155:O184)</f>
        <v>360.05</v>
      </c>
      <c r="P154" s="159"/>
      <c r="Q154" s="159">
        <f>SUM(Q155:Q184)</f>
        <v>0</v>
      </c>
      <c r="R154" s="160"/>
      <c r="S154" s="160"/>
      <c r="T154" s="160"/>
      <c r="U154" s="160"/>
      <c r="V154" s="160">
        <f>SUM(V155:V184)</f>
        <v>308.92</v>
      </c>
      <c r="W154" s="160"/>
      <c r="X154" s="160"/>
      <c r="Y154" s="160"/>
      <c r="AG154" t="s">
        <v>109</v>
      </c>
    </row>
    <row r="155" spans="1:60" outlineLevel="1" x14ac:dyDescent="0.2">
      <c r="A155" s="168">
        <v>53</v>
      </c>
      <c r="B155" s="169" t="s">
        <v>298</v>
      </c>
      <c r="C155" s="189" t="s">
        <v>299</v>
      </c>
      <c r="D155" s="170" t="s">
        <v>202</v>
      </c>
      <c r="E155" s="171">
        <v>139</v>
      </c>
      <c r="F155" s="172"/>
      <c r="G155" s="173">
        <f>ROUND(E155*F155,2)</f>
        <v>0</v>
      </c>
      <c r="H155" s="154">
        <v>104.81</v>
      </c>
      <c r="I155" s="153">
        <f>ROUND(E155*H155,2)</f>
        <v>14568.59</v>
      </c>
      <c r="J155" s="154">
        <v>71.19</v>
      </c>
      <c r="K155" s="153">
        <f>ROUND(E155*J155,2)</f>
        <v>9895.41</v>
      </c>
      <c r="L155" s="153">
        <v>21</v>
      </c>
      <c r="M155" s="153">
        <f>G155*(1+L155/100)</f>
        <v>0</v>
      </c>
      <c r="N155" s="152">
        <v>0.10249999999999999</v>
      </c>
      <c r="O155" s="152">
        <f>ROUND(E155*N155,2)</f>
        <v>14.25</v>
      </c>
      <c r="P155" s="152">
        <v>0</v>
      </c>
      <c r="Q155" s="152">
        <f>ROUND(E155*P155,2)</f>
        <v>0</v>
      </c>
      <c r="R155" s="153"/>
      <c r="S155" s="153" t="s">
        <v>113</v>
      </c>
      <c r="T155" s="153" t="s">
        <v>206</v>
      </c>
      <c r="U155" s="153">
        <v>0.14000000000000001</v>
      </c>
      <c r="V155" s="153">
        <f>ROUND(E155*U155,2)</f>
        <v>19.46</v>
      </c>
      <c r="W155" s="153"/>
      <c r="X155" s="153" t="s">
        <v>115</v>
      </c>
      <c r="Y155" s="153" t="s">
        <v>116</v>
      </c>
      <c r="Z155" s="143"/>
      <c r="AA155" s="143"/>
      <c r="AB155" s="143"/>
      <c r="AC155" s="143"/>
      <c r="AD155" s="143"/>
      <c r="AE155" s="143"/>
      <c r="AF155" s="143"/>
      <c r="AG155" s="143" t="s">
        <v>117</v>
      </c>
      <c r="AH155" s="143"/>
      <c r="AI155" s="143"/>
      <c r="AJ155" s="143"/>
      <c r="AK155" s="143"/>
      <c r="AL155" s="143"/>
      <c r="AM155" s="143"/>
      <c r="AN155" s="143"/>
      <c r="AO155" s="143"/>
      <c r="AP155" s="143"/>
      <c r="AQ155" s="143"/>
      <c r="AR155" s="143"/>
      <c r="AS155" s="143"/>
      <c r="AT155" s="143"/>
      <c r="AU155" s="143"/>
      <c r="AV155" s="143"/>
      <c r="AW155" s="143"/>
      <c r="AX155" s="143"/>
      <c r="AY155" s="143"/>
      <c r="AZ155" s="143"/>
      <c r="BA155" s="143"/>
      <c r="BB155" s="143"/>
      <c r="BC155" s="143"/>
      <c r="BD155" s="143"/>
      <c r="BE155" s="143"/>
      <c r="BF155" s="143"/>
      <c r="BG155" s="143"/>
      <c r="BH155" s="143"/>
    </row>
    <row r="156" spans="1:60" outlineLevel="2" x14ac:dyDescent="0.2">
      <c r="A156" s="150"/>
      <c r="B156" s="151"/>
      <c r="C156" s="182" t="s">
        <v>300</v>
      </c>
      <c r="D156" s="155"/>
      <c r="E156" s="156">
        <v>139</v>
      </c>
      <c r="F156" s="153"/>
      <c r="G156" s="153"/>
      <c r="H156" s="153"/>
      <c r="I156" s="153"/>
      <c r="J156" s="153"/>
      <c r="K156" s="153"/>
      <c r="L156" s="153"/>
      <c r="M156" s="153"/>
      <c r="N156" s="152"/>
      <c r="O156" s="152"/>
      <c r="P156" s="152"/>
      <c r="Q156" s="152"/>
      <c r="R156" s="153"/>
      <c r="S156" s="153"/>
      <c r="T156" s="153"/>
      <c r="U156" s="153"/>
      <c r="V156" s="153"/>
      <c r="W156" s="153"/>
      <c r="X156" s="153"/>
      <c r="Y156" s="153"/>
      <c r="Z156" s="143"/>
      <c r="AA156" s="143"/>
      <c r="AB156" s="143"/>
      <c r="AC156" s="143"/>
      <c r="AD156" s="143"/>
      <c r="AE156" s="143"/>
      <c r="AF156" s="143"/>
      <c r="AG156" s="143" t="s">
        <v>119</v>
      </c>
      <c r="AH156" s="143">
        <v>0</v>
      </c>
      <c r="AI156" s="143"/>
      <c r="AJ156" s="143"/>
      <c r="AK156" s="143"/>
      <c r="AL156" s="143"/>
      <c r="AM156" s="143"/>
      <c r="AN156" s="143"/>
      <c r="AO156" s="143"/>
      <c r="AP156" s="143"/>
      <c r="AQ156" s="143"/>
      <c r="AR156" s="143"/>
      <c r="AS156" s="143"/>
      <c r="AT156" s="143"/>
      <c r="AU156" s="143"/>
      <c r="AV156" s="143"/>
      <c r="AW156" s="143"/>
      <c r="AX156" s="143"/>
      <c r="AY156" s="143"/>
      <c r="AZ156" s="143"/>
      <c r="BA156" s="143"/>
      <c r="BB156" s="143"/>
      <c r="BC156" s="143"/>
      <c r="BD156" s="143"/>
      <c r="BE156" s="143"/>
      <c r="BF156" s="143"/>
      <c r="BG156" s="143"/>
      <c r="BH156" s="143"/>
    </row>
    <row r="157" spans="1:60" outlineLevel="1" x14ac:dyDescent="0.2">
      <c r="A157" s="168">
        <v>54</v>
      </c>
      <c r="B157" s="169" t="s">
        <v>301</v>
      </c>
      <c r="C157" s="181" t="s">
        <v>302</v>
      </c>
      <c r="D157" s="170" t="s">
        <v>202</v>
      </c>
      <c r="E157" s="171">
        <v>301</v>
      </c>
      <c r="F157" s="172"/>
      <c r="G157" s="173">
        <f>ROUND(E157*F157,2)</f>
        <v>0</v>
      </c>
      <c r="H157" s="154">
        <v>191.38</v>
      </c>
      <c r="I157" s="153">
        <f>ROUND(E157*H157,2)</f>
        <v>57605.38</v>
      </c>
      <c r="J157" s="154">
        <v>152.03</v>
      </c>
      <c r="K157" s="153">
        <f>ROUND(E157*J157,2)</f>
        <v>45761.03</v>
      </c>
      <c r="L157" s="153">
        <v>21</v>
      </c>
      <c r="M157" s="153">
        <f>G157*(1+L157/100)</f>
        <v>0</v>
      </c>
      <c r="N157" s="152">
        <v>0.188</v>
      </c>
      <c r="O157" s="152">
        <f>ROUND(E157*N157,2)</f>
        <v>56.59</v>
      </c>
      <c r="P157" s="152">
        <v>0</v>
      </c>
      <c r="Q157" s="152">
        <f>ROUND(E157*P157,2)</f>
        <v>0</v>
      </c>
      <c r="R157" s="153"/>
      <c r="S157" s="153" t="s">
        <v>113</v>
      </c>
      <c r="T157" s="153" t="s">
        <v>154</v>
      </c>
      <c r="U157" s="153">
        <v>0.27200000000000002</v>
      </c>
      <c r="V157" s="153">
        <f>ROUND(E157*U157,2)</f>
        <v>81.87</v>
      </c>
      <c r="W157" s="153"/>
      <c r="X157" s="153" t="s">
        <v>115</v>
      </c>
      <c r="Y157" s="153" t="s">
        <v>116</v>
      </c>
      <c r="Z157" s="143"/>
      <c r="AA157" s="143"/>
      <c r="AB157" s="143"/>
      <c r="AC157" s="143"/>
      <c r="AD157" s="143"/>
      <c r="AE157" s="143"/>
      <c r="AF157" s="143"/>
      <c r="AG157" s="143" t="s">
        <v>117</v>
      </c>
      <c r="AH157" s="143"/>
      <c r="AI157" s="143"/>
      <c r="AJ157" s="143"/>
      <c r="AK157" s="143"/>
      <c r="AL157" s="143"/>
      <c r="AM157" s="143"/>
      <c r="AN157" s="143"/>
      <c r="AO157" s="143"/>
      <c r="AP157" s="143"/>
      <c r="AQ157" s="143"/>
      <c r="AR157" s="143"/>
      <c r="AS157" s="143"/>
      <c r="AT157" s="143"/>
      <c r="AU157" s="143"/>
      <c r="AV157" s="143"/>
      <c r="AW157" s="143"/>
      <c r="AX157" s="143"/>
      <c r="AY157" s="143"/>
      <c r="AZ157" s="143"/>
      <c r="BA157" s="143"/>
      <c r="BB157" s="143"/>
      <c r="BC157" s="143"/>
      <c r="BD157" s="143"/>
      <c r="BE157" s="143"/>
      <c r="BF157" s="143"/>
      <c r="BG157" s="143"/>
      <c r="BH157" s="143"/>
    </row>
    <row r="158" spans="1:60" outlineLevel="2" x14ac:dyDescent="0.2">
      <c r="A158" s="150"/>
      <c r="B158" s="151"/>
      <c r="C158" s="182" t="s">
        <v>303</v>
      </c>
      <c r="D158" s="155"/>
      <c r="E158" s="156">
        <v>141</v>
      </c>
      <c r="F158" s="153"/>
      <c r="G158" s="153"/>
      <c r="H158" s="153"/>
      <c r="I158" s="153"/>
      <c r="J158" s="153"/>
      <c r="K158" s="153"/>
      <c r="L158" s="153"/>
      <c r="M158" s="153"/>
      <c r="N158" s="152"/>
      <c r="O158" s="152"/>
      <c r="P158" s="152"/>
      <c r="Q158" s="152"/>
      <c r="R158" s="153"/>
      <c r="S158" s="153"/>
      <c r="T158" s="153"/>
      <c r="U158" s="153"/>
      <c r="V158" s="153"/>
      <c r="W158" s="153"/>
      <c r="X158" s="153"/>
      <c r="Y158" s="153"/>
      <c r="Z158" s="143"/>
      <c r="AA158" s="143"/>
      <c r="AB158" s="143"/>
      <c r="AC158" s="143"/>
      <c r="AD158" s="143"/>
      <c r="AE158" s="143"/>
      <c r="AF158" s="143"/>
      <c r="AG158" s="143" t="s">
        <v>119</v>
      </c>
      <c r="AH158" s="143">
        <v>0</v>
      </c>
      <c r="AI158" s="143"/>
      <c r="AJ158" s="143"/>
      <c r="AK158" s="143"/>
      <c r="AL158" s="143"/>
      <c r="AM158" s="143"/>
      <c r="AN158" s="143"/>
      <c r="AO158" s="143"/>
      <c r="AP158" s="143"/>
      <c r="AQ158" s="143"/>
      <c r="AR158" s="143"/>
      <c r="AS158" s="143"/>
      <c r="AT158" s="143"/>
      <c r="AU158" s="143"/>
      <c r="AV158" s="143"/>
      <c r="AW158" s="143"/>
      <c r="AX158" s="143"/>
      <c r="AY158" s="143"/>
      <c r="AZ158" s="143"/>
      <c r="BA158" s="143"/>
      <c r="BB158" s="143"/>
      <c r="BC158" s="143"/>
      <c r="BD158" s="143"/>
      <c r="BE158" s="143"/>
      <c r="BF158" s="143"/>
      <c r="BG158" s="143"/>
      <c r="BH158" s="143"/>
    </row>
    <row r="159" spans="1:60" outlineLevel="3" x14ac:dyDescent="0.2">
      <c r="A159" s="150"/>
      <c r="B159" s="151"/>
      <c r="C159" s="182" t="s">
        <v>304</v>
      </c>
      <c r="D159" s="155"/>
      <c r="E159" s="156">
        <v>7</v>
      </c>
      <c r="F159" s="153"/>
      <c r="G159" s="153"/>
      <c r="H159" s="153"/>
      <c r="I159" s="153"/>
      <c r="J159" s="153"/>
      <c r="K159" s="153"/>
      <c r="L159" s="153"/>
      <c r="M159" s="153"/>
      <c r="N159" s="152"/>
      <c r="O159" s="152"/>
      <c r="P159" s="152"/>
      <c r="Q159" s="152"/>
      <c r="R159" s="153"/>
      <c r="S159" s="153"/>
      <c r="T159" s="153"/>
      <c r="U159" s="153"/>
      <c r="V159" s="153"/>
      <c r="W159" s="153"/>
      <c r="X159" s="153"/>
      <c r="Y159" s="153"/>
      <c r="Z159" s="143"/>
      <c r="AA159" s="143"/>
      <c r="AB159" s="143"/>
      <c r="AC159" s="143"/>
      <c r="AD159" s="143"/>
      <c r="AE159" s="143"/>
      <c r="AF159" s="143"/>
      <c r="AG159" s="143" t="s">
        <v>119</v>
      </c>
      <c r="AH159" s="143">
        <v>0</v>
      </c>
      <c r="AI159" s="143"/>
      <c r="AJ159" s="143"/>
      <c r="AK159" s="143"/>
      <c r="AL159" s="143"/>
      <c r="AM159" s="143"/>
      <c r="AN159" s="143"/>
      <c r="AO159" s="143"/>
      <c r="AP159" s="143"/>
      <c r="AQ159" s="143"/>
      <c r="AR159" s="143"/>
      <c r="AS159" s="143"/>
      <c r="AT159" s="143"/>
      <c r="AU159" s="143"/>
      <c r="AV159" s="143"/>
      <c r="AW159" s="143"/>
      <c r="AX159" s="143"/>
      <c r="AY159" s="143"/>
      <c r="AZ159" s="143"/>
      <c r="BA159" s="143"/>
      <c r="BB159" s="143"/>
      <c r="BC159" s="143"/>
      <c r="BD159" s="143"/>
      <c r="BE159" s="143"/>
      <c r="BF159" s="143"/>
      <c r="BG159" s="143"/>
      <c r="BH159" s="143"/>
    </row>
    <row r="160" spans="1:60" outlineLevel="3" x14ac:dyDescent="0.2">
      <c r="A160" s="150"/>
      <c r="B160" s="151"/>
      <c r="C160" s="182" t="s">
        <v>305</v>
      </c>
      <c r="D160" s="155"/>
      <c r="E160" s="156">
        <v>18</v>
      </c>
      <c r="F160" s="153"/>
      <c r="G160" s="153"/>
      <c r="H160" s="153"/>
      <c r="I160" s="153"/>
      <c r="J160" s="153"/>
      <c r="K160" s="153"/>
      <c r="L160" s="153"/>
      <c r="M160" s="153"/>
      <c r="N160" s="152"/>
      <c r="O160" s="152"/>
      <c r="P160" s="152"/>
      <c r="Q160" s="152"/>
      <c r="R160" s="153"/>
      <c r="S160" s="153"/>
      <c r="T160" s="153"/>
      <c r="U160" s="153"/>
      <c r="V160" s="153"/>
      <c r="W160" s="153"/>
      <c r="X160" s="153"/>
      <c r="Y160" s="153"/>
      <c r="Z160" s="143"/>
      <c r="AA160" s="143"/>
      <c r="AB160" s="143"/>
      <c r="AC160" s="143"/>
      <c r="AD160" s="143"/>
      <c r="AE160" s="143"/>
      <c r="AF160" s="143"/>
      <c r="AG160" s="143" t="s">
        <v>119</v>
      </c>
      <c r="AH160" s="143">
        <v>0</v>
      </c>
      <c r="AI160" s="143"/>
      <c r="AJ160" s="143"/>
      <c r="AK160" s="143"/>
      <c r="AL160" s="143"/>
      <c r="AM160" s="143"/>
      <c r="AN160" s="143"/>
      <c r="AO160" s="143"/>
      <c r="AP160" s="143"/>
      <c r="AQ160" s="143"/>
      <c r="AR160" s="143"/>
      <c r="AS160" s="143"/>
      <c r="AT160" s="143"/>
      <c r="AU160" s="143"/>
      <c r="AV160" s="143"/>
      <c r="AW160" s="143"/>
      <c r="AX160" s="143"/>
      <c r="AY160" s="143"/>
      <c r="AZ160" s="143"/>
      <c r="BA160" s="143"/>
      <c r="BB160" s="143"/>
      <c r="BC160" s="143"/>
      <c r="BD160" s="143"/>
      <c r="BE160" s="143"/>
      <c r="BF160" s="143"/>
      <c r="BG160" s="143"/>
      <c r="BH160" s="143"/>
    </row>
    <row r="161" spans="1:60" outlineLevel="3" x14ac:dyDescent="0.2">
      <c r="A161" s="150"/>
      <c r="B161" s="151"/>
      <c r="C161" s="182" t="s">
        <v>174</v>
      </c>
      <c r="D161" s="155"/>
      <c r="E161" s="156"/>
      <c r="F161" s="153"/>
      <c r="G161" s="153"/>
      <c r="H161" s="153"/>
      <c r="I161" s="153"/>
      <c r="J161" s="153"/>
      <c r="K161" s="153"/>
      <c r="L161" s="153"/>
      <c r="M161" s="153"/>
      <c r="N161" s="152"/>
      <c r="O161" s="152"/>
      <c r="P161" s="152"/>
      <c r="Q161" s="152"/>
      <c r="R161" s="153"/>
      <c r="S161" s="153"/>
      <c r="T161" s="153"/>
      <c r="U161" s="153"/>
      <c r="V161" s="153"/>
      <c r="W161" s="153"/>
      <c r="X161" s="153"/>
      <c r="Y161" s="153"/>
      <c r="Z161" s="143"/>
      <c r="AA161" s="143"/>
      <c r="AB161" s="143"/>
      <c r="AC161" s="143"/>
      <c r="AD161" s="143"/>
      <c r="AE161" s="143"/>
      <c r="AF161" s="143"/>
      <c r="AG161" s="143" t="s">
        <v>119</v>
      </c>
      <c r="AH161" s="143">
        <v>0</v>
      </c>
      <c r="AI161" s="143"/>
      <c r="AJ161" s="143"/>
      <c r="AK161" s="143"/>
      <c r="AL161" s="143"/>
      <c r="AM161" s="143"/>
      <c r="AN161" s="143"/>
      <c r="AO161" s="143"/>
      <c r="AP161" s="143"/>
      <c r="AQ161" s="143"/>
      <c r="AR161" s="143"/>
      <c r="AS161" s="143"/>
      <c r="AT161" s="143"/>
      <c r="AU161" s="143"/>
      <c r="AV161" s="143"/>
      <c r="AW161" s="143"/>
      <c r="AX161" s="143"/>
      <c r="AY161" s="143"/>
      <c r="AZ161" s="143"/>
      <c r="BA161" s="143"/>
      <c r="BB161" s="143"/>
      <c r="BC161" s="143"/>
      <c r="BD161" s="143"/>
      <c r="BE161" s="143"/>
      <c r="BF161" s="143"/>
      <c r="BG161" s="143"/>
      <c r="BH161" s="143"/>
    </row>
    <row r="162" spans="1:60" outlineLevel="3" x14ac:dyDescent="0.2">
      <c r="A162" s="150"/>
      <c r="B162" s="151"/>
      <c r="C162" s="182" t="s">
        <v>306</v>
      </c>
      <c r="D162" s="155"/>
      <c r="E162" s="156">
        <v>7</v>
      </c>
      <c r="F162" s="153"/>
      <c r="G162" s="153"/>
      <c r="H162" s="153"/>
      <c r="I162" s="153"/>
      <c r="J162" s="153"/>
      <c r="K162" s="153"/>
      <c r="L162" s="153"/>
      <c r="M162" s="153"/>
      <c r="N162" s="152"/>
      <c r="O162" s="152"/>
      <c r="P162" s="152"/>
      <c r="Q162" s="152"/>
      <c r="R162" s="153"/>
      <c r="S162" s="153"/>
      <c r="T162" s="153"/>
      <c r="U162" s="153"/>
      <c r="V162" s="153"/>
      <c r="W162" s="153"/>
      <c r="X162" s="153"/>
      <c r="Y162" s="153"/>
      <c r="Z162" s="143"/>
      <c r="AA162" s="143"/>
      <c r="AB162" s="143"/>
      <c r="AC162" s="143"/>
      <c r="AD162" s="143"/>
      <c r="AE162" s="143"/>
      <c r="AF162" s="143"/>
      <c r="AG162" s="143" t="s">
        <v>119</v>
      </c>
      <c r="AH162" s="143">
        <v>0</v>
      </c>
      <c r="AI162" s="143"/>
      <c r="AJ162" s="143"/>
      <c r="AK162" s="143"/>
      <c r="AL162" s="143"/>
      <c r="AM162" s="143"/>
      <c r="AN162" s="143"/>
      <c r="AO162" s="143"/>
      <c r="AP162" s="143"/>
      <c r="AQ162" s="143"/>
      <c r="AR162" s="143"/>
      <c r="AS162" s="143"/>
      <c r="AT162" s="143"/>
      <c r="AU162" s="143"/>
      <c r="AV162" s="143"/>
      <c r="AW162" s="143"/>
      <c r="AX162" s="143"/>
      <c r="AY162" s="143"/>
      <c r="AZ162" s="143"/>
      <c r="BA162" s="143"/>
      <c r="BB162" s="143"/>
      <c r="BC162" s="143"/>
      <c r="BD162" s="143"/>
      <c r="BE162" s="143"/>
      <c r="BF162" s="143"/>
      <c r="BG162" s="143"/>
      <c r="BH162" s="143"/>
    </row>
    <row r="163" spans="1:60" outlineLevel="3" x14ac:dyDescent="0.2">
      <c r="A163" s="150"/>
      <c r="B163" s="151"/>
      <c r="C163" s="182" t="s">
        <v>174</v>
      </c>
      <c r="D163" s="155"/>
      <c r="E163" s="156"/>
      <c r="F163" s="153"/>
      <c r="G163" s="153"/>
      <c r="H163" s="153"/>
      <c r="I163" s="153"/>
      <c r="J163" s="153"/>
      <c r="K163" s="153"/>
      <c r="L163" s="153"/>
      <c r="M163" s="153"/>
      <c r="N163" s="152"/>
      <c r="O163" s="152"/>
      <c r="P163" s="152"/>
      <c r="Q163" s="152"/>
      <c r="R163" s="153"/>
      <c r="S163" s="153"/>
      <c r="T163" s="153"/>
      <c r="U163" s="153"/>
      <c r="V163" s="153"/>
      <c r="W163" s="153"/>
      <c r="X163" s="153"/>
      <c r="Y163" s="153"/>
      <c r="Z163" s="143"/>
      <c r="AA163" s="143"/>
      <c r="AB163" s="143"/>
      <c r="AC163" s="143"/>
      <c r="AD163" s="143"/>
      <c r="AE163" s="143"/>
      <c r="AF163" s="143"/>
      <c r="AG163" s="143" t="s">
        <v>119</v>
      </c>
      <c r="AH163" s="143">
        <v>0</v>
      </c>
      <c r="AI163" s="143"/>
      <c r="AJ163" s="143"/>
      <c r="AK163" s="143"/>
      <c r="AL163" s="143"/>
      <c r="AM163" s="143"/>
      <c r="AN163" s="143"/>
      <c r="AO163" s="143"/>
      <c r="AP163" s="143"/>
      <c r="AQ163" s="143"/>
      <c r="AR163" s="143"/>
      <c r="AS163" s="143"/>
      <c r="AT163" s="143"/>
      <c r="AU163" s="143"/>
      <c r="AV163" s="143"/>
      <c r="AW163" s="143"/>
      <c r="AX163" s="143"/>
      <c r="AY163" s="143"/>
      <c r="AZ163" s="143"/>
      <c r="BA163" s="143"/>
      <c r="BB163" s="143"/>
      <c r="BC163" s="143"/>
      <c r="BD163" s="143"/>
      <c r="BE163" s="143"/>
      <c r="BF163" s="143"/>
      <c r="BG163" s="143"/>
      <c r="BH163" s="143"/>
    </row>
    <row r="164" spans="1:60" outlineLevel="3" x14ac:dyDescent="0.2">
      <c r="A164" s="150"/>
      <c r="B164" s="151"/>
      <c r="C164" s="182" t="s">
        <v>307</v>
      </c>
      <c r="D164" s="155"/>
      <c r="E164" s="156">
        <v>141</v>
      </c>
      <c r="F164" s="153"/>
      <c r="G164" s="153"/>
      <c r="H164" s="153"/>
      <c r="I164" s="153"/>
      <c r="J164" s="153"/>
      <c r="K164" s="153"/>
      <c r="L164" s="153"/>
      <c r="M164" s="153"/>
      <c r="N164" s="152"/>
      <c r="O164" s="152"/>
      <c r="P164" s="152"/>
      <c r="Q164" s="152"/>
      <c r="R164" s="153"/>
      <c r="S164" s="153"/>
      <c r="T164" s="153"/>
      <c r="U164" s="153"/>
      <c r="V164" s="153"/>
      <c r="W164" s="153"/>
      <c r="X164" s="153"/>
      <c r="Y164" s="153"/>
      <c r="Z164" s="143"/>
      <c r="AA164" s="143"/>
      <c r="AB164" s="143"/>
      <c r="AC164" s="143"/>
      <c r="AD164" s="143"/>
      <c r="AE164" s="143"/>
      <c r="AF164" s="143"/>
      <c r="AG164" s="143" t="s">
        <v>119</v>
      </c>
      <c r="AH164" s="143">
        <v>0</v>
      </c>
      <c r="AI164" s="143"/>
      <c r="AJ164" s="143"/>
      <c r="AK164" s="143"/>
      <c r="AL164" s="143"/>
      <c r="AM164" s="143"/>
      <c r="AN164" s="143"/>
      <c r="AO164" s="143"/>
      <c r="AP164" s="143"/>
      <c r="AQ164" s="143"/>
      <c r="AR164" s="143"/>
      <c r="AS164" s="143"/>
      <c r="AT164" s="143"/>
      <c r="AU164" s="143"/>
      <c r="AV164" s="143"/>
      <c r="AW164" s="143"/>
      <c r="AX164" s="143"/>
      <c r="AY164" s="143"/>
      <c r="AZ164" s="143"/>
      <c r="BA164" s="143"/>
      <c r="BB164" s="143"/>
      <c r="BC164" s="143"/>
      <c r="BD164" s="143"/>
      <c r="BE164" s="143"/>
      <c r="BF164" s="143"/>
      <c r="BG164" s="143"/>
      <c r="BH164" s="143"/>
    </row>
    <row r="165" spans="1:60" outlineLevel="3" x14ac:dyDescent="0.2">
      <c r="A165" s="150"/>
      <c r="B165" s="151"/>
      <c r="C165" s="182" t="s">
        <v>308</v>
      </c>
      <c r="D165" s="155"/>
      <c r="E165" s="156">
        <v>7</v>
      </c>
      <c r="F165" s="153"/>
      <c r="G165" s="153"/>
      <c r="H165" s="153"/>
      <c r="I165" s="153"/>
      <c r="J165" s="153"/>
      <c r="K165" s="153"/>
      <c r="L165" s="153"/>
      <c r="M165" s="153"/>
      <c r="N165" s="152"/>
      <c r="O165" s="152"/>
      <c r="P165" s="152"/>
      <c r="Q165" s="152"/>
      <c r="R165" s="153"/>
      <c r="S165" s="153"/>
      <c r="T165" s="153"/>
      <c r="U165" s="153"/>
      <c r="V165" s="153"/>
      <c r="W165" s="153"/>
      <c r="X165" s="153"/>
      <c r="Y165" s="153"/>
      <c r="Z165" s="143"/>
      <c r="AA165" s="143"/>
      <c r="AB165" s="143"/>
      <c r="AC165" s="143"/>
      <c r="AD165" s="143"/>
      <c r="AE165" s="143"/>
      <c r="AF165" s="143"/>
      <c r="AG165" s="143" t="s">
        <v>119</v>
      </c>
      <c r="AH165" s="143">
        <v>0</v>
      </c>
      <c r="AI165" s="143"/>
      <c r="AJ165" s="143"/>
      <c r="AK165" s="143"/>
      <c r="AL165" s="143"/>
      <c r="AM165" s="143"/>
      <c r="AN165" s="143"/>
      <c r="AO165" s="143"/>
      <c r="AP165" s="143"/>
      <c r="AQ165" s="143"/>
      <c r="AR165" s="143"/>
      <c r="AS165" s="143"/>
      <c r="AT165" s="143"/>
      <c r="AU165" s="143"/>
      <c r="AV165" s="143"/>
      <c r="AW165" s="143"/>
      <c r="AX165" s="143"/>
      <c r="AY165" s="143"/>
      <c r="AZ165" s="143"/>
      <c r="BA165" s="143"/>
      <c r="BB165" s="143"/>
      <c r="BC165" s="143"/>
      <c r="BD165" s="143"/>
      <c r="BE165" s="143"/>
      <c r="BF165" s="143"/>
      <c r="BG165" s="143"/>
      <c r="BH165" s="143"/>
    </row>
    <row r="166" spans="1:60" outlineLevel="3" x14ac:dyDescent="0.2">
      <c r="A166" s="150"/>
      <c r="B166" s="151"/>
      <c r="C166" s="182" t="s">
        <v>309</v>
      </c>
      <c r="D166" s="155"/>
      <c r="E166" s="156">
        <v>18</v>
      </c>
      <c r="F166" s="153"/>
      <c r="G166" s="153"/>
      <c r="H166" s="153"/>
      <c r="I166" s="153"/>
      <c r="J166" s="153"/>
      <c r="K166" s="153"/>
      <c r="L166" s="153"/>
      <c r="M166" s="153"/>
      <c r="N166" s="152"/>
      <c r="O166" s="152"/>
      <c r="P166" s="152"/>
      <c r="Q166" s="152"/>
      <c r="R166" s="153"/>
      <c r="S166" s="153"/>
      <c r="T166" s="153"/>
      <c r="U166" s="153"/>
      <c r="V166" s="153"/>
      <c r="W166" s="153"/>
      <c r="X166" s="153"/>
      <c r="Y166" s="153"/>
      <c r="Z166" s="143"/>
      <c r="AA166" s="143"/>
      <c r="AB166" s="143"/>
      <c r="AC166" s="143"/>
      <c r="AD166" s="143"/>
      <c r="AE166" s="143"/>
      <c r="AF166" s="143"/>
      <c r="AG166" s="143" t="s">
        <v>119</v>
      </c>
      <c r="AH166" s="143">
        <v>0</v>
      </c>
      <c r="AI166" s="143"/>
      <c r="AJ166" s="143"/>
      <c r="AK166" s="143"/>
      <c r="AL166" s="143"/>
      <c r="AM166" s="143"/>
      <c r="AN166" s="143"/>
      <c r="AO166" s="143"/>
      <c r="AP166" s="143"/>
      <c r="AQ166" s="143"/>
      <c r="AR166" s="143"/>
      <c r="AS166" s="143"/>
      <c r="AT166" s="143"/>
      <c r="AU166" s="143"/>
      <c r="AV166" s="143"/>
      <c r="AW166" s="143"/>
      <c r="AX166" s="143"/>
      <c r="AY166" s="143"/>
      <c r="AZ166" s="143"/>
      <c r="BA166" s="143"/>
      <c r="BB166" s="143"/>
      <c r="BC166" s="143"/>
      <c r="BD166" s="143"/>
      <c r="BE166" s="143"/>
      <c r="BF166" s="143"/>
      <c r="BG166" s="143"/>
      <c r="BH166" s="143"/>
    </row>
    <row r="167" spans="1:60" outlineLevel="3" x14ac:dyDescent="0.2">
      <c r="A167" s="150"/>
      <c r="B167" s="151"/>
      <c r="C167" s="182" t="s">
        <v>174</v>
      </c>
      <c r="D167" s="155"/>
      <c r="E167" s="156"/>
      <c r="F167" s="153"/>
      <c r="G167" s="153"/>
      <c r="H167" s="153"/>
      <c r="I167" s="153"/>
      <c r="J167" s="153"/>
      <c r="K167" s="153"/>
      <c r="L167" s="153"/>
      <c r="M167" s="153"/>
      <c r="N167" s="152"/>
      <c r="O167" s="152"/>
      <c r="P167" s="152"/>
      <c r="Q167" s="152"/>
      <c r="R167" s="153"/>
      <c r="S167" s="153"/>
      <c r="T167" s="153"/>
      <c r="U167" s="153"/>
      <c r="V167" s="153"/>
      <c r="W167" s="153"/>
      <c r="X167" s="153"/>
      <c r="Y167" s="153"/>
      <c r="Z167" s="143"/>
      <c r="AA167" s="143"/>
      <c r="AB167" s="143"/>
      <c r="AC167" s="143"/>
      <c r="AD167" s="143"/>
      <c r="AE167" s="143"/>
      <c r="AF167" s="143"/>
      <c r="AG167" s="143" t="s">
        <v>119</v>
      </c>
      <c r="AH167" s="143">
        <v>0</v>
      </c>
      <c r="AI167" s="143"/>
      <c r="AJ167" s="143"/>
      <c r="AK167" s="143"/>
      <c r="AL167" s="143"/>
      <c r="AM167" s="143"/>
      <c r="AN167" s="143"/>
      <c r="AO167" s="143"/>
      <c r="AP167" s="143"/>
      <c r="AQ167" s="143"/>
      <c r="AR167" s="143"/>
      <c r="AS167" s="143"/>
      <c r="AT167" s="143"/>
      <c r="AU167" s="143"/>
      <c r="AV167" s="143"/>
      <c r="AW167" s="143"/>
      <c r="AX167" s="143"/>
      <c r="AY167" s="143"/>
      <c r="AZ167" s="143"/>
      <c r="BA167" s="143"/>
      <c r="BB167" s="143"/>
      <c r="BC167" s="143"/>
      <c r="BD167" s="143"/>
      <c r="BE167" s="143"/>
      <c r="BF167" s="143"/>
      <c r="BG167" s="143"/>
      <c r="BH167" s="143"/>
    </row>
    <row r="168" spans="1:60" outlineLevel="3" x14ac:dyDescent="0.2">
      <c r="A168" s="150"/>
      <c r="B168" s="151"/>
      <c r="C168" s="182" t="s">
        <v>310</v>
      </c>
      <c r="D168" s="155"/>
      <c r="E168" s="156"/>
      <c r="F168" s="153"/>
      <c r="G168" s="153"/>
      <c r="H168" s="153"/>
      <c r="I168" s="153"/>
      <c r="J168" s="153"/>
      <c r="K168" s="153"/>
      <c r="L168" s="153"/>
      <c r="M168" s="153"/>
      <c r="N168" s="152"/>
      <c r="O168" s="152"/>
      <c r="P168" s="152"/>
      <c r="Q168" s="152"/>
      <c r="R168" s="153"/>
      <c r="S168" s="153"/>
      <c r="T168" s="153"/>
      <c r="U168" s="153"/>
      <c r="V168" s="153"/>
      <c r="W168" s="153"/>
      <c r="X168" s="153"/>
      <c r="Y168" s="153"/>
      <c r="Z168" s="143"/>
      <c r="AA168" s="143"/>
      <c r="AB168" s="143"/>
      <c r="AC168" s="143"/>
      <c r="AD168" s="143"/>
      <c r="AE168" s="143"/>
      <c r="AF168" s="143"/>
      <c r="AG168" s="143" t="s">
        <v>119</v>
      </c>
      <c r="AH168" s="143">
        <v>0</v>
      </c>
      <c r="AI168" s="143"/>
      <c r="AJ168" s="143"/>
      <c r="AK168" s="143"/>
      <c r="AL168" s="143"/>
      <c r="AM168" s="143"/>
      <c r="AN168" s="143"/>
      <c r="AO168" s="143"/>
      <c r="AP168" s="143"/>
      <c r="AQ168" s="143"/>
      <c r="AR168" s="143"/>
      <c r="AS168" s="143"/>
      <c r="AT168" s="143"/>
      <c r="AU168" s="143"/>
      <c r="AV168" s="143"/>
      <c r="AW168" s="143"/>
      <c r="AX168" s="143"/>
      <c r="AY168" s="143"/>
      <c r="AZ168" s="143"/>
      <c r="BA168" s="143"/>
      <c r="BB168" s="143"/>
      <c r="BC168" s="143"/>
      <c r="BD168" s="143"/>
      <c r="BE168" s="143"/>
      <c r="BF168" s="143"/>
      <c r="BG168" s="143"/>
      <c r="BH168" s="143"/>
    </row>
    <row r="169" spans="1:60" outlineLevel="3" x14ac:dyDescent="0.2">
      <c r="A169" s="150"/>
      <c r="B169" s="151"/>
      <c r="C169" s="182" t="s">
        <v>311</v>
      </c>
      <c r="D169" s="155"/>
      <c r="E169" s="156">
        <v>-29</v>
      </c>
      <c r="F169" s="153"/>
      <c r="G169" s="153"/>
      <c r="H169" s="153"/>
      <c r="I169" s="153"/>
      <c r="J169" s="153"/>
      <c r="K169" s="153"/>
      <c r="L169" s="153"/>
      <c r="M169" s="153"/>
      <c r="N169" s="152"/>
      <c r="O169" s="152"/>
      <c r="P169" s="152"/>
      <c r="Q169" s="152"/>
      <c r="R169" s="153"/>
      <c r="S169" s="153"/>
      <c r="T169" s="153"/>
      <c r="U169" s="153"/>
      <c r="V169" s="153"/>
      <c r="W169" s="153"/>
      <c r="X169" s="153"/>
      <c r="Y169" s="153"/>
      <c r="Z169" s="143"/>
      <c r="AA169" s="143"/>
      <c r="AB169" s="143"/>
      <c r="AC169" s="143"/>
      <c r="AD169" s="143"/>
      <c r="AE169" s="143"/>
      <c r="AF169" s="143"/>
      <c r="AG169" s="143" t="s">
        <v>119</v>
      </c>
      <c r="AH169" s="143">
        <v>0</v>
      </c>
      <c r="AI169" s="143"/>
      <c r="AJ169" s="143"/>
      <c r="AK169" s="143"/>
      <c r="AL169" s="143"/>
      <c r="AM169" s="143"/>
      <c r="AN169" s="143"/>
      <c r="AO169" s="143"/>
      <c r="AP169" s="143"/>
      <c r="AQ169" s="143"/>
      <c r="AR169" s="143"/>
      <c r="AS169" s="143"/>
      <c r="AT169" s="143"/>
      <c r="AU169" s="143"/>
      <c r="AV169" s="143"/>
      <c r="AW169" s="143"/>
      <c r="AX169" s="143"/>
      <c r="AY169" s="143"/>
      <c r="AZ169" s="143"/>
      <c r="BA169" s="143"/>
      <c r="BB169" s="143"/>
      <c r="BC169" s="143"/>
      <c r="BD169" s="143"/>
      <c r="BE169" s="143"/>
      <c r="BF169" s="143"/>
      <c r="BG169" s="143"/>
      <c r="BH169" s="143"/>
    </row>
    <row r="170" spans="1:60" outlineLevel="3" x14ac:dyDescent="0.2">
      <c r="A170" s="150"/>
      <c r="B170" s="151"/>
      <c r="C170" s="182" t="s">
        <v>312</v>
      </c>
      <c r="D170" s="155"/>
      <c r="E170" s="156">
        <v>-1</v>
      </c>
      <c r="F170" s="153"/>
      <c r="G170" s="153"/>
      <c r="H170" s="153"/>
      <c r="I170" s="153"/>
      <c r="J170" s="153"/>
      <c r="K170" s="153"/>
      <c r="L170" s="153"/>
      <c r="M170" s="153"/>
      <c r="N170" s="152"/>
      <c r="O170" s="152"/>
      <c r="P170" s="152"/>
      <c r="Q170" s="152"/>
      <c r="R170" s="153"/>
      <c r="S170" s="153"/>
      <c r="T170" s="153"/>
      <c r="U170" s="153"/>
      <c r="V170" s="153"/>
      <c r="W170" s="153"/>
      <c r="X170" s="153"/>
      <c r="Y170" s="153"/>
      <c r="Z170" s="143"/>
      <c r="AA170" s="143"/>
      <c r="AB170" s="143"/>
      <c r="AC170" s="143"/>
      <c r="AD170" s="143"/>
      <c r="AE170" s="143"/>
      <c r="AF170" s="143"/>
      <c r="AG170" s="143" t="s">
        <v>119</v>
      </c>
      <c r="AH170" s="143">
        <v>0</v>
      </c>
      <c r="AI170" s="143"/>
      <c r="AJ170" s="143"/>
      <c r="AK170" s="143"/>
      <c r="AL170" s="143"/>
      <c r="AM170" s="143"/>
      <c r="AN170" s="143"/>
      <c r="AO170" s="143"/>
      <c r="AP170" s="143"/>
      <c r="AQ170" s="143"/>
      <c r="AR170" s="143"/>
      <c r="AS170" s="143"/>
      <c r="AT170" s="143"/>
      <c r="AU170" s="143"/>
      <c r="AV170" s="143"/>
      <c r="AW170" s="143"/>
      <c r="AX170" s="143"/>
      <c r="AY170" s="143"/>
      <c r="AZ170" s="143"/>
      <c r="BA170" s="143"/>
      <c r="BB170" s="143"/>
      <c r="BC170" s="143"/>
      <c r="BD170" s="143"/>
      <c r="BE170" s="143"/>
      <c r="BF170" s="143"/>
      <c r="BG170" s="143"/>
      <c r="BH170" s="143"/>
    </row>
    <row r="171" spans="1:60" outlineLevel="3" x14ac:dyDescent="0.2">
      <c r="A171" s="150"/>
      <c r="B171" s="151"/>
      <c r="C171" s="182" t="s">
        <v>313</v>
      </c>
      <c r="D171" s="155"/>
      <c r="E171" s="156">
        <v>-8</v>
      </c>
      <c r="F171" s="153"/>
      <c r="G171" s="153"/>
      <c r="H171" s="153"/>
      <c r="I171" s="153"/>
      <c r="J171" s="153"/>
      <c r="K171" s="153"/>
      <c r="L171" s="153"/>
      <c r="M171" s="153"/>
      <c r="N171" s="152"/>
      <c r="O171" s="152"/>
      <c r="P171" s="152"/>
      <c r="Q171" s="152"/>
      <c r="R171" s="153"/>
      <c r="S171" s="153"/>
      <c r="T171" s="153"/>
      <c r="U171" s="153"/>
      <c r="V171" s="153"/>
      <c r="W171" s="153"/>
      <c r="X171" s="153"/>
      <c r="Y171" s="153"/>
      <c r="Z171" s="143"/>
      <c r="AA171" s="143"/>
      <c r="AB171" s="143"/>
      <c r="AC171" s="143"/>
      <c r="AD171" s="143"/>
      <c r="AE171" s="143"/>
      <c r="AF171" s="143"/>
      <c r="AG171" s="143" t="s">
        <v>119</v>
      </c>
      <c r="AH171" s="143">
        <v>0</v>
      </c>
      <c r="AI171" s="143"/>
      <c r="AJ171" s="143"/>
      <c r="AK171" s="143"/>
      <c r="AL171" s="143"/>
      <c r="AM171" s="143"/>
      <c r="AN171" s="143"/>
      <c r="AO171" s="143"/>
      <c r="AP171" s="143"/>
      <c r="AQ171" s="143"/>
      <c r="AR171" s="143"/>
      <c r="AS171" s="143"/>
      <c r="AT171" s="143"/>
      <c r="AU171" s="143"/>
      <c r="AV171" s="143"/>
      <c r="AW171" s="143"/>
      <c r="AX171" s="143"/>
      <c r="AY171" s="143"/>
      <c r="AZ171" s="143"/>
      <c r="BA171" s="143"/>
      <c r="BB171" s="143"/>
      <c r="BC171" s="143"/>
      <c r="BD171" s="143"/>
      <c r="BE171" s="143"/>
      <c r="BF171" s="143"/>
      <c r="BG171" s="143"/>
      <c r="BH171" s="143"/>
    </row>
    <row r="172" spans="1:60" outlineLevel="1" x14ac:dyDescent="0.2">
      <c r="A172" s="168">
        <v>55</v>
      </c>
      <c r="B172" s="169" t="s">
        <v>314</v>
      </c>
      <c r="C172" s="181" t="s">
        <v>315</v>
      </c>
      <c r="D172" s="170" t="s">
        <v>202</v>
      </c>
      <c r="E172" s="171">
        <v>293</v>
      </c>
      <c r="F172" s="172"/>
      <c r="G172" s="173">
        <f>ROUND(E172*F172,2)</f>
        <v>0</v>
      </c>
      <c r="H172" s="154">
        <v>44.93</v>
      </c>
      <c r="I172" s="153">
        <f>ROUND(E172*H172,2)</f>
        <v>13164.49</v>
      </c>
      <c r="J172" s="154">
        <v>143.84</v>
      </c>
      <c r="K172" s="153">
        <f>ROUND(E172*J172,2)</f>
        <v>42145.120000000003</v>
      </c>
      <c r="L172" s="153">
        <v>21</v>
      </c>
      <c r="M172" s="153">
        <f>G172*(1+L172/100)</f>
        <v>0</v>
      </c>
      <c r="N172" s="152">
        <v>5.9049999999999998E-2</v>
      </c>
      <c r="O172" s="152">
        <f>ROUND(E172*N172,2)</f>
        <v>17.3</v>
      </c>
      <c r="P172" s="152">
        <v>0</v>
      </c>
      <c r="Q172" s="152">
        <f>ROUND(E172*P172,2)</f>
        <v>0</v>
      </c>
      <c r="R172" s="153"/>
      <c r="S172" s="153" t="s">
        <v>113</v>
      </c>
      <c r="T172" s="153" t="s">
        <v>114</v>
      </c>
      <c r="U172" s="153">
        <v>0.26</v>
      </c>
      <c r="V172" s="153">
        <f>ROUND(E172*U172,2)</f>
        <v>76.180000000000007</v>
      </c>
      <c r="W172" s="153"/>
      <c r="X172" s="153" t="s">
        <v>115</v>
      </c>
      <c r="Y172" s="153" t="s">
        <v>116</v>
      </c>
      <c r="Z172" s="143"/>
      <c r="AA172" s="143"/>
      <c r="AB172" s="143"/>
      <c r="AC172" s="143"/>
      <c r="AD172" s="143"/>
      <c r="AE172" s="143"/>
      <c r="AF172" s="143"/>
      <c r="AG172" s="143" t="s">
        <v>117</v>
      </c>
      <c r="AH172" s="143"/>
      <c r="AI172" s="143"/>
      <c r="AJ172" s="143"/>
      <c r="AK172" s="143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43"/>
      <c r="BG172" s="143"/>
      <c r="BH172" s="143"/>
    </row>
    <row r="173" spans="1:60" outlineLevel="2" x14ac:dyDescent="0.2">
      <c r="A173" s="150"/>
      <c r="B173" s="151"/>
      <c r="C173" s="182" t="s">
        <v>316</v>
      </c>
      <c r="D173" s="155"/>
      <c r="E173" s="156">
        <v>293</v>
      </c>
      <c r="F173" s="153"/>
      <c r="G173" s="153"/>
      <c r="H173" s="153"/>
      <c r="I173" s="153"/>
      <c r="J173" s="153"/>
      <c r="K173" s="153"/>
      <c r="L173" s="153"/>
      <c r="M173" s="153"/>
      <c r="N173" s="152"/>
      <c r="O173" s="152"/>
      <c r="P173" s="152"/>
      <c r="Q173" s="152"/>
      <c r="R173" s="153"/>
      <c r="S173" s="153"/>
      <c r="T173" s="153"/>
      <c r="U173" s="153"/>
      <c r="V173" s="153"/>
      <c r="W173" s="153"/>
      <c r="X173" s="153"/>
      <c r="Y173" s="153"/>
      <c r="Z173" s="143"/>
      <c r="AA173" s="143"/>
      <c r="AB173" s="143"/>
      <c r="AC173" s="143"/>
      <c r="AD173" s="143"/>
      <c r="AE173" s="143"/>
      <c r="AF173" s="143"/>
      <c r="AG173" s="143" t="s">
        <v>119</v>
      </c>
      <c r="AH173" s="143">
        <v>0</v>
      </c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43"/>
      <c r="BG173" s="143"/>
      <c r="BH173" s="143"/>
    </row>
    <row r="174" spans="1:60" outlineLevel="1" x14ac:dyDescent="0.2">
      <c r="A174" s="168">
        <v>56</v>
      </c>
      <c r="B174" s="169" t="s">
        <v>317</v>
      </c>
      <c r="C174" s="181" t="s">
        <v>318</v>
      </c>
      <c r="D174" s="170" t="s">
        <v>112</v>
      </c>
      <c r="E174" s="171">
        <v>91.13</v>
      </c>
      <c r="F174" s="172"/>
      <c r="G174" s="173">
        <f>ROUND(E174*F174,2)</f>
        <v>0</v>
      </c>
      <c r="H174" s="154">
        <v>2572.7600000000002</v>
      </c>
      <c r="I174" s="153">
        <f>ROUND(E174*H174,2)</f>
        <v>234455.62</v>
      </c>
      <c r="J174" s="154">
        <v>672.24</v>
      </c>
      <c r="K174" s="153">
        <f>ROUND(E174*J174,2)</f>
        <v>61261.23</v>
      </c>
      <c r="L174" s="153">
        <v>21</v>
      </c>
      <c r="M174" s="153">
        <f>G174*(1+L174/100)</f>
        <v>0</v>
      </c>
      <c r="N174" s="152">
        <v>2.5249999999999999</v>
      </c>
      <c r="O174" s="152">
        <f>ROUND(E174*N174,2)</f>
        <v>230.1</v>
      </c>
      <c r="P174" s="152">
        <v>0</v>
      </c>
      <c r="Q174" s="152">
        <f>ROUND(E174*P174,2)</f>
        <v>0</v>
      </c>
      <c r="R174" s="153"/>
      <c r="S174" s="153" t="s">
        <v>113</v>
      </c>
      <c r="T174" s="153" t="s">
        <v>206</v>
      </c>
      <c r="U174" s="153">
        <v>1.4419999999999999</v>
      </c>
      <c r="V174" s="153">
        <f>ROUND(E174*U174,2)</f>
        <v>131.41</v>
      </c>
      <c r="W174" s="153"/>
      <c r="X174" s="153" t="s">
        <v>115</v>
      </c>
      <c r="Y174" s="153" t="s">
        <v>116</v>
      </c>
      <c r="Z174" s="143"/>
      <c r="AA174" s="143"/>
      <c r="AB174" s="143"/>
      <c r="AC174" s="143"/>
      <c r="AD174" s="143"/>
      <c r="AE174" s="143"/>
      <c r="AF174" s="143"/>
      <c r="AG174" s="143" t="s">
        <v>117</v>
      </c>
      <c r="AH174" s="143"/>
      <c r="AI174" s="143"/>
      <c r="AJ174" s="143"/>
      <c r="AK174" s="143"/>
      <c r="AL174" s="143"/>
      <c r="AM174" s="143"/>
      <c r="AN174" s="143"/>
      <c r="AO174" s="143"/>
      <c r="AP174" s="143"/>
      <c r="AQ174" s="143"/>
      <c r="AR174" s="143"/>
      <c r="AS174" s="143"/>
      <c r="AT174" s="143"/>
      <c r="AU174" s="143"/>
      <c r="AV174" s="143"/>
      <c r="AW174" s="143"/>
      <c r="AX174" s="143"/>
      <c r="AY174" s="143"/>
      <c r="AZ174" s="143"/>
      <c r="BA174" s="143"/>
      <c r="BB174" s="143"/>
      <c r="BC174" s="143"/>
      <c r="BD174" s="143"/>
      <c r="BE174" s="143"/>
      <c r="BF174" s="143"/>
      <c r="BG174" s="143"/>
      <c r="BH174" s="143"/>
    </row>
    <row r="175" spans="1:60" outlineLevel="2" x14ac:dyDescent="0.2">
      <c r="A175" s="150"/>
      <c r="B175" s="151"/>
      <c r="C175" s="182" t="s">
        <v>319</v>
      </c>
      <c r="D175" s="155"/>
      <c r="E175" s="156">
        <v>16.68</v>
      </c>
      <c r="F175" s="153"/>
      <c r="G175" s="153"/>
      <c r="H175" s="153"/>
      <c r="I175" s="153"/>
      <c r="J175" s="153"/>
      <c r="K175" s="153"/>
      <c r="L175" s="153"/>
      <c r="M175" s="153"/>
      <c r="N175" s="152"/>
      <c r="O175" s="152"/>
      <c r="P175" s="152"/>
      <c r="Q175" s="152"/>
      <c r="R175" s="153"/>
      <c r="S175" s="153"/>
      <c r="T175" s="153"/>
      <c r="U175" s="153"/>
      <c r="V175" s="153"/>
      <c r="W175" s="153"/>
      <c r="X175" s="153"/>
      <c r="Y175" s="153"/>
      <c r="Z175" s="143"/>
      <c r="AA175" s="143"/>
      <c r="AB175" s="143"/>
      <c r="AC175" s="143"/>
      <c r="AD175" s="143"/>
      <c r="AE175" s="143"/>
      <c r="AF175" s="143"/>
      <c r="AG175" s="143" t="s">
        <v>119</v>
      </c>
      <c r="AH175" s="143">
        <v>0</v>
      </c>
      <c r="AI175" s="143"/>
      <c r="AJ175" s="143"/>
      <c r="AK175" s="143"/>
      <c r="AL175" s="143"/>
      <c r="AM175" s="143"/>
      <c r="AN175" s="143"/>
      <c r="AO175" s="143"/>
      <c r="AP175" s="143"/>
      <c r="AQ175" s="143"/>
      <c r="AR175" s="143"/>
      <c r="AS175" s="143"/>
      <c r="AT175" s="143"/>
      <c r="AU175" s="143"/>
      <c r="AV175" s="143"/>
      <c r="AW175" s="143"/>
      <c r="AX175" s="143"/>
      <c r="AY175" s="143"/>
      <c r="AZ175" s="143"/>
      <c r="BA175" s="143"/>
      <c r="BB175" s="143"/>
      <c r="BC175" s="143"/>
      <c r="BD175" s="143"/>
      <c r="BE175" s="143"/>
      <c r="BF175" s="143"/>
      <c r="BG175" s="143"/>
      <c r="BH175" s="143"/>
    </row>
    <row r="176" spans="1:60" outlineLevel="3" x14ac:dyDescent="0.2">
      <c r="A176" s="150"/>
      <c r="B176" s="151"/>
      <c r="C176" s="182" t="s">
        <v>320</v>
      </c>
      <c r="D176" s="155"/>
      <c r="E176" s="156">
        <v>45.15</v>
      </c>
      <c r="F176" s="153"/>
      <c r="G176" s="153"/>
      <c r="H176" s="153"/>
      <c r="I176" s="153"/>
      <c r="J176" s="153"/>
      <c r="K176" s="153"/>
      <c r="L176" s="153"/>
      <c r="M176" s="153"/>
      <c r="N176" s="152"/>
      <c r="O176" s="152"/>
      <c r="P176" s="152"/>
      <c r="Q176" s="152"/>
      <c r="R176" s="153"/>
      <c r="S176" s="153"/>
      <c r="T176" s="153"/>
      <c r="U176" s="153"/>
      <c r="V176" s="153"/>
      <c r="W176" s="153"/>
      <c r="X176" s="153"/>
      <c r="Y176" s="153"/>
      <c r="Z176" s="143"/>
      <c r="AA176" s="143"/>
      <c r="AB176" s="143"/>
      <c r="AC176" s="143"/>
      <c r="AD176" s="143"/>
      <c r="AE176" s="143"/>
      <c r="AF176" s="143"/>
      <c r="AG176" s="143" t="s">
        <v>119</v>
      </c>
      <c r="AH176" s="143">
        <v>0</v>
      </c>
      <c r="AI176" s="143"/>
      <c r="AJ176" s="143"/>
      <c r="AK176" s="143"/>
      <c r="AL176" s="143"/>
      <c r="AM176" s="143"/>
      <c r="AN176" s="143"/>
      <c r="AO176" s="143"/>
      <c r="AP176" s="143"/>
      <c r="AQ176" s="143"/>
      <c r="AR176" s="143"/>
      <c r="AS176" s="143"/>
      <c r="AT176" s="143"/>
      <c r="AU176" s="143"/>
      <c r="AV176" s="143"/>
      <c r="AW176" s="143"/>
      <c r="AX176" s="143"/>
      <c r="AY176" s="143"/>
      <c r="AZ176" s="143"/>
      <c r="BA176" s="143"/>
      <c r="BB176" s="143"/>
      <c r="BC176" s="143"/>
      <c r="BD176" s="143"/>
      <c r="BE176" s="143"/>
      <c r="BF176" s="143"/>
      <c r="BG176" s="143"/>
      <c r="BH176" s="143"/>
    </row>
    <row r="177" spans="1:60" outlineLevel="3" x14ac:dyDescent="0.2">
      <c r="A177" s="150"/>
      <c r="B177" s="151"/>
      <c r="C177" s="182" t="s">
        <v>321</v>
      </c>
      <c r="D177" s="155"/>
      <c r="E177" s="156">
        <v>29.3</v>
      </c>
      <c r="F177" s="153"/>
      <c r="G177" s="153"/>
      <c r="H177" s="153"/>
      <c r="I177" s="153"/>
      <c r="J177" s="153"/>
      <c r="K177" s="153"/>
      <c r="L177" s="153"/>
      <c r="M177" s="153"/>
      <c r="N177" s="152"/>
      <c r="O177" s="152"/>
      <c r="P177" s="152"/>
      <c r="Q177" s="152"/>
      <c r="R177" s="153"/>
      <c r="S177" s="153"/>
      <c r="T177" s="153"/>
      <c r="U177" s="153"/>
      <c r="V177" s="153"/>
      <c r="W177" s="153"/>
      <c r="X177" s="153"/>
      <c r="Y177" s="153"/>
      <c r="Z177" s="143"/>
      <c r="AA177" s="143"/>
      <c r="AB177" s="143"/>
      <c r="AC177" s="143"/>
      <c r="AD177" s="143"/>
      <c r="AE177" s="143"/>
      <c r="AF177" s="143"/>
      <c r="AG177" s="143" t="s">
        <v>119</v>
      </c>
      <c r="AH177" s="143">
        <v>0</v>
      </c>
      <c r="AI177" s="143"/>
      <c r="AJ177" s="143"/>
      <c r="AK177" s="143"/>
      <c r="AL177" s="143"/>
      <c r="AM177" s="143"/>
      <c r="AN177" s="143"/>
      <c r="AO177" s="143"/>
      <c r="AP177" s="143"/>
      <c r="AQ177" s="143"/>
      <c r="AR177" s="143"/>
      <c r="AS177" s="143"/>
      <c r="AT177" s="143"/>
      <c r="AU177" s="143"/>
      <c r="AV177" s="143"/>
      <c r="AW177" s="143"/>
      <c r="AX177" s="143"/>
      <c r="AY177" s="143"/>
      <c r="AZ177" s="143"/>
      <c r="BA177" s="143"/>
      <c r="BB177" s="143"/>
      <c r="BC177" s="143"/>
      <c r="BD177" s="143"/>
      <c r="BE177" s="143"/>
      <c r="BF177" s="143"/>
      <c r="BG177" s="143"/>
      <c r="BH177" s="143"/>
    </row>
    <row r="178" spans="1:60" outlineLevel="1" x14ac:dyDescent="0.2">
      <c r="A178" s="168">
        <v>57</v>
      </c>
      <c r="B178" s="169" t="s">
        <v>322</v>
      </c>
      <c r="C178" s="181" t="s">
        <v>323</v>
      </c>
      <c r="D178" s="170" t="s">
        <v>256</v>
      </c>
      <c r="E178" s="171">
        <v>304</v>
      </c>
      <c r="F178" s="172"/>
      <c r="G178" s="173">
        <f>ROUND(E178*F178,2)</f>
        <v>0</v>
      </c>
      <c r="H178" s="154">
        <v>93.6</v>
      </c>
      <c r="I178" s="153">
        <f>ROUND(E178*H178,2)</f>
        <v>28454.400000000001</v>
      </c>
      <c r="J178" s="154">
        <v>0</v>
      </c>
      <c r="K178" s="153">
        <f>ROUND(E178*J178,2)</f>
        <v>0</v>
      </c>
      <c r="L178" s="153">
        <v>21</v>
      </c>
      <c r="M178" s="153">
        <f>G178*(1+L178/100)</f>
        <v>0</v>
      </c>
      <c r="N178" s="152">
        <v>2.3E-2</v>
      </c>
      <c r="O178" s="152">
        <f>ROUND(E178*N178,2)</f>
        <v>6.99</v>
      </c>
      <c r="P178" s="152">
        <v>0</v>
      </c>
      <c r="Q178" s="152">
        <f>ROUND(E178*P178,2)</f>
        <v>0</v>
      </c>
      <c r="R178" s="153" t="s">
        <v>188</v>
      </c>
      <c r="S178" s="153" t="s">
        <v>113</v>
      </c>
      <c r="T178" s="153" t="s">
        <v>189</v>
      </c>
      <c r="U178" s="153">
        <v>0</v>
      </c>
      <c r="V178" s="153">
        <f>ROUND(E178*U178,2)</f>
        <v>0</v>
      </c>
      <c r="W178" s="153"/>
      <c r="X178" s="153" t="s">
        <v>190</v>
      </c>
      <c r="Y178" s="153" t="s">
        <v>116</v>
      </c>
      <c r="Z178" s="143"/>
      <c r="AA178" s="143"/>
      <c r="AB178" s="143"/>
      <c r="AC178" s="143"/>
      <c r="AD178" s="143"/>
      <c r="AE178" s="143"/>
      <c r="AF178" s="143"/>
      <c r="AG178" s="143" t="s">
        <v>191</v>
      </c>
      <c r="AH178" s="143"/>
      <c r="AI178" s="143"/>
      <c r="AJ178" s="143"/>
      <c r="AK178" s="143"/>
      <c r="AL178" s="143"/>
      <c r="AM178" s="143"/>
      <c r="AN178" s="143"/>
      <c r="AO178" s="143"/>
      <c r="AP178" s="143"/>
      <c r="AQ178" s="143"/>
      <c r="AR178" s="143"/>
      <c r="AS178" s="143"/>
      <c r="AT178" s="143"/>
      <c r="AU178" s="143"/>
      <c r="AV178" s="143"/>
      <c r="AW178" s="143"/>
      <c r="AX178" s="143"/>
      <c r="AY178" s="143"/>
      <c r="AZ178" s="143"/>
      <c r="BA178" s="143"/>
      <c r="BB178" s="143"/>
      <c r="BC178" s="143"/>
      <c r="BD178" s="143"/>
      <c r="BE178" s="143"/>
      <c r="BF178" s="143"/>
      <c r="BG178" s="143"/>
      <c r="BH178" s="143"/>
    </row>
    <row r="179" spans="1:60" outlineLevel="2" x14ac:dyDescent="0.2">
      <c r="A179" s="150"/>
      <c r="B179" s="151"/>
      <c r="C179" s="182" t="s">
        <v>324</v>
      </c>
      <c r="D179" s="155"/>
      <c r="E179" s="156">
        <v>304</v>
      </c>
      <c r="F179" s="153"/>
      <c r="G179" s="153"/>
      <c r="H179" s="153"/>
      <c r="I179" s="153"/>
      <c r="J179" s="153"/>
      <c r="K179" s="153"/>
      <c r="L179" s="153"/>
      <c r="M179" s="153"/>
      <c r="N179" s="152"/>
      <c r="O179" s="152"/>
      <c r="P179" s="152"/>
      <c r="Q179" s="152"/>
      <c r="R179" s="153"/>
      <c r="S179" s="153"/>
      <c r="T179" s="153"/>
      <c r="U179" s="153"/>
      <c r="V179" s="153"/>
      <c r="W179" s="153"/>
      <c r="X179" s="153"/>
      <c r="Y179" s="153"/>
      <c r="Z179" s="143"/>
      <c r="AA179" s="143"/>
      <c r="AB179" s="143"/>
      <c r="AC179" s="143"/>
      <c r="AD179" s="143"/>
      <c r="AE179" s="143"/>
      <c r="AF179" s="143"/>
      <c r="AG179" s="143" t="s">
        <v>119</v>
      </c>
      <c r="AH179" s="143">
        <v>0</v>
      </c>
      <c r="AI179" s="143"/>
      <c r="AJ179" s="143"/>
      <c r="AK179" s="143"/>
      <c r="AL179" s="143"/>
      <c r="AM179" s="143"/>
      <c r="AN179" s="143"/>
      <c r="AO179" s="143"/>
      <c r="AP179" s="143"/>
      <c r="AQ179" s="143"/>
      <c r="AR179" s="143"/>
      <c r="AS179" s="143"/>
      <c r="AT179" s="143"/>
      <c r="AU179" s="143"/>
      <c r="AV179" s="143"/>
      <c r="AW179" s="143"/>
      <c r="AX179" s="143"/>
      <c r="AY179" s="143"/>
      <c r="AZ179" s="143"/>
      <c r="BA179" s="143"/>
      <c r="BB179" s="143"/>
      <c r="BC179" s="143"/>
      <c r="BD179" s="143"/>
      <c r="BE179" s="143"/>
      <c r="BF179" s="143"/>
      <c r="BG179" s="143"/>
      <c r="BH179" s="143"/>
    </row>
    <row r="180" spans="1:60" outlineLevel="1" x14ac:dyDescent="0.2">
      <c r="A180" s="174">
        <v>58</v>
      </c>
      <c r="B180" s="175" t="s">
        <v>325</v>
      </c>
      <c r="C180" s="191" t="s">
        <v>326</v>
      </c>
      <c r="D180" s="176" t="s">
        <v>256</v>
      </c>
      <c r="E180" s="177">
        <v>150</v>
      </c>
      <c r="F180" s="178"/>
      <c r="G180" s="179">
        <f>ROUND(E180*F180,2)</f>
        <v>0</v>
      </c>
      <c r="H180" s="154">
        <v>196.5</v>
      </c>
      <c r="I180" s="153">
        <f>ROUND(E180*H180,2)</f>
        <v>29475</v>
      </c>
      <c r="J180" s="154">
        <v>0</v>
      </c>
      <c r="K180" s="153">
        <f>ROUND(E180*J180,2)</f>
        <v>0</v>
      </c>
      <c r="L180" s="153">
        <v>21</v>
      </c>
      <c r="M180" s="153">
        <f>G180*(1+L180/100)</f>
        <v>0</v>
      </c>
      <c r="N180" s="152">
        <v>0.06</v>
      </c>
      <c r="O180" s="152">
        <f>ROUND(E180*N180,2)</f>
        <v>9</v>
      </c>
      <c r="P180" s="152">
        <v>0</v>
      </c>
      <c r="Q180" s="152">
        <f>ROUND(E180*P180,2)</f>
        <v>0</v>
      </c>
      <c r="R180" s="153" t="s">
        <v>188</v>
      </c>
      <c r="S180" s="153" t="s">
        <v>113</v>
      </c>
      <c r="T180" s="153" t="s">
        <v>206</v>
      </c>
      <c r="U180" s="153">
        <v>0</v>
      </c>
      <c r="V180" s="153">
        <f>ROUND(E180*U180,2)</f>
        <v>0</v>
      </c>
      <c r="W180" s="153"/>
      <c r="X180" s="153" t="s">
        <v>190</v>
      </c>
      <c r="Y180" s="153" t="s">
        <v>116</v>
      </c>
      <c r="Z180" s="143"/>
      <c r="AA180" s="143"/>
      <c r="AB180" s="143"/>
      <c r="AC180" s="143"/>
      <c r="AD180" s="143"/>
      <c r="AE180" s="143"/>
      <c r="AF180" s="143"/>
      <c r="AG180" s="143" t="s">
        <v>191</v>
      </c>
      <c r="AH180" s="143"/>
      <c r="AI180" s="143"/>
      <c r="AJ180" s="143"/>
      <c r="AK180" s="143"/>
      <c r="AL180" s="143"/>
      <c r="AM180" s="143"/>
      <c r="AN180" s="143"/>
      <c r="AO180" s="143"/>
      <c r="AP180" s="143"/>
      <c r="AQ180" s="143"/>
      <c r="AR180" s="143"/>
      <c r="AS180" s="143"/>
      <c r="AT180" s="143"/>
      <c r="AU180" s="143"/>
      <c r="AV180" s="143"/>
      <c r="AW180" s="143"/>
      <c r="AX180" s="143"/>
      <c r="AY180" s="143"/>
      <c r="AZ180" s="143"/>
      <c r="BA180" s="143"/>
      <c r="BB180" s="143"/>
      <c r="BC180" s="143"/>
      <c r="BD180" s="143"/>
      <c r="BE180" s="143"/>
      <c r="BF180" s="143"/>
      <c r="BG180" s="143"/>
      <c r="BH180" s="143"/>
    </row>
    <row r="181" spans="1:60" outlineLevel="1" x14ac:dyDescent="0.2">
      <c r="A181" s="168">
        <v>59</v>
      </c>
      <c r="B181" s="169" t="s">
        <v>327</v>
      </c>
      <c r="C181" s="181" t="s">
        <v>328</v>
      </c>
      <c r="D181" s="170" t="s">
        <v>256</v>
      </c>
      <c r="E181" s="171">
        <v>321</v>
      </c>
      <c r="F181" s="172"/>
      <c r="G181" s="173">
        <f>ROUND(E181*F181,2)</f>
        <v>0</v>
      </c>
      <c r="H181" s="154">
        <v>237.5</v>
      </c>
      <c r="I181" s="153">
        <f>ROUND(E181*H181,2)</f>
        <v>76237.5</v>
      </c>
      <c r="J181" s="154">
        <v>0</v>
      </c>
      <c r="K181" s="153">
        <f>ROUND(E181*J181,2)</f>
        <v>0</v>
      </c>
      <c r="L181" s="153">
        <v>21</v>
      </c>
      <c r="M181" s="153">
        <f>G181*(1+L181/100)</f>
        <v>0</v>
      </c>
      <c r="N181" s="152">
        <v>0.08</v>
      </c>
      <c r="O181" s="152">
        <f>ROUND(E181*N181,2)</f>
        <v>25.68</v>
      </c>
      <c r="P181" s="152">
        <v>0</v>
      </c>
      <c r="Q181" s="152">
        <f>ROUND(E181*P181,2)</f>
        <v>0</v>
      </c>
      <c r="R181" s="153" t="s">
        <v>188</v>
      </c>
      <c r="S181" s="153" t="s">
        <v>113</v>
      </c>
      <c r="T181" s="153" t="s">
        <v>206</v>
      </c>
      <c r="U181" s="153">
        <v>0</v>
      </c>
      <c r="V181" s="153">
        <f>ROUND(E181*U181,2)</f>
        <v>0</v>
      </c>
      <c r="W181" s="153"/>
      <c r="X181" s="153" t="s">
        <v>190</v>
      </c>
      <c r="Y181" s="153" t="s">
        <v>116</v>
      </c>
      <c r="Z181" s="143"/>
      <c r="AA181" s="143"/>
      <c r="AB181" s="143"/>
      <c r="AC181" s="143"/>
      <c r="AD181" s="143"/>
      <c r="AE181" s="143"/>
      <c r="AF181" s="143"/>
      <c r="AG181" s="143" t="s">
        <v>191</v>
      </c>
      <c r="AH181" s="143"/>
      <c r="AI181" s="143"/>
      <c r="AJ181" s="143"/>
      <c r="AK181" s="143"/>
      <c r="AL181" s="143"/>
      <c r="AM181" s="143"/>
      <c r="AN181" s="143"/>
      <c r="AO181" s="143"/>
      <c r="AP181" s="143"/>
      <c r="AQ181" s="143"/>
      <c r="AR181" s="143"/>
      <c r="AS181" s="143"/>
      <c r="AT181" s="143"/>
      <c r="AU181" s="143"/>
      <c r="AV181" s="143"/>
      <c r="AW181" s="143"/>
      <c r="AX181" s="143"/>
      <c r="AY181" s="143"/>
      <c r="AZ181" s="143"/>
      <c r="BA181" s="143"/>
      <c r="BB181" s="143"/>
      <c r="BC181" s="143"/>
      <c r="BD181" s="143"/>
      <c r="BE181" s="143"/>
      <c r="BF181" s="143"/>
      <c r="BG181" s="143"/>
      <c r="BH181" s="143"/>
    </row>
    <row r="182" spans="1:60" outlineLevel="2" x14ac:dyDescent="0.2">
      <c r="A182" s="150"/>
      <c r="B182" s="151"/>
      <c r="C182" s="182" t="s">
        <v>329</v>
      </c>
      <c r="D182" s="155"/>
      <c r="E182" s="156">
        <v>321</v>
      </c>
      <c r="F182" s="153"/>
      <c r="G182" s="153"/>
      <c r="H182" s="153"/>
      <c r="I182" s="153"/>
      <c r="J182" s="153"/>
      <c r="K182" s="153"/>
      <c r="L182" s="153"/>
      <c r="M182" s="153"/>
      <c r="N182" s="152"/>
      <c r="O182" s="152"/>
      <c r="P182" s="152"/>
      <c r="Q182" s="152"/>
      <c r="R182" s="153"/>
      <c r="S182" s="153"/>
      <c r="T182" s="153"/>
      <c r="U182" s="153"/>
      <c r="V182" s="153"/>
      <c r="W182" s="153"/>
      <c r="X182" s="153"/>
      <c r="Y182" s="153"/>
      <c r="Z182" s="143"/>
      <c r="AA182" s="143"/>
      <c r="AB182" s="143"/>
      <c r="AC182" s="143"/>
      <c r="AD182" s="143"/>
      <c r="AE182" s="143"/>
      <c r="AF182" s="143"/>
      <c r="AG182" s="143" t="s">
        <v>119</v>
      </c>
      <c r="AH182" s="143">
        <v>0</v>
      </c>
      <c r="AI182" s="143"/>
      <c r="AJ182" s="143"/>
      <c r="AK182" s="143"/>
      <c r="AL182" s="143"/>
      <c r="AM182" s="143"/>
      <c r="AN182" s="143"/>
      <c r="AO182" s="143"/>
      <c r="AP182" s="143"/>
      <c r="AQ182" s="143"/>
      <c r="AR182" s="143"/>
      <c r="AS182" s="143"/>
      <c r="AT182" s="143"/>
      <c r="AU182" s="143"/>
      <c r="AV182" s="143"/>
      <c r="AW182" s="143"/>
      <c r="AX182" s="143"/>
      <c r="AY182" s="143"/>
      <c r="AZ182" s="143"/>
      <c r="BA182" s="143"/>
      <c r="BB182" s="143"/>
      <c r="BC182" s="143"/>
      <c r="BD182" s="143"/>
      <c r="BE182" s="143"/>
      <c r="BF182" s="143"/>
      <c r="BG182" s="143"/>
      <c r="BH182" s="143"/>
    </row>
    <row r="183" spans="1:60" outlineLevel="1" x14ac:dyDescent="0.2">
      <c r="A183" s="174">
        <v>60</v>
      </c>
      <c r="B183" s="175" t="s">
        <v>330</v>
      </c>
      <c r="C183" s="191" t="s">
        <v>427</v>
      </c>
      <c r="D183" s="176" t="s">
        <v>256</v>
      </c>
      <c r="E183" s="177">
        <v>1</v>
      </c>
      <c r="F183" s="178"/>
      <c r="G183" s="179">
        <f>ROUND(E183*F183,2)</f>
        <v>0</v>
      </c>
      <c r="H183" s="154">
        <v>541</v>
      </c>
      <c r="I183" s="153">
        <f>ROUND(E183*H183,2)</f>
        <v>541</v>
      </c>
      <c r="J183" s="154">
        <v>0</v>
      </c>
      <c r="K183" s="153">
        <f>ROUND(E183*J183,2)</f>
        <v>0</v>
      </c>
      <c r="L183" s="153">
        <v>21</v>
      </c>
      <c r="M183" s="153">
        <f>G183*(1+L183/100)</f>
        <v>0</v>
      </c>
      <c r="N183" s="152">
        <v>6.9000000000000006E-2</v>
      </c>
      <c r="O183" s="152">
        <f>ROUND(E183*N183,2)</f>
        <v>7.0000000000000007E-2</v>
      </c>
      <c r="P183" s="152">
        <v>0</v>
      </c>
      <c r="Q183" s="152">
        <f>ROUND(E183*P183,2)</f>
        <v>0</v>
      </c>
      <c r="R183" s="153" t="s">
        <v>188</v>
      </c>
      <c r="S183" s="153" t="s">
        <v>113</v>
      </c>
      <c r="T183" s="153" t="s">
        <v>189</v>
      </c>
      <c r="U183" s="153">
        <v>0</v>
      </c>
      <c r="V183" s="153">
        <f>ROUND(E183*U183,2)</f>
        <v>0</v>
      </c>
      <c r="W183" s="153"/>
      <c r="X183" s="153" t="s">
        <v>190</v>
      </c>
      <c r="Y183" s="153" t="s">
        <v>116</v>
      </c>
      <c r="Z183" s="143"/>
      <c r="AA183" s="143"/>
      <c r="AB183" s="143"/>
      <c r="AC183" s="143"/>
      <c r="AD183" s="143"/>
      <c r="AE183" s="143"/>
      <c r="AF183" s="143"/>
      <c r="AG183" s="143" t="s">
        <v>191</v>
      </c>
      <c r="AH183" s="143"/>
      <c r="AI183" s="143"/>
      <c r="AJ183" s="143"/>
      <c r="AK183" s="143"/>
      <c r="AL183" s="143"/>
      <c r="AM183" s="143"/>
      <c r="AN183" s="143"/>
      <c r="AO183" s="143"/>
      <c r="AP183" s="143"/>
      <c r="AQ183" s="143"/>
      <c r="AR183" s="143"/>
      <c r="AS183" s="143"/>
      <c r="AT183" s="143"/>
      <c r="AU183" s="143"/>
      <c r="AV183" s="143"/>
      <c r="AW183" s="143"/>
      <c r="AX183" s="143"/>
      <c r="AY183" s="143"/>
      <c r="AZ183" s="143"/>
      <c r="BA183" s="143"/>
      <c r="BB183" s="143"/>
      <c r="BC183" s="143"/>
      <c r="BD183" s="143"/>
      <c r="BE183" s="143"/>
      <c r="BF183" s="143"/>
      <c r="BG183" s="143"/>
      <c r="BH183" s="143"/>
    </row>
    <row r="184" spans="1:60" outlineLevel="1" x14ac:dyDescent="0.2">
      <c r="A184" s="174">
        <v>61</v>
      </c>
      <c r="B184" s="175" t="s">
        <v>331</v>
      </c>
      <c r="C184" s="191" t="s">
        <v>332</v>
      </c>
      <c r="D184" s="176" t="s">
        <v>256</v>
      </c>
      <c r="E184" s="177">
        <v>1</v>
      </c>
      <c r="F184" s="178"/>
      <c r="G184" s="179">
        <f>ROUND(E184*F184,2)</f>
        <v>0</v>
      </c>
      <c r="H184" s="154">
        <v>541</v>
      </c>
      <c r="I184" s="153">
        <f>ROUND(E184*H184,2)</f>
        <v>541</v>
      </c>
      <c r="J184" s="154">
        <v>0</v>
      </c>
      <c r="K184" s="153">
        <f>ROUND(E184*J184,2)</f>
        <v>0</v>
      </c>
      <c r="L184" s="153">
        <v>21</v>
      </c>
      <c r="M184" s="153">
        <f>G184*(1+L184/100)</f>
        <v>0</v>
      </c>
      <c r="N184" s="152">
        <v>6.9000000000000006E-2</v>
      </c>
      <c r="O184" s="152">
        <f>ROUND(E184*N184,2)</f>
        <v>7.0000000000000007E-2</v>
      </c>
      <c r="P184" s="152">
        <v>0</v>
      </c>
      <c r="Q184" s="152">
        <f>ROUND(E184*P184,2)</f>
        <v>0</v>
      </c>
      <c r="R184" s="153" t="s">
        <v>188</v>
      </c>
      <c r="S184" s="153" t="s">
        <v>113</v>
      </c>
      <c r="T184" s="153" t="s">
        <v>189</v>
      </c>
      <c r="U184" s="153">
        <v>0</v>
      </c>
      <c r="V184" s="153">
        <f>ROUND(E184*U184,2)</f>
        <v>0</v>
      </c>
      <c r="W184" s="153"/>
      <c r="X184" s="153" t="s">
        <v>190</v>
      </c>
      <c r="Y184" s="153" t="s">
        <v>116</v>
      </c>
      <c r="Z184" s="143"/>
      <c r="AA184" s="143"/>
      <c r="AB184" s="143"/>
      <c r="AC184" s="143"/>
      <c r="AD184" s="143"/>
      <c r="AE184" s="143"/>
      <c r="AF184" s="143"/>
      <c r="AG184" s="143" t="s">
        <v>191</v>
      </c>
      <c r="AH184" s="143"/>
      <c r="AI184" s="143"/>
      <c r="AJ184" s="143"/>
      <c r="AK184" s="143"/>
      <c r="AL184" s="143"/>
      <c r="AM184" s="143"/>
      <c r="AN184" s="143"/>
      <c r="AO184" s="143"/>
      <c r="AP184" s="143"/>
      <c r="AQ184" s="143"/>
      <c r="AR184" s="143"/>
      <c r="AS184" s="143"/>
      <c r="AT184" s="143"/>
      <c r="AU184" s="143"/>
      <c r="AV184" s="143"/>
      <c r="AW184" s="143"/>
      <c r="AX184" s="143"/>
      <c r="AY184" s="143"/>
      <c r="AZ184" s="143"/>
      <c r="BA184" s="143"/>
      <c r="BB184" s="143"/>
      <c r="BC184" s="143"/>
      <c r="BD184" s="143"/>
      <c r="BE184" s="143"/>
      <c r="BF184" s="143"/>
      <c r="BG184" s="143"/>
      <c r="BH184" s="143"/>
    </row>
    <row r="185" spans="1:60" x14ac:dyDescent="0.2">
      <c r="A185" s="161" t="s">
        <v>108</v>
      </c>
      <c r="B185" s="162" t="s">
        <v>56</v>
      </c>
      <c r="C185" s="180" t="s">
        <v>73</v>
      </c>
      <c r="D185" s="163"/>
      <c r="E185" s="164"/>
      <c r="F185" s="165"/>
      <c r="G185" s="166">
        <f>SUMIF(AG186:AG186,"&lt;&gt;NOR",G186:G186)</f>
        <v>0</v>
      </c>
      <c r="H185" s="160"/>
      <c r="I185" s="160">
        <f>SUM(I186:I186)</f>
        <v>0</v>
      </c>
      <c r="J185" s="160"/>
      <c r="K185" s="160">
        <f>SUM(K186:K186)</f>
        <v>370160.78</v>
      </c>
      <c r="L185" s="160"/>
      <c r="M185" s="160">
        <f>SUM(M186:M186)</f>
        <v>0</v>
      </c>
      <c r="N185" s="159"/>
      <c r="O185" s="159">
        <f>SUM(O186:O186)</f>
        <v>0</v>
      </c>
      <c r="P185" s="159"/>
      <c r="Q185" s="159">
        <f>SUM(Q186:Q186)</f>
        <v>0</v>
      </c>
      <c r="R185" s="160"/>
      <c r="S185" s="160"/>
      <c r="T185" s="160"/>
      <c r="U185" s="160"/>
      <c r="V185" s="160">
        <f>SUM(V186:V186)</f>
        <v>81.14</v>
      </c>
      <c r="W185" s="160"/>
      <c r="X185" s="160"/>
      <c r="Y185" s="160"/>
      <c r="AG185" t="s">
        <v>109</v>
      </c>
    </row>
    <row r="186" spans="1:60" outlineLevel="1" x14ac:dyDescent="0.2">
      <c r="A186" s="174">
        <v>62</v>
      </c>
      <c r="B186" s="175" t="s">
        <v>333</v>
      </c>
      <c r="C186" s="183" t="s">
        <v>334</v>
      </c>
      <c r="D186" s="176" t="s">
        <v>195</v>
      </c>
      <c r="E186" s="177">
        <v>5071.3903399999999</v>
      </c>
      <c r="F186" s="178"/>
      <c r="G186" s="179">
        <f>ROUND(E186*F186,2)</f>
        <v>0</v>
      </c>
      <c r="H186" s="154">
        <v>0</v>
      </c>
      <c r="I186" s="153">
        <f>ROUND(E186*H186,2)</f>
        <v>0</v>
      </c>
      <c r="J186" s="154">
        <v>72.989999999999995</v>
      </c>
      <c r="K186" s="153">
        <f>ROUND(E186*J186,2)</f>
        <v>370160.78</v>
      </c>
      <c r="L186" s="153">
        <v>21</v>
      </c>
      <c r="M186" s="153">
        <f>G186*(1+L186/100)</f>
        <v>0</v>
      </c>
      <c r="N186" s="152">
        <v>0</v>
      </c>
      <c r="O186" s="152">
        <f>ROUND(E186*N186,2)</f>
        <v>0</v>
      </c>
      <c r="P186" s="152">
        <v>0</v>
      </c>
      <c r="Q186" s="152">
        <f>ROUND(E186*P186,2)</f>
        <v>0</v>
      </c>
      <c r="R186" s="153"/>
      <c r="S186" s="153" t="s">
        <v>113</v>
      </c>
      <c r="T186" s="153" t="s">
        <v>154</v>
      </c>
      <c r="U186" s="153">
        <v>1.6E-2</v>
      </c>
      <c r="V186" s="153">
        <f>ROUND(E186*U186,2)</f>
        <v>81.14</v>
      </c>
      <c r="W186" s="153"/>
      <c r="X186" s="153" t="s">
        <v>335</v>
      </c>
      <c r="Y186" s="153" t="s">
        <v>116</v>
      </c>
      <c r="Z186" s="143"/>
      <c r="AA186" s="143"/>
      <c r="AB186" s="143"/>
      <c r="AC186" s="143"/>
      <c r="AD186" s="143"/>
      <c r="AE186" s="143"/>
      <c r="AF186" s="143"/>
      <c r="AG186" s="143" t="s">
        <v>336</v>
      </c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43"/>
      <c r="AT186" s="143"/>
      <c r="AU186" s="143"/>
      <c r="AV186" s="143"/>
      <c r="AW186" s="143"/>
      <c r="AX186" s="143"/>
      <c r="AY186" s="143"/>
      <c r="AZ186" s="143"/>
      <c r="BA186" s="143"/>
      <c r="BB186" s="143"/>
      <c r="BC186" s="143"/>
      <c r="BD186" s="143"/>
      <c r="BE186" s="143"/>
      <c r="BF186" s="143"/>
      <c r="BG186" s="143"/>
      <c r="BH186" s="143"/>
    </row>
    <row r="187" spans="1:60" x14ac:dyDescent="0.2">
      <c r="A187" s="161" t="s">
        <v>108</v>
      </c>
      <c r="B187" s="162" t="s">
        <v>80</v>
      </c>
      <c r="C187" s="180" t="s">
        <v>29</v>
      </c>
      <c r="D187" s="163"/>
      <c r="E187" s="164"/>
      <c r="F187" s="165"/>
      <c r="G187" s="166">
        <f>SUMIF(AG188:AG188,"&lt;&gt;NOR",G188:G188)</f>
        <v>0</v>
      </c>
      <c r="H187" s="160"/>
      <c r="I187" s="160">
        <f>SUM(I188:I188)</f>
        <v>0</v>
      </c>
      <c r="J187" s="160"/>
      <c r="K187" s="160">
        <f>SUM(K188:K188)</f>
        <v>150133.97</v>
      </c>
      <c r="L187" s="160"/>
      <c r="M187" s="160">
        <f>SUM(M188:M188)</f>
        <v>0</v>
      </c>
      <c r="N187" s="159"/>
      <c r="O187" s="159">
        <f>SUM(O188:O188)</f>
        <v>0</v>
      </c>
      <c r="P187" s="159"/>
      <c r="Q187" s="159">
        <f>SUM(Q188:Q188)</f>
        <v>0</v>
      </c>
      <c r="R187" s="160"/>
      <c r="S187" s="160"/>
      <c r="T187" s="160"/>
      <c r="U187" s="160"/>
      <c r="V187" s="160">
        <f>SUM(V188:V188)</f>
        <v>0</v>
      </c>
      <c r="W187" s="160"/>
      <c r="X187" s="160"/>
      <c r="Y187" s="160"/>
      <c r="AG187" t="s">
        <v>109</v>
      </c>
    </row>
    <row r="188" spans="1:60" outlineLevel="1" x14ac:dyDescent="0.2">
      <c r="A188" s="168">
        <v>63</v>
      </c>
      <c r="B188" s="169" t="s">
        <v>337</v>
      </c>
      <c r="C188" s="181" t="s">
        <v>338</v>
      </c>
      <c r="D188" s="170" t="s">
        <v>0</v>
      </c>
      <c r="E188" s="171">
        <v>2.0299999999999998</v>
      </c>
      <c r="F188" s="193">
        <f>(G185+G154+G117+G78+G74+G63+G8)/100</f>
        <v>0</v>
      </c>
      <c r="G188" s="173">
        <f>ROUND(E188*F188,2)</f>
        <v>0</v>
      </c>
      <c r="H188" s="154">
        <v>0</v>
      </c>
      <c r="I188" s="153">
        <f>ROUND(E188*H188,2)</f>
        <v>0</v>
      </c>
      <c r="J188" s="154">
        <v>73957.62</v>
      </c>
      <c r="K188" s="153">
        <f>ROUND(E188*J188,2)</f>
        <v>150133.97</v>
      </c>
      <c r="L188" s="153">
        <v>21</v>
      </c>
      <c r="M188" s="153">
        <f>G188*(1+L188/100)</f>
        <v>0</v>
      </c>
      <c r="N188" s="152">
        <v>0</v>
      </c>
      <c r="O188" s="152">
        <f>ROUND(E188*N188,2)</f>
        <v>0</v>
      </c>
      <c r="P188" s="152">
        <v>0</v>
      </c>
      <c r="Q188" s="152">
        <f>ROUND(E188*P188,2)</f>
        <v>0</v>
      </c>
      <c r="R188" s="153"/>
      <c r="S188" s="153" t="s">
        <v>113</v>
      </c>
      <c r="T188" s="153" t="s">
        <v>154</v>
      </c>
      <c r="U188" s="153">
        <v>0</v>
      </c>
      <c r="V188" s="153">
        <f>ROUND(E188*U188,2)</f>
        <v>0</v>
      </c>
      <c r="W188" s="153"/>
      <c r="X188" s="153" t="s">
        <v>74</v>
      </c>
      <c r="Y188" s="153" t="s">
        <v>116</v>
      </c>
      <c r="Z188" s="143"/>
      <c r="AA188" s="143"/>
      <c r="AB188" s="143"/>
      <c r="AC188" s="143"/>
      <c r="AD188" s="143"/>
      <c r="AE188" s="143"/>
      <c r="AF188" s="143"/>
      <c r="AG188" s="143" t="s">
        <v>339</v>
      </c>
      <c r="AH188" s="143"/>
      <c r="AI188" s="143"/>
      <c r="AJ188" s="143"/>
      <c r="AK188" s="143"/>
      <c r="AL188" s="143"/>
      <c r="AM188" s="143"/>
      <c r="AN188" s="143"/>
      <c r="AO188" s="143"/>
      <c r="AP188" s="143"/>
      <c r="AQ188" s="143"/>
      <c r="AR188" s="143"/>
      <c r="AS188" s="143"/>
      <c r="AT188" s="143"/>
      <c r="AU188" s="143"/>
      <c r="AV188" s="143"/>
      <c r="AW188" s="143"/>
      <c r="AX188" s="143"/>
      <c r="AY188" s="143"/>
      <c r="AZ188" s="143"/>
      <c r="BA188" s="143"/>
      <c r="BB188" s="143"/>
      <c r="BC188" s="143"/>
      <c r="BD188" s="143"/>
      <c r="BE188" s="143"/>
      <c r="BF188" s="143"/>
      <c r="BG188" s="143"/>
      <c r="BH188" s="143"/>
    </row>
    <row r="189" spans="1:60" x14ac:dyDescent="0.2">
      <c r="A189" s="3"/>
      <c r="B189" s="4"/>
      <c r="C189" s="185"/>
      <c r="D189" s="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E189">
        <v>15</v>
      </c>
      <c r="AF189">
        <v>21</v>
      </c>
      <c r="AG189" t="s">
        <v>94</v>
      </c>
    </row>
    <row r="190" spans="1:60" x14ac:dyDescent="0.2">
      <c r="A190" s="146"/>
      <c r="B190" s="147" t="s">
        <v>31</v>
      </c>
      <c r="C190" s="186"/>
      <c r="D190" s="148"/>
      <c r="E190" s="149"/>
      <c r="F190" s="149"/>
      <c r="G190" s="167">
        <f>G8+G63+G74+G78+G117+G154+G185+G187</f>
        <v>0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E190">
        <f>SUMIF(L7:L188,AE189,G7:G188)</f>
        <v>0</v>
      </c>
      <c r="AF190">
        <f>SUMIF(L7:L188,AF189,G7:G188)</f>
        <v>0</v>
      </c>
      <c r="AG190" t="s">
        <v>340</v>
      </c>
    </row>
    <row r="191" spans="1:60" x14ac:dyDescent="0.2">
      <c r="A191" s="3"/>
      <c r="B191" s="4"/>
      <c r="C191" s="185"/>
      <c r="D191" s="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60" x14ac:dyDescent="0.2">
      <c r="A192" s="3"/>
      <c r="B192" s="4"/>
      <c r="C192" s="185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33" x14ac:dyDescent="0.2">
      <c r="A193" s="256" t="s">
        <v>341</v>
      </c>
      <c r="B193" s="256"/>
      <c r="C193" s="257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33" x14ac:dyDescent="0.2">
      <c r="A194" s="258"/>
      <c r="B194" s="259"/>
      <c r="C194" s="260"/>
      <c r="D194" s="259"/>
      <c r="E194" s="259"/>
      <c r="F194" s="259"/>
      <c r="G194" s="26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G194" t="s">
        <v>342</v>
      </c>
    </row>
    <row r="195" spans="1:33" x14ac:dyDescent="0.2">
      <c r="A195" s="262"/>
      <c r="B195" s="263"/>
      <c r="C195" s="264"/>
      <c r="D195" s="263"/>
      <c r="E195" s="263"/>
      <c r="F195" s="263"/>
      <c r="G195" s="26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33" x14ac:dyDescent="0.2">
      <c r="A196" s="262"/>
      <c r="B196" s="263"/>
      <c r="C196" s="264"/>
      <c r="D196" s="263"/>
      <c r="E196" s="263"/>
      <c r="F196" s="263"/>
      <c r="G196" s="26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33" x14ac:dyDescent="0.2">
      <c r="A197" s="262"/>
      <c r="B197" s="263"/>
      <c r="C197" s="264"/>
      <c r="D197" s="263"/>
      <c r="E197" s="263"/>
      <c r="F197" s="263"/>
      <c r="G197" s="26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33" x14ac:dyDescent="0.2">
      <c r="A198" s="266"/>
      <c r="B198" s="267"/>
      <c r="C198" s="268"/>
      <c r="D198" s="267"/>
      <c r="E198" s="267"/>
      <c r="F198" s="267"/>
      <c r="G198" s="269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33" x14ac:dyDescent="0.2">
      <c r="A199" s="3"/>
      <c r="B199" s="4"/>
      <c r="C199" s="185"/>
      <c r="D199" s="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33" x14ac:dyDescent="0.2">
      <c r="C200" s="187"/>
      <c r="D200" s="10"/>
      <c r="AG200" t="s">
        <v>343</v>
      </c>
    </row>
    <row r="201" spans="1:33" x14ac:dyDescent="0.2">
      <c r="D201" s="10"/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94:G198"/>
    <mergeCell ref="A1:G1"/>
    <mergeCell ref="C2:G2"/>
    <mergeCell ref="C3:G3"/>
    <mergeCell ref="C4:G4"/>
    <mergeCell ref="A193:C193"/>
  </mergeCells>
  <pageMargins left="0.59055118110236204" right="0.196850393700787" top="0.78740157499999996" bottom="0.78740157499999996" header="0.3" footer="0.3"/>
  <pageSetup paperSize="9" scale="97" orientation="portrait" r:id="rId1"/>
  <headerFooter>
    <oddFooter>&amp;RStránka &amp;P z &amp;N&amp;LZpracováno programem BUILDpower S,  © RTS, a.s.</oddFooter>
  </headerFooter>
  <rowBreaks count="4" manualBreakCount="4">
    <brk id="51" max="24" man="1"/>
    <brk id="98" max="24" man="1"/>
    <brk id="143" max="24" man="1"/>
    <brk id="190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5B68-49C1-4588-9C11-B8EB58D26751}">
  <sheetPr>
    <outlinePr summaryBelow="0"/>
  </sheetPr>
  <dimension ref="A1:BH5000"/>
  <sheetViews>
    <sheetView view="pageBreakPreview" zoomScaleNormal="100" zoomScaleSheetLayoutView="100" workbookViewId="0">
      <pane ySplit="7" topLeftCell="A8" activePane="bottomLeft" state="frozen"/>
      <selection pane="bottomLeft" activeCell="C13" sqref="C13"/>
    </sheetView>
  </sheetViews>
  <sheetFormatPr defaultRowHeight="12.75" outlineLevelRow="3" x14ac:dyDescent="0.2"/>
  <cols>
    <col min="1" max="1" width="3.42578125" customWidth="1"/>
    <col min="2" max="2" width="12.140625" style="117" bestFit="1" customWidth="1"/>
    <col min="3" max="3" width="44" style="117" customWidth="1"/>
    <col min="4" max="4" width="3.5703125" bestFit="1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9" t="s">
        <v>7</v>
      </c>
      <c r="B1" s="249"/>
      <c r="C1" s="249"/>
      <c r="D1" s="249"/>
      <c r="E1" s="249"/>
      <c r="F1" s="249"/>
      <c r="G1" s="249"/>
      <c r="AG1" t="s">
        <v>82</v>
      </c>
    </row>
    <row r="2" spans="1:60" ht="24.95" customHeight="1" x14ac:dyDescent="0.2">
      <c r="A2" s="50" t="s">
        <v>8</v>
      </c>
      <c r="B2" s="49" t="s">
        <v>41</v>
      </c>
      <c r="C2" s="250" t="s">
        <v>42</v>
      </c>
      <c r="D2" s="251"/>
      <c r="E2" s="251"/>
      <c r="F2" s="251"/>
      <c r="G2" s="252"/>
      <c r="AG2" t="s">
        <v>83</v>
      </c>
    </row>
    <row r="3" spans="1:60" ht="24.95" customHeight="1" x14ac:dyDescent="0.2">
      <c r="A3" s="50" t="s">
        <v>9</v>
      </c>
      <c r="B3" s="49" t="s">
        <v>50</v>
      </c>
      <c r="C3" s="250" t="s">
        <v>51</v>
      </c>
      <c r="D3" s="251"/>
      <c r="E3" s="251"/>
      <c r="F3" s="251"/>
      <c r="G3" s="252"/>
      <c r="AC3" s="117" t="s">
        <v>83</v>
      </c>
      <c r="AG3" t="s">
        <v>84</v>
      </c>
    </row>
    <row r="4" spans="1:60" ht="24.95" customHeight="1" x14ac:dyDescent="0.2">
      <c r="A4" s="136" t="s">
        <v>10</v>
      </c>
      <c r="B4" s="137" t="s">
        <v>54</v>
      </c>
      <c r="C4" s="253" t="s">
        <v>55</v>
      </c>
      <c r="D4" s="254"/>
      <c r="E4" s="254"/>
      <c r="F4" s="254"/>
      <c r="G4" s="255"/>
      <c r="AG4" t="s">
        <v>85</v>
      </c>
    </row>
    <row r="5" spans="1:60" x14ac:dyDescent="0.2">
      <c r="D5" s="10"/>
    </row>
    <row r="6" spans="1:60" ht="38.25" x14ac:dyDescent="0.2">
      <c r="A6" s="139" t="s">
        <v>86</v>
      </c>
      <c r="B6" s="141" t="s">
        <v>87</v>
      </c>
      <c r="C6" s="141" t="s">
        <v>88</v>
      </c>
      <c r="D6" s="140" t="s">
        <v>89</v>
      </c>
      <c r="E6" s="139" t="s">
        <v>90</v>
      </c>
      <c r="F6" s="138" t="s">
        <v>91</v>
      </c>
      <c r="G6" s="139" t="s">
        <v>31</v>
      </c>
      <c r="H6" s="142" t="s">
        <v>32</v>
      </c>
      <c r="I6" s="142" t="s">
        <v>92</v>
      </c>
      <c r="J6" s="142" t="s">
        <v>33</v>
      </c>
      <c r="K6" s="142" t="s">
        <v>93</v>
      </c>
      <c r="L6" s="142" t="s">
        <v>94</v>
      </c>
      <c r="M6" s="142" t="s">
        <v>95</v>
      </c>
      <c r="N6" s="142" t="s">
        <v>96</v>
      </c>
      <c r="O6" s="142" t="s">
        <v>97</v>
      </c>
      <c r="P6" s="142" t="s">
        <v>98</v>
      </c>
      <c r="Q6" s="142" t="s">
        <v>99</v>
      </c>
      <c r="R6" s="142" t="s">
        <v>100</v>
      </c>
      <c r="S6" s="142" t="s">
        <v>101</v>
      </c>
      <c r="T6" s="142" t="s">
        <v>102</v>
      </c>
      <c r="U6" s="142" t="s">
        <v>103</v>
      </c>
      <c r="V6" s="142" t="s">
        <v>104</v>
      </c>
      <c r="W6" s="142" t="s">
        <v>105</v>
      </c>
      <c r="X6" s="142" t="s">
        <v>106</v>
      </c>
      <c r="Y6" s="142" t="s">
        <v>107</v>
      </c>
    </row>
    <row r="7" spans="1:60" hidden="1" x14ac:dyDescent="0.2">
      <c r="A7" s="3"/>
      <c r="B7" s="4"/>
      <c r="C7" s="4"/>
      <c r="D7" s="6"/>
      <c r="E7" s="144"/>
      <c r="F7" s="145"/>
      <c r="G7" s="145"/>
      <c r="H7" s="145"/>
      <c r="I7" s="145"/>
      <c r="J7" s="145"/>
      <c r="K7" s="145"/>
      <c r="L7" s="145"/>
      <c r="M7" s="145"/>
      <c r="N7" s="144"/>
      <c r="O7" s="144"/>
      <c r="P7" s="144"/>
      <c r="Q7" s="144"/>
      <c r="R7" s="145"/>
      <c r="S7" s="145"/>
      <c r="T7" s="145"/>
      <c r="U7" s="145"/>
      <c r="V7" s="145"/>
      <c r="W7" s="145"/>
      <c r="X7" s="145"/>
      <c r="Y7" s="145"/>
    </row>
    <row r="8" spans="1:60" x14ac:dyDescent="0.2">
      <c r="A8" s="161" t="s">
        <v>108</v>
      </c>
      <c r="B8" s="162" t="s">
        <v>76</v>
      </c>
      <c r="C8" s="180" t="s">
        <v>77</v>
      </c>
      <c r="D8" s="163"/>
      <c r="E8" s="164"/>
      <c r="F8" s="165"/>
      <c r="G8" s="166">
        <f>SUMIF(AG9:AG30,"&lt;&gt;NOR",G9:G30)</f>
        <v>0</v>
      </c>
      <c r="H8" s="160"/>
      <c r="I8" s="160">
        <f>SUM(I9:I30)</f>
        <v>163415.09</v>
      </c>
      <c r="J8" s="160"/>
      <c r="K8" s="160">
        <f>SUM(K9:K30)</f>
        <v>44567.19</v>
      </c>
      <c r="L8" s="160"/>
      <c r="M8" s="160">
        <f>SUM(M9:M30)</f>
        <v>0</v>
      </c>
      <c r="N8" s="159"/>
      <c r="O8" s="159">
        <f>SUM(O9:O30)</f>
        <v>1.3100000000000003</v>
      </c>
      <c r="P8" s="159"/>
      <c r="Q8" s="159">
        <f>SUM(Q9:Q30)</f>
        <v>0</v>
      </c>
      <c r="R8" s="160"/>
      <c r="S8" s="160"/>
      <c r="T8" s="160"/>
      <c r="U8" s="160"/>
      <c r="V8" s="160">
        <f>SUM(V9:V30)</f>
        <v>104.2</v>
      </c>
      <c r="W8" s="160"/>
      <c r="X8" s="160"/>
      <c r="Y8" s="160"/>
      <c r="AG8" t="s">
        <v>109</v>
      </c>
    </row>
    <row r="9" spans="1:60" outlineLevel="1" x14ac:dyDescent="0.2">
      <c r="A9" s="168">
        <v>1</v>
      </c>
      <c r="B9" s="169" t="s">
        <v>344</v>
      </c>
      <c r="C9" s="181" t="s">
        <v>345</v>
      </c>
      <c r="D9" s="170" t="s">
        <v>202</v>
      </c>
      <c r="E9" s="171">
        <v>159</v>
      </c>
      <c r="F9" s="172"/>
      <c r="G9" s="173">
        <f>ROUND(E9*F9,2)</f>
        <v>0</v>
      </c>
      <c r="H9" s="154">
        <v>0</v>
      </c>
      <c r="I9" s="153">
        <f>ROUND(E9*H9,2)</f>
        <v>0</v>
      </c>
      <c r="J9" s="154">
        <v>54.47</v>
      </c>
      <c r="K9" s="153">
        <f>ROUND(E9*J9,2)</f>
        <v>8660.73</v>
      </c>
      <c r="L9" s="153">
        <v>21</v>
      </c>
      <c r="M9" s="153">
        <f>G9*(1+L9/100)</f>
        <v>0</v>
      </c>
      <c r="N9" s="152">
        <v>0</v>
      </c>
      <c r="O9" s="152">
        <f>ROUND(E9*N9,2)</f>
        <v>0</v>
      </c>
      <c r="P9" s="152">
        <v>0</v>
      </c>
      <c r="Q9" s="152">
        <f>ROUND(E9*P9,2)</f>
        <v>0</v>
      </c>
      <c r="R9" s="153"/>
      <c r="S9" s="153" t="s">
        <v>113</v>
      </c>
      <c r="T9" s="153" t="s">
        <v>154</v>
      </c>
      <c r="U9" s="153">
        <v>0.13700000000000001</v>
      </c>
      <c r="V9" s="153">
        <f>ROUND(E9*U9,2)</f>
        <v>21.78</v>
      </c>
      <c r="W9" s="153"/>
      <c r="X9" s="153" t="s">
        <v>115</v>
      </c>
      <c r="Y9" s="153" t="s">
        <v>116</v>
      </c>
      <c r="Z9" s="143"/>
      <c r="AA9" s="143"/>
      <c r="AB9" s="143"/>
      <c r="AC9" s="143"/>
      <c r="AD9" s="143"/>
      <c r="AE9" s="143"/>
      <c r="AF9" s="143"/>
      <c r="AG9" s="143" t="s">
        <v>117</v>
      </c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</row>
    <row r="10" spans="1:60" outlineLevel="2" x14ac:dyDescent="0.2">
      <c r="A10" s="150"/>
      <c r="B10" s="151"/>
      <c r="C10" s="190" t="s">
        <v>346</v>
      </c>
      <c r="D10" s="155"/>
      <c r="E10" s="156">
        <v>45</v>
      </c>
      <c r="F10" s="153"/>
      <c r="G10" s="153"/>
      <c r="H10" s="153"/>
      <c r="I10" s="153"/>
      <c r="J10" s="153"/>
      <c r="K10" s="153"/>
      <c r="L10" s="153"/>
      <c r="M10" s="153"/>
      <c r="N10" s="152"/>
      <c r="O10" s="152"/>
      <c r="P10" s="152"/>
      <c r="Q10" s="152"/>
      <c r="R10" s="153"/>
      <c r="S10" s="153"/>
      <c r="T10" s="153"/>
      <c r="U10" s="153"/>
      <c r="V10" s="153"/>
      <c r="W10" s="153"/>
      <c r="X10" s="153"/>
      <c r="Y10" s="153"/>
      <c r="Z10" s="143"/>
      <c r="AA10" s="143"/>
      <c r="AB10" s="143"/>
      <c r="AC10" s="143"/>
      <c r="AD10" s="143"/>
      <c r="AE10" s="143"/>
      <c r="AF10" s="143"/>
      <c r="AG10" s="143" t="s">
        <v>119</v>
      </c>
      <c r="AH10" s="143">
        <v>0</v>
      </c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</row>
    <row r="11" spans="1:60" outlineLevel="3" x14ac:dyDescent="0.2">
      <c r="A11" s="150"/>
      <c r="B11" s="151"/>
      <c r="C11" s="182" t="s">
        <v>347</v>
      </c>
      <c r="D11" s="155"/>
      <c r="E11" s="156">
        <v>38</v>
      </c>
      <c r="F11" s="153"/>
      <c r="G11" s="153"/>
      <c r="H11" s="153"/>
      <c r="I11" s="153"/>
      <c r="J11" s="153"/>
      <c r="K11" s="153"/>
      <c r="L11" s="153"/>
      <c r="M11" s="153"/>
      <c r="N11" s="152"/>
      <c r="O11" s="152"/>
      <c r="P11" s="152"/>
      <c r="Q11" s="152"/>
      <c r="R11" s="153"/>
      <c r="S11" s="153"/>
      <c r="T11" s="153"/>
      <c r="U11" s="153"/>
      <c r="V11" s="153"/>
      <c r="W11" s="153"/>
      <c r="X11" s="153"/>
      <c r="Y11" s="153"/>
      <c r="Z11" s="143"/>
      <c r="AA11" s="143"/>
      <c r="AB11" s="143"/>
      <c r="AC11" s="143"/>
      <c r="AD11" s="143"/>
      <c r="AE11" s="143"/>
      <c r="AF11" s="143"/>
      <c r="AG11" s="143" t="s">
        <v>119</v>
      </c>
      <c r="AH11" s="143">
        <v>0</v>
      </c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</row>
    <row r="12" spans="1:60" outlineLevel="3" x14ac:dyDescent="0.2">
      <c r="A12" s="150"/>
      <c r="B12" s="151"/>
      <c r="C12" s="182" t="s">
        <v>348</v>
      </c>
      <c r="D12" s="155"/>
      <c r="E12" s="156">
        <v>38</v>
      </c>
      <c r="F12" s="153"/>
      <c r="G12" s="153"/>
      <c r="H12" s="153"/>
      <c r="I12" s="153"/>
      <c r="J12" s="153"/>
      <c r="K12" s="153"/>
      <c r="L12" s="153"/>
      <c r="M12" s="153"/>
      <c r="N12" s="152"/>
      <c r="O12" s="152"/>
      <c r="P12" s="152"/>
      <c r="Q12" s="152"/>
      <c r="R12" s="153"/>
      <c r="S12" s="153"/>
      <c r="T12" s="153"/>
      <c r="U12" s="153"/>
      <c r="V12" s="153"/>
      <c r="W12" s="153"/>
      <c r="X12" s="153"/>
      <c r="Y12" s="153"/>
      <c r="Z12" s="143"/>
      <c r="AA12" s="143"/>
      <c r="AB12" s="143"/>
      <c r="AC12" s="143"/>
      <c r="AD12" s="143"/>
      <c r="AE12" s="143"/>
      <c r="AF12" s="143"/>
      <c r="AG12" s="143" t="s">
        <v>119</v>
      </c>
      <c r="AH12" s="143">
        <v>0</v>
      </c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</row>
    <row r="13" spans="1:60" outlineLevel="3" x14ac:dyDescent="0.2">
      <c r="A13" s="150"/>
      <c r="B13" s="151"/>
      <c r="C13" s="182" t="s">
        <v>349</v>
      </c>
      <c r="D13" s="155"/>
      <c r="E13" s="156">
        <v>38</v>
      </c>
      <c r="F13" s="153"/>
      <c r="G13" s="153"/>
      <c r="H13" s="153"/>
      <c r="I13" s="153"/>
      <c r="J13" s="153"/>
      <c r="K13" s="153"/>
      <c r="L13" s="153"/>
      <c r="M13" s="153"/>
      <c r="N13" s="152"/>
      <c r="O13" s="152"/>
      <c r="P13" s="152"/>
      <c r="Q13" s="152"/>
      <c r="R13" s="153"/>
      <c r="S13" s="153"/>
      <c r="T13" s="153"/>
      <c r="U13" s="153"/>
      <c r="V13" s="153"/>
      <c r="W13" s="153"/>
      <c r="X13" s="153"/>
      <c r="Y13" s="153"/>
      <c r="Z13" s="143"/>
      <c r="AA13" s="143"/>
      <c r="AB13" s="143"/>
      <c r="AC13" s="143"/>
      <c r="AD13" s="143"/>
      <c r="AE13" s="143"/>
      <c r="AF13" s="143"/>
      <c r="AG13" s="143" t="s">
        <v>119</v>
      </c>
      <c r="AH13" s="143">
        <v>0</v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</row>
    <row r="14" spans="1:60" outlineLevel="1" x14ac:dyDescent="0.2">
      <c r="A14" s="174">
        <v>2</v>
      </c>
      <c r="B14" s="175" t="s">
        <v>350</v>
      </c>
      <c r="C14" s="183" t="s">
        <v>351</v>
      </c>
      <c r="D14" s="176" t="s">
        <v>256</v>
      </c>
      <c r="E14" s="177">
        <v>4</v>
      </c>
      <c r="F14" s="178"/>
      <c r="G14" s="179">
        <f t="shared" ref="G14:G22" si="0">ROUND(E14*F14,2)</f>
        <v>0</v>
      </c>
      <c r="H14" s="154">
        <v>0</v>
      </c>
      <c r="I14" s="153">
        <f t="shared" ref="I14:I22" si="1">ROUND(E14*H14,2)</f>
        <v>0</v>
      </c>
      <c r="J14" s="154">
        <v>32.67</v>
      </c>
      <c r="K14" s="153">
        <f t="shared" ref="K14:K22" si="2">ROUND(E14*J14,2)</f>
        <v>130.68</v>
      </c>
      <c r="L14" s="153">
        <v>21</v>
      </c>
      <c r="M14" s="153">
        <f t="shared" ref="M14:M22" si="3">G14*(1+L14/100)</f>
        <v>0</v>
      </c>
      <c r="N14" s="152">
        <v>0</v>
      </c>
      <c r="O14" s="152">
        <f t="shared" ref="O14:O22" si="4">ROUND(E14*N14,2)</f>
        <v>0</v>
      </c>
      <c r="P14" s="152">
        <v>0</v>
      </c>
      <c r="Q14" s="152">
        <f t="shared" ref="Q14:Q22" si="5">ROUND(E14*P14,2)</f>
        <v>0</v>
      </c>
      <c r="R14" s="153"/>
      <c r="S14" s="153" t="s">
        <v>113</v>
      </c>
      <c r="T14" s="153" t="s">
        <v>154</v>
      </c>
      <c r="U14" s="153">
        <v>8.2170000000000007E-2</v>
      </c>
      <c r="V14" s="153">
        <f t="shared" ref="V14:V22" si="6">ROUND(E14*U14,2)</f>
        <v>0.33</v>
      </c>
      <c r="W14" s="153"/>
      <c r="X14" s="153" t="s">
        <v>115</v>
      </c>
      <c r="Y14" s="153" t="s">
        <v>116</v>
      </c>
      <c r="Z14" s="143"/>
      <c r="AA14" s="143"/>
      <c r="AB14" s="143"/>
      <c r="AC14" s="143"/>
      <c r="AD14" s="143"/>
      <c r="AE14" s="143"/>
      <c r="AF14" s="143"/>
      <c r="AG14" s="143" t="s">
        <v>117</v>
      </c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</row>
    <row r="15" spans="1:60" outlineLevel="1" x14ac:dyDescent="0.2">
      <c r="A15" s="174">
        <v>3</v>
      </c>
      <c r="B15" s="175" t="s">
        <v>352</v>
      </c>
      <c r="C15" s="183" t="s">
        <v>353</v>
      </c>
      <c r="D15" s="176" t="s">
        <v>256</v>
      </c>
      <c r="E15" s="177">
        <v>4</v>
      </c>
      <c r="F15" s="178"/>
      <c r="G15" s="179">
        <f t="shared" si="0"/>
        <v>0</v>
      </c>
      <c r="H15" s="154">
        <v>0</v>
      </c>
      <c r="I15" s="153">
        <f t="shared" si="1"/>
        <v>0</v>
      </c>
      <c r="J15" s="154">
        <v>669.3</v>
      </c>
      <c r="K15" s="153">
        <f t="shared" si="2"/>
        <v>2677.2</v>
      </c>
      <c r="L15" s="153">
        <v>21</v>
      </c>
      <c r="M15" s="153">
        <f t="shared" si="3"/>
        <v>0</v>
      </c>
      <c r="N15" s="152">
        <v>0</v>
      </c>
      <c r="O15" s="152">
        <f t="shared" si="4"/>
        <v>0</v>
      </c>
      <c r="P15" s="152">
        <v>0</v>
      </c>
      <c r="Q15" s="152">
        <f t="shared" si="5"/>
        <v>0</v>
      </c>
      <c r="R15" s="153"/>
      <c r="S15" s="153" t="s">
        <v>113</v>
      </c>
      <c r="T15" s="153" t="s">
        <v>154</v>
      </c>
      <c r="U15" s="153">
        <v>1.68333</v>
      </c>
      <c r="V15" s="153">
        <f t="shared" si="6"/>
        <v>6.73</v>
      </c>
      <c r="W15" s="153"/>
      <c r="X15" s="153" t="s">
        <v>115</v>
      </c>
      <c r="Y15" s="153" t="s">
        <v>116</v>
      </c>
      <c r="Z15" s="143"/>
      <c r="AA15" s="143"/>
      <c r="AB15" s="143"/>
      <c r="AC15" s="143"/>
      <c r="AD15" s="143"/>
      <c r="AE15" s="143"/>
      <c r="AF15" s="143"/>
      <c r="AG15" s="143" t="s">
        <v>117</v>
      </c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</row>
    <row r="16" spans="1:60" outlineLevel="1" x14ac:dyDescent="0.2">
      <c r="A16" s="174">
        <v>4</v>
      </c>
      <c r="B16" s="175" t="s">
        <v>354</v>
      </c>
      <c r="C16" s="183" t="s">
        <v>355</v>
      </c>
      <c r="D16" s="176" t="s">
        <v>256</v>
      </c>
      <c r="E16" s="177">
        <v>4</v>
      </c>
      <c r="F16" s="178"/>
      <c r="G16" s="179">
        <f t="shared" si="0"/>
        <v>0</v>
      </c>
      <c r="H16" s="154">
        <v>0</v>
      </c>
      <c r="I16" s="153">
        <f t="shared" si="1"/>
        <v>0</v>
      </c>
      <c r="J16" s="154">
        <v>543.4</v>
      </c>
      <c r="K16" s="153">
        <f t="shared" si="2"/>
        <v>2173.6</v>
      </c>
      <c r="L16" s="153">
        <v>21</v>
      </c>
      <c r="M16" s="153">
        <f t="shared" si="3"/>
        <v>0</v>
      </c>
      <c r="N16" s="152">
        <v>0</v>
      </c>
      <c r="O16" s="152">
        <f t="shared" si="4"/>
        <v>0</v>
      </c>
      <c r="P16" s="152">
        <v>0</v>
      </c>
      <c r="Q16" s="152">
        <f t="shared" si="5"/>
        <v>0</v>
      </c>
      <c r="R16" s="153"/>
      <c r="S16" s="153" t="s">
        <v>113</v>
      </c>
      <c r="T16" s="153" t="s">
        <v>154</v>
      </c>
      <c r="U16" s="153">
        <v>1.3666700000000001</v>
      </c>
      <c r="V16" s="153">
        <f t="shared" si="6"/>
        <v>5.47</v>
      </c>
      <c r="W16" s="153"/>
      <c r="X16" s="153" t="s">
        <v>115</v>
      </c>
      <c r="Y16" s="153" t="s">
        <v>116</v>
      </c>
      <c r="Z16" s="143"/>
      <c r="AA16" s="143"/>
      <c r="AB16" s="143"/>
      <c r="AC16" s="143"/>
      <c r="AD16" s="143"/>
      <c r="AE16" s="143"/>
      <c r="AF16" s="143"/>
      <c r="AG16" s="143" t="s">
        <v>117</v>
      </c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</row>
    <row r="17" spans="1:60" outlineLevel="1" x14ac:dyDescent="0.2">
      <c r="A17" s="174">
        <v>5</v>
      </c>
      <c r="B17" s="175" t="s">
        <v>356</v>
      </c>
      <c r="C17" s="183" t="s">
        <v>357</v>
      </c>
      <c r="D17" s="176" t="s">
        <v>256</v>
      </c>
      <c r="E17" s="177">
        <v>4</v>
      </c>
      <c r="F17" s="178"/>
      <c r="G17" s="179">
        <f t="shared" si="0"/>
        <v>0</v>
      </c>
      <c r="H17" s="154">
        <v>0</v>
      </c>
      <c r="I17" s="153">
        <f t="shared" si="1"/>
        <v>0</v>
      </c>
      <c r="J17" s="154">
        <v>465.2</v>
      </c>
      <c r="K17" s="153">
        <f t="shared" si="2"/>
        <v>1860.8</v>
      </c>
      <c r="L17" s="153">
        <v>21</v>
      </c>
      <c r="M17" s="153">
        <f t="shared" si="3"/>
        <v>0</v>
      </c>
      <c r="N17" s="152">
        <v>0</v>
      </c>
      <c r="O17" s="152">
        <f t="shared" si="4"/>
        <v>0</v>
      </c>
      <c r="P17" s="152">
        <v>0</v>
      </c>
      <c r="Q17" s="152">
        <f t="shared" si="5"/>
        <v>0</v>
      </c>
      <c r="R17" s="153"/>
      <c r="S17" s="153" t="s">
        <v>113</v>
      </c>
      <c r="T17" s="153" t="s">
        <v>114</v>
      </c>
      <c r="U17" s="153">
        <v>1.17</v>
      </c>
      <c r="V17" s="153">
        <f t="shared" si="6"/>
        <v>4.68</v>
      </c>
      <c r="W17" s="153"/>
      <c r="X17" s="153" t="s">
        <v>115</v>
      </c>
      <c r="Y17" s="153" t="s">
        <v>116</v>
      </c>
      <c r="Z17" s="143"/>
      <c r="AA17" s="143"/>
      <c r="AB17" s="143"/>
      <c r="AC17" s="143"/>
      <c r="AD17" s="143"/>
      <c r="AE17" s="143"/>
      <c r="AF17" s="143"/>
      <c r="AG17" s="143" t="s">
        <v>117</v>
      </c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</row>
    <row r="18" spans="1:60" outlineLevel="1" x14ac:dyDescent="0.2">
      <c r="A18" s="174">
        <v>6</v>
      </c>
      <c r="B18" s="175" t="s">
        <v>358</v>
      </c>
      <c r="C18" s="183" t="s">
        <v>359</v>
      </c>
      <c r="D18" s="176" t="s">
        <v>256</v>
      </c>
      <c r="E18" s="177">
        <v>4</v>
      </c>
      <c r="F18" s="178"/>
      <c r="G18" s="179">
        <f t="shared" si="0"/>
        <v>0</v>
      </c>
      <c r="H18" s="154">
        <v>0</v>
      </c>
      <c r="I18" s="153">
        <f t="shared" si="1"/>
        <v>0</v>
      </c>
      <c r="J18" s="154">
        <v>722.32</v>
      </c>
      <c r="K18" s="153">
        <f t="shared" si="2"/>
        <v>2889.28</v>
      </c>
      <c r="L18" s="153">
        <v>21</v>
      </c>
      <c r="M18" s="153">
        <f t="shared" si="3"/>
        <v>0</v>
      </c>
      <c r="N18" s="152">
        <v>0</v>
      </c>
      <c r="O18" s="152">
        <f t="shared" si="4"/>
        <v>0</v>
      </c>
      <c r="P18" s="152">
        <v>0</v>
      </c>
      <c r="Q18" s="152">
        <f t="shared" si="5"/>
        <v>0</v>
      </c>
      <c r="R18" s="153"/>
      <c r="S18" s="153" t="s">
        <v>113</v>
      </c>
      <c r="T18" s="153" t="s">
        <v>114</v>
      </c>
      <c r="U18" s="153">
        <v>1.81667</v>
      </c>
      <c r="V18" s="153">
        <f t="shared" si="6"/>
        <v>7.27</v>
      </c>
      <c r="W18" s="153"/>
      <c r="X18" s="153" t="s">
        <v>115</v>
      </c>
      <c r="Y18" s="153" t="s">
        <v>116</v>
      </c>
      <c r="Z18" s="143"/>
      <c r="AA18" s="143"/>
      <c r="AB18" s="143"/>
      <c r="AC18" s="143"/>
      <c r="AD18" s="143"/>
      <c r="AE18" s="143"/>
      <c r="AF18" s="143"/>
      <c r="AG18" s="143" t="s">
        <v>117</v>
      </c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</row>
    <row r="19" spans="1:60" ht="22.5" outlineLevel="1" x14ac:dyDescent="0.2">
      <c r="A19" s="174">
        <v>7</v>
      </c>
      <c r="B19" s="175" t="s">
        <v>360</v>
      </c>
      <c r="C19" s="183" t="s">
        <v>361</v>
      </c>
      <c r="D19" s="176" t="s">
        <v>202</v>
      </c>
      <c r="E19" s="177">
        <v>159</v>
      </c>
      <c r="F19" s="178"/>
      <c r="G19" s="179">
        <f t="shared" si="0"/>
        <v>0</v>
      </c>
      <c r="H19" s="154">
        <v>38.43</v>
      </c>
      <c r="I19" s="153">
        <f t="shared" si="1"/>
        <v>6110.37</v>
      </c>
      <c r="J19" s="154">
        <v>63.61</v>
      </c>
      <c r="K19" s="153">
        <f t="shared" si="2"/>
        <v>10113.99</v>
      </c>
      <c r="L19" s="153">
        <v>21</v>
      </c>
      <c r="M19" s="153">
        <f t="shared" si="3"/>
        <v>0</v>
      </c>
      <c r="N19" s="152">
        <v>1.0499999999999999E-3</v>
      </c>
      <c r="O19" s="152">
        <f t="shared" si="4"/>
        <v>0.17</v>
      </c>
      <c r="P19" s="152">
        <v>0</v>
      </c>
      <c r="Q19" s="152">
        <f t="shared" si="5"/>
        <v>0</v>
      </c>
      <c r="R19" s="153"/>
      <c r="S19" s="153" t="s">
        <v>113</v>
      </c>
      <c r="T19" s="153" t="s">
        <v>154</v>
      </c>
      <c r="U19" s="153">
        <v>0.16</v>
      </c>
      <c r="V19" s="153">
        <f t="shared" si="6"/>
        <v>25.44</v>
      </c>
      <c r="W19" s="153"/>
      <c r="X19" s="153" t="s">
        <v>115</v>
      </c>
      <c r="Y19" s="153" t="s">
        <v>116</v>
      </c>
      <c r="Z19" s="143"/>
      <c r="AA19" s="143"/>
      <c r="AB19" s="143"/>
      <c r="AC19" s="143"/>
      <c r="AD19" s="143"/>
      <c r="AE19" s="143"/>
      <c r="AF19" s="143"/>
      <c r="AG19" s="143" t="s">
        <v>117</v>
      </c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</row>
    <row r="20" spans="1:60" ht="22.5" outlineLevel="1" x14ac:dyDescent="0.2">
      <c r="A20" s="174">
        <v>8</v>
      </c>
      <c r="B20" s="175" t="s">
        <v>362</v>
      </c>
      <c r="C20" s="183" t="s">
        <v>363</v>
      </c>
      <c r="D20" s="176" t="s">
        <v>256</v>
      </c>
      <c r="E20" s="177">
        <v>8</v>
      </c>
      <c r="F20" s="178"/>
      <c r="G20" s="179">
        <f t="shared" si="0"/>
        <v>0</v>
      </c>
      <c r="H20" s="154">
        <v>17.59</v>
      </c>
      <c r="I20" s="153">
        <f t="shared" si="1"/>
        <v>140.72</v>
      </c>
      <c r="J20" s="154">
        <v>97.01</v>
      </c>
      <c r="K20" s="153">
        <f t="shared" si="2"/>
        <v>776.08</v>
      </c>
      <c r="L20" s="153">
        <v>21</v>
      </c>
      <c r="M20" s="153">
        <f t="shared" si="3"/>
        <v>0</v>
      </c>
      <c r="N20" s="152">
        <v>1.1E-4</v>
      </c>
      <c r="O20" s="152">
        <f t="shared" si="4"/>
        <v>0</v>
      </c>
      <c r="P20" s="152">
        <v>0</v>
      </c>
      <c r="Q20" s="152">
        <f t="shared" si="5"/>
        <v>0</v>
      </c>
      <c r="R20" s="153"/>
      <c r="S20" s="153" t="s">
        <v>113</v>
      </c>
      <c r="T20" s="153" t="s">
        <v>114</v>
      </c>
      <c r="U20" s="153">
        <v>0.24399999999999999</v>
      </c>
      <c r="V20" s="153">
        <f t="shared" si="6"/>
        <v>1.95</v>
      </c>
      <c r="W20" s="153"/>
      <c r="X20" s="153" t="s">
        <v>115</v>
      </c>
      <c r="Y20" s="153" t="s">
        <v>116</v>
      </c>
      <c r="Z20" s="143"/>
      <c r="AA20" s="143"/>
      <c r="AB20" s="143"/>
      <c r="AC20" s="143"/>
      <c r="AD20" s="143"/>
      <c r="AE20" s="143"/>
      <c r="AF20" s="143"/>
      <c r="AG20" s="143" t="s">
        <v>117</v>
      </c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</row>
    <row r="21" spans="1:60" outlineLevel="1" x14ac:dyDescent="0.2">
      <c r="A21" s="174">
        <v>9</v>
      </c>
      <c r="B21" s="175" t="s">
        <v>364</v>
      </c>
      <c r="C21" s="183" t="s">
        <v>365</v>
      </c>
      <c r="D21" s="176" t="s">
        <v>202</v>
      </c>
      <c r="E21" s="177">
        <v>159</v>
      </c>
      <c r="F21" s="178"/>
      <c r="G21" s="179">
        <f t="shared" si="0"/>
        <v>0</v>
      </c>
      <c r="H21" s="154">
        <v>0</v>
      </c>
      <c r="I21" s="153">
        <f t="shared" si="1"/>
        <v>0</v>
      </c>
      <c r="J21" s="154">
        <v>24.93</v>
      </c>
      <c r="K21" s="153">
        <f t="shared" si="2"/>
        <v>3963.87</v>
      </c>
      <c r="L21" s="153">
        <v>21</v>
      </c>
      <c r="M21" s="153">
        <f t="shared" si="3"/>
        <v>0</v>
      </c>
      <c r="N21" s="152">
        <v>0</v>
      </c>
      <c r="O21" s="152">
        <f t="shared" si="4"/>
        <v>0</v>
      </c>
      <c r="P21" s="152">
        <v>0</v>
      </c>
      <c r="Q21" s="152">
        <f t="shared" si="5"/>
        <v>0</v>
      </c>
      <c r="R21" s="153"/>
      <c r="S21" s="153" t="s">
        <v>113</v>
      </c>
      <c r="T21" s="153" t="s">
        <v>154</v>
      </c>
      <c r="U21" s="153">
        <v>6.2700000000000006E-2</v>
      </c>
      <c r="V21" s="153">
        <f t="shared" si="6"/>
        <v>9.9700000000000006</v>
      </c>
      <c r="W21" s="153"/>
      <c r="X21" s="153" t="s">
        <v>115</v>
      </c>
      <c r="Y21" s="153" t="s">
        <v>116</v>
      </c>
      <c r="Z21" s="143"/>
      <c r="AA21" s="143"/>
      <c r="AB21" s="143"/>
      <c r="AC21" s="143"/>
      <c r="AD21" s="143"/>
      <c r="AE21" s="143"/>
      <c r="AF21" s="143"/>
      <c r="AG21" s="143" t="s">
        <v>117</v>
      </c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</row>
    <row r="22" spans="1:60" outlineLevel="1" x14ac:dyDescent="0.2">
      <c r="A22" s="168">
        <v>10</v>
      </c>
      <c r="B22" s="169" t="s">
        <v>366</v>
      </c>
      <c r="C22" s="181" t="s">
        <v>367</v>
      </c>
      <c r="D22" s="170" t="s">
        <v>202</v>
      </c>
      <c r="E22" s="171">
        <v>98</v>
      </c>
      <c r="F22" s="172"/>
      <c r="G22" s="173">
        <f t="shared" si="0"/>
        <v>0</v>
      </c>
      <c r="H22" s="154">
        <v>0</v>
      </c>
      <c r="I22" s="153">
        <f t="shared" si="1"/>
        <v>0</v>
      </c>
      <c r="J22" s="154">
        <v>115.52</v>
      </c>
      <c r="K22" s="153">
        <f t="shared" si="2"/>
        <v>11320.96</v>
      </c>
      <c r="L22" s="153">
        <v>21</v>
      </c>
      <c r="M22" s="153">
        <f t="shared" si="3"/>
        <v>0</v>
      </c>
      <c r="N22" s="152">
        <v>0</v>
      </c>
      <c r="O22" s="152">
        <f t="shared" si="4"/>
        <v>0</v>
      </c>
      <c r="P22" s="152">
        <v>0</v>
      </c>
      <c r="Q22" s="152">
        <f t="shared" si="5"/>
        <v>0</v>
      </c>
      <c r="R22" s="153"/>
      <c r="S22" s="153" t="s">
        <v>113</v>
      </c>
      <c r="T22" s="153" t="s">
        <v>114</v>
      </c>
      <c r="U22" s="153">
        <v>0.21</v>
      </c>
      <c r="V22" s="153">
        <f t="shared" si="6"/>
        <v>20.58</v>
      </c>
      <c r="W22" s="153"/>
      <c r="X22" s="153" t="s">
        <v>115</v>
      </c>
      <c r="Y22" s="153" t="s">
        <v>116</v>
      </c>
      <c r="Z22" s="143"/>
      <c r="AA22" s="143"/>
      <c r="AB22" s="143"/>
      <c r="AC22" s="143"/>
      <c r="AD22" s="143"/>
      <c r="AE22" s="143"/>
      <c r="AF22" s="143"/>
      <c r="AG22" s="143" t="s">
        <v>117</v>
      </c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</row>
    <row r="23" spans="1:60" outlineLevel="2" x14ac:dyDescent="0.2">
      <c r="A23" s="150"/>
      <c r="B23" s="151"/>
      <c r="C23" s="182" t="s">
        <v>368</v>
      </c>
      <c r="D23" s="155"/>
      <c r="E23" s="156">
        <v>90</v>
      </c>
      <c r="F23" s="153"/>
      <c r="G23" s="153"/>
      <c r="H23" s="153"/>
      <c r="I23" s="153"/>
      <c r="J23" s="153"/>
      <c r="K23" s="153"/>
      <c r="L23" s="153"/>
      <c r="M23" s="153"/>
      <c r="N23" s="152"/>
      <c r="O23" s="152"/>
      <c r="P23" s="152"/>
      <c r="Q23" s="152"/>
      <c r="R23" s="153"/>
      <c r="S23" s="153"/>
      <c r="T23" s="153"/>
      <c r="U23" s="153"/>
      <c r="V23" s="153"/>
      <c r="W23" s="153"/>
      <c r="X23" s="153"/>
      <c r="Y23" s="153"/>
      <c r="Z23" s="143"/>
      <c r="AA23" s="143"/>
      <c r="AB23" s="143"/>
      <c r="AC23" s="143"/>
      <c r="AD23" s="143"/>
      <c r="AE23" s="143"/>
      <c r="AF23" s="143"/>
      <c r="AG23" s="143" t="s">
        <v>119</v>
      </c>
      <c r="AH23" s="143">
        <v>0</v>
      </c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</row>
    <row r="24" spans="1:60" outlineLevel="3" x14ac:dyDescent="0.2">
      <c r="A24" s="150"/>
      <c r="B24" s="151"/>
      <c r="C24" s="182" t="s">
        <v>369</v>
      </c>
      <c r="D24" s="155"/>
      <c r="E24" s="156">
        <v>8</v>
      </c>
      <c r="F24" s="153"/>
      <c r="G24" s="153"/>
      <c r="H24" s="153"/>
      <c r="I24" s="153"/>
      <c r="J24" s="153"/>
      <c r="K24" s="153"/>
      <c r="L24" s="153"/>
      <c r="M24" s="153"/>
      <c r="N24" s="152"/>
      <c r="O24" s="152"/>
      <c r="P24" s="152"/>
      <c r="Q24" s="152"/>
      <c r="R24" s="153"/>
      <c r="S24" s="153"/>
      <c r="T24" s="153"/>
      <c r="U24" s="153"/>
      <c r="V24" s="153"/>
      <c r="W24" s="153"/>
      <c r="X24" s="153"/>
      <c r="Y24" s="153"/>
      <c r="Z24" s="143"/>
      <c r="AA24" s="143"/>
      <c r="AB24" s="143"/>
      <c r="AC24" s="143"/>
      <c r="AD24" s="143"/>
      <c r="AE24" s="143"/>
      <c r="AF24" s="143"/>
      <c r="AG24" s="143" t="s">
        <v>119</v>
      </c>
      <c r="AH24" s="143">
        <v>0</v>
      </c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</row>
    <row r="25" spans="1:60" outlineLevel="1" x14ac:dyDescent="0.2">
      <c r="A25" s="174">
        <v>11</v>
      </c>
      <c r="B25" s="175" t="s">
        <v>370</v>
      </c>
      <c r="C25" s="183" t="s">
        <v>371</v>
      </c>
      <c r="D25" s="176" t="s">
        <v>256</v>
      </c>
      <c r="E25" s="177">
        <v>5</v>
      </c>
      <c r="F25" s="178"/>
      <c r="G25" s="179">
        <f t="shared" ref="G25:G30" si="7">ROUND(E25*F25,2)</f>
        <v>0</v>
      </c>
      <c r="H25" s="154">
        <v>14760</v>
      </c>
      <c r="I25" s="153">
        <f t="shared" ref="I25:I30" si="8">ROUND(E25*H25,2)</f>
        <v>73800</v>
      </c>
      <c r="J25" s="154">
        <v>0</v>
      </c>
      <c r="K25" s="153">
        <f t="shared" ref="K25:K30" si="9">ROUND(E25*J25,2)</f>
        <v>0</v>
      </c>
      <c r="L25" s="153">
        <v>21</v>
      </c>
      <c r="M25" s="153">
        <f t="shared" ref="M25:M30" si="10">G25*(1+L25/100)</f>
        <v>0</v>
      </c>
      <c r="N25" s="152">
        <v>0.14299999999999999</v>
      </c>
      <c r="O25" s="152">
        <f t="shared" ref="O25:O30" si="11">ROUND(E25*N25,2)</f>
        <v>0.72</v>
      </c>
      <c r="P25" s="152">
        <v>0</v>
      </c>
      <c r="Q25" s="152">
        <f t="shared" ref="Q25:Q30" si="12">ROUND(E25*P25,2)</f>
        <v>0</v>
      </c>
      <c r="R25" s="153" t="s">
        <v>188</v>
      </c>
      <c r="S25" s="153" t="s">
        <v>113</v>
      </c>
      <c r="T25" s="153" t="s">
        <v>189</v>
      </c>
      <c r="U25" s="153">
        <v>0</v>
      </c>
      <c r="V25" s="153">
        <f t="shared" ref="V25:V30" si="13">ROUND(E25*U25,2)</f>
        <v>0</v>
      </c>
      <c r="W25" s="153"/>
      <c r="X25" s="153" t="s">
        <v>190</v>
      </c>
      <c r="Y25" s="153" t="s">
        <v>116</v>
      </c>
      <c r="Z25" s="143"/>
      <c r="AA25" s="143"/>
      <c r="AB25" s="143"/>
      <c r="AC25" s="143"/>
      <c r="AD25" s="143"/>
      <c r="AE25" s="143"/>
      <c r="AF25" s="143"/>
      <c r="AG25" s="143" t="s">
        <v>191</v>
      </c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</row>
    <row r="26" spans="1:60" outlineLevel="1" x14ac:dyDescent="0.2">
      <c r="A26" s="174">
        <v>12</v>
      </c>
      <c r="B26" s="175" t="s">
        <v>372</v>
      </c>
      <c r="C26" s="183" t="s">
        <v>373</v>
      </c>
      <c r="D26" s="176" t="s">
        <v>256</v>
      </c>
      <c r="E26" s="177">
        <v>4</v>
      </c>
      <c r="F26" s="178"/>
      <c r="G26" s="179">
        <f t="shared" si="7"/>
        <v>0</v>
      </c>
      <c r="H26" s="154">
        <v>501</v>
      </c>
      <c r="I26" s="153">
        <f t="shared" si="8"/>
        <v>2004</v>
      </c>
      <c r="J26" s="154">
        <v>0</v>
      </c>
      <c r="K26" s="153">
        <f t="shared" si="9"/>
        <v>0</v>
      </c>
      <c r="L26" s="153">
        <v>21</v>
      </c>
      <c r="M26" s="153">
        <f t="shared" si="10"/>
        <v>0</v>
      </c>
      <c r="N26" s="152">
        <v>2.0000000000000001E-4</v>
      </c>
      <c r="O26" s="152">
        <f t="shared" si="11"/>
        <v>0</v>
      </c>
      <c r="P26" s="152">
        <v>0</v>
      </c>
      <c r="Q26" s="152">
        <f t="shared" si="12"/>
        <v>0</v>
      </c>
      <c r="R26" s="153" t="s">
        <v>188</v>
      </c>
      <c r="S26" s="153" t="s">
        <v>113</v>
      </c>
      <c r="T26" s="153" t="s">
        <v>374</v>
      </c>
      <c r="U26" s="153">
        <v>0</v>
      </c>
      <c r="V26" s="153">
        <f t="shared" si="13"/>
        <v>0</v>
      </c>
      <c r="W26" s="153"/>
      <c r="X26" s="153" t="s">
        <v>190</v>
      </c>
      <c r="Y26" s="153" t="s">
        <v>116</v>
      </c>
      <c r="Z26" s="143"/>
      <c r="AA26" s="143"/>
      <c r="AB26" s="143"/>
      <c r="AC26" s="143"/>
      <c r="AD26" s="143"/>
      <c r="AE26" s="143"/>
      <c r="AF26" s="143"/>
      <c r="AG26" s="143" t="s">
        <v>191</v>
      </c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</row>
    <row r="27" spans="1:60" outlineLevel="1" x14ac:dyDescent="0.2">
      <c r="A27" s="174">
        <v>13</v>
      </c>
      <c r="B27" s="175" t="s">
        <v>375</v>
      </c>
      <c r="C27" s="183" t="s">
        <v>376</v>
      </c>
      <c r="D27" s="176" t="s">
        <v>202</v>
      </c>
      <c r="E27" s="177">
        <v>180</v>
      </c>
      <c r="F27" s="178"/>
      <c r="G27" s="179">
        <f t="shared" si="7"/>
        <v>0</v>
      </c>
      <c r="H27" s="154">
        <v>189.5</v>
      </c>
      <c r="I27" s="153">
        <f t="shared" si="8"/>
        <v>34110</v>
      </c>
      <c r="J27" s="154">
        <v>0</v>
      </c>
      <c r="K27" s="153">
        <f t="shared" si="9"/>
        <v>0</v>
      </c>
      <c r="L27" s="153">
        <v>21</v>
      </c>
      <c r="M27" s="153">
        <f t="shared" si="10"/>
        <v>0</v>
      </c>
      <c r="N27" s="152">
        <v>1.2899999999999999E-3</v>
      </c>
      <c r="O27" s="152">
        <f t="shared" si="11"/>
        <v>0.23</v>
      </c>
      <c r="P27" s="152">
        <v>0</v>
      </c>
      <c r="Q27" s="152">
        <f t="shared" si="12"/>
        <v>0</v>
      </c>
      <c r="R27" s="153" t="s">
        <v>188</v>
      </c>
      <c r="S27" s="153" t="s">
        <v>113</v>
      </c>
      <c r="T27" s="153" t="s">
        <v>189</v>
      </c>
      <c r="U27" s="153">
        <v>0</v>
      </c>
      <c r="V27" s="153">
        <f t="shared" si="13"/>
        <v>0</v>
      </c>
      <c r="W27" s="153"/>
      <c r="X27" s="153" t="s">
        <v>190</v>
      </c>
      <c r="Y27" s="153" t="s">
        <v>116</v>
      </c>
      <c r="Z27" s="143"/>
      <c r="AA27" s="143"/>
      <c r="AB27" s="143"/>
      <c r="AC27" s="143"/>
      <c r="AD27" s="143"/>
      <c r="AE27" s="143"/>
      <c r="AF27" s="143"/>
      <c r="AG27" s="143" t="s">
        <v>191</v>
      </c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</row>
    <row r="28" spans="1:60" outlineLevel="1" x14ac:dyDescent="0.2">
      <c r="A28" s="174">
        <v>14</v>
      </c>
      <c r="B28" s="175" t="s">
        <v>377</v>
      </c>
      <c r="C28" s="183" t="s">
        <v>378</v>
      </c>
      <c r="D28" s="176" t="s">
        <v>202</v>
      </c>
      <c r="E28" s="177">
        <v>180</v>
      </c>
      <c r="F28" s="178"/>
      <c r="G28" s="179">
        <f t="shared" si="7"/>
        <v>0</v>
      </c>
      <c r="H28" s="154">
        <v>19</v>
      </c>
      <c r="I28" s="153">
        <f t="shared" si="8"/>
        <v>3420</v>
      </c>
      <c r="J28" s="154">
        <v>0</v>
      </c>
      <c r="K28" s="153">
        <f t="shared" si="9"/>
        <v>0</v>
      </c>
      <c r="L28" s="153">
        <v>21</v>
      </c>
      <c r="M28" s="153">
        <f t="shared" si="10"/>
        <v>0</v>
      </c>
      <c r="N28" s="152">
        <v>3.1E-4</v>
      </c>
      <c r="O28" s="152">
        <f t="shared" si="11"/>
        <v>0.06</v>
      </c>
      <c r="P28" s="152">
        <v>0</v>
      </c>
      <c r="Q28" s="152">
        <f t="shared" si="12"/>
        <v>0</v>
      </c>
      <c r="R28" s="153" t="s">
        <v>188</v>
      </c>
      <c r="S28" s="153" t="s">
        <v>113</v>
      </c>
      <c r="T28" s="153" t="s">
        <v>374</v>
      </c>
      <c r="U28" s="153">
        <v>0</v>
      </c>
      <c r="V28" s="153">
        <f t="shared" si="13"/>
        <v>0</v>
      </c>
      <c r="W28" s="153"/>
      <c r="X28" s="153" t="s">
        <v>190</v>
      </c>
      <c r="Y28" s="153" t="s">
        <v>116</v>
      </c>
      <c r="Z28" s="143"/>
      <c r="AA28" s="143"/>
      <c r="AB28" s="143"/>
      <c r="AC28" s="143"/>
      <c r="AD28" s="143"/>
      <c r="AE28" s="143"/>
      <c r="AF28" s="143"/>
      <c r="AG28" s="143" t="s">
        <v>191</v>
      </c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</row>
    <row r="29" spans="1:60" outlineLevel="1" x14ac:dyDescent="0.2">
      <c r="A29" s="174">
        <v>15</v>
      </c>
      <c r="B29" s="175" t="s">
        <v>379</v>
      </c>
      <c r="C29" s="183" t="s">
        <v>380</v>
      </c>
      <c r="D29" s="176" t="s">
        <v>202</v>
      </c>
      <c r="E29" s="177">
        <v>110</v>
      </c>
      <c r="F29" s="178"/>
      <c r="G29" s="179">
        <f t="shared" si="7"/>
        <v>0</v>
      </c>
      <c r="H29" s="154">
        <v>127</v>
      </c>
      <c r="I29" s="153">
        <f t="shared" si="8"/>
        <v>13970</v>
      </c>
      <c r="J29" s="154">
        <v>0</v>
      </c>
      <c r="K29" s="153">
        <f t="shared" si="9"/>
        <v>0</v>
      </c>
      <c r="L29" s="153">
        <v>21</v>
      </c>
      <c r="M29" s="153">
        <f t="shared" si="10"/>
        <v>0</v>
      </c>
      <c r="N29" s="152">
        <v>7.7999999999999999E-4</v>
      </c>
      <c r="O29" s="152">
        <f t="shared" si="11"/>
        <v>0.09</v>
      </c>
      <c r="P29" s="152">
        <v>0</v>
      </c>
      <c r="Q29" s="152">
        <f t="shared" si="12"/>
        <v>0</v>
      </c>
      <c r="R29" s="153" t="s">
        <v>188</v>
      </c>
      <c r="S29" s="153" t="s">
        <v>113</v>
      </c>
      <c r="T29" s="153" t="s">
        <v>189</v>
      </c>
      <c r="U29" s="153">
        <v>0</v>
      </c>
      <c r="V29" s="153">
        <f t="shared" si="13"/>
        <v>0</v>
      </c>
      <c r="W29" s="153"/>
      <c r="X29" s="153" t="s">
        <v>190</v>
      </c>
      <c r="Y29" s="153" t="s">
        <v>116</v>
      </c>
      <c r="Z29" s="143"/>
      <c r="AA29" s="143"/>
      <c r="AB29" s="143"/>
      <c r="AC29" s="143"/>
      <c r="AD29" s="143"/>
      <c r="AE29" s="143"/>
      <c r="AF29" s="143"/>
      <c r="AG29" s="143" t="s">
        <v>191</v>
      </c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</row>
    <row r="30" spans="1:60" outlineLevel="1" x14ac:dyDescent="0.2">
      <c r="A30" s="174">
        <v>16</v>
      </c>
      <c r="B30" s="175" t="s">
        <v>381</v>
      </c>
      <c r="C30" s="183" t="s">
        <v>382</v>
      </c>
      <c r="D30" s="176" t="s">
        <v>256</v>
      </c>
      <c r="E30" s="177">
        <v>4</v>
      </c>
      <c r="F30" s="178"/>
      <c r="G30" s="179">
        <f t="shared" si="7"/>
        <v>0</v>
      </c>
      <c r="H30" s="154">
        <v>7465</v>
      </c>
      <c r="I30" s="153">
        <f t="shared" si="8"/>
        <v>29860</v>
      </c>
      <c r="J30" s="154">
        <v>0</v>
      </c>
      <c r="K30" s="153">
        <f t="shared" si="9"/>
        <v>0</v>
      </c>
      <c r="L30" s="153">
        <v>21</v>
      </c>
      <c r="M30" s="153">
        <f t="shared" si="10"/>
        <v>0</v>
      </c>
      <c r="N30" s="152">
        <v>9.8200000000000006E-3</v>
      </c>
      <c r="O30" s="152">
        <f t="shared" si="11"/>
        <v>0.04</v>
      </c>
      <c r="P30" s="152">
        <v>0</v>
      </c>
      <c r="Q30" s="152">
        <f t="shared" si="12"/>
        <v>0</v>
      </c>
      <c r="R30" s="153" t="s">
        <v>188</v>
      </c>
      <c r="S30" s="153" t="s">
        <v>113</v>
      </c>
      <c r="T30" s="153" t="s">
        <v>189</v>
      </c>
      <c r="U30" s="153">
        <v>0</v>
      </c>
      <c r="V30" s="153">
        <f t="shared" si="13"/>
        <v>0</v>
      </c>
      <c r="W30" s="153"/>
      <c r="X30" s="153" t="s">
        <v>190</v>
      </c>
      <c r="Y30" s="153" t="s">
        <v>116</v>
      </c>
      <c r="Z30" s="143"/>
      <c r="AA30" s="143"/>
      <c r="AB30" s="143"/>
      <c r="AC30" s="143"/>
      <c r="AD30" s="143"/>
      <c r="AE30" s="143"/>
      <c r="AF30" s="143"/>
      <c r="AG30" s="143" t="s">
        <v>191</v>
      </c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</row>
    <row r="31" spans="1:60" x14ac:dyDescent="0.2">
      <c r="A31" s="161" t="s">
        <v>108</v>
      </c>
      <c r="B31" s="162" t="s">
        <v>78</v>
      </c>
      <c r="C31" s="180" t="s">
        <v>79</v>
      </c>
      <c r="D31" s="163"/>
      <c r="E31" s="164"/>
      <c r="F31" s="165"/>
      <c r="G31" s="166">
        <f>SUMIF(AG32:AG47,"&lt;&gt;NOR",G32:G47)</f>
        <v>0</v>
      </c>
      <c r="H31" s="160"/>
      <c r="I31" s="160">
        <f>SUM(I32:I47)</f>
        <v>10909.27</v>
      </c>
      <c r="J31" s="160"/>
      <c r="K31" s="160">
        <f>SUM(K32:K47)</f>
        <v>49717.420000000006</v>
      </c>
      <c r="L31" s="160"/>
      <c r="M31" s="160">
        <f>SUM(M32:M47)</f>
        <v>0</v>
      </c>
      <c r="N31" s="159"/>
      <c r="O31" s="159">
        <f>SUM(O32:O47)</f>
        <v>24.640000000000004</v>
      </c>
      <c r="P31" s="159"/>
      <c r="Q31" s="159">
        <f>SUM(Q32:Q47)</f>
        <v>0</v>
      </c>
      <c r="R31" s="160"/>
      <c r="S31" s="160"/>
      <c r="T31" s="160"/>
      <c r="U31" s="160"/>
      <c r="V31" s="160">
        <f>SUM(V32:V47)</f>
        <v>78.140000000000015</v>
      </c>
      <c r="W31" s="160"/>
      <c r="X31" s="160"/>
      <c r="Y31" s="160"/>
      <c r="AG31" t="s">
        <v>109</v>
      </c>
    </row>
    <row r="32" spans="1:60" outlineLevel="1" x14ac:dyDescent="0.2">
      <c r="A32" s="174">
        <v>17</v>
      </c>
      <c r="B32" s="175" t="s">
        <v>383</v>
      </c>
      <c r="C32" s="183" t="s">
        <v>384</v>
      </c>
      <c r="D32" s="176" t="s">
        <v>256</v>
      </c>
      <c r="E32" s="177">
        <v>4</v>
      </c>
      <c r="F32" s="178"/>
      <c r="G32" s="179">
        <f>ROUND(E32*F32,2)</f>
        <v>0</v>
      </c>
      <c r="H32" s="154">
        <v>0</v>
      </c>
      <c r="I32" s="153">
        <f>ROUND(E32*H32,2)</f>
        <v>0</v>
      </c>
      <c r="J32" s="154">
        <v>1078.19</v>
      </c>
      <c r="K32" s="153">
        <f>ROUND(E32*J32,2)</f>
        <v>4312.76</v>
      </c>
      <c r="L32" s="153">
        <v>21</v>
      </c>
      <c r="M32" s="153">
        <f>G32*(1+L32/100)</f>
        <v>0</v>
      </c>
      <c r="N32" s="152">
        <v>0</v>
      </c>
      <c r="O32" s="152">
        <f>ROUND(E32*N32,2)</f>
        <v>0</v>
      </c>
      <c r="P32" s="152">
        <v>0</v>
      </c>
      <c r="Q32" s="152">
        <f>ROUND(E32*P32,2)</f>
        <v>0</v>
      </c>
      <c r="R32" s="153"/>
      <c r="S32" s="153" t="s">
        <v>113</v>
      </c>
      <c r="T32" s="153" t="s">
        <v>114</v>
      </c>
      <c r="U32" s="153">
        <v>2.4020000000000001</v>
      </c>
      <c r="V32" s="153">
        <f>ROUND(E32*U32,2)</f>
        <v>9.61</v>
      </c>
      <c r="W32" s="153"/>
      <c r="X32" s="153" t="s">
        <v>115</v>
      </c>
      <c r="Y32" s="153" t="s">
        <v>116</v>
      </c>
      <c r="Z32" s="143"/>
      <c r="AA32" s="143"/>
      <c r="AB32" s="143"/>
      <c r="AC32" s="143"/>
      <c r="AD32" s="143"/>
      <c r="AE32" s="143"/>
      <c r="AF32" s="143"/>
      <c r="AG32" s="143" t="s">
        <v>117</v>
      </c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</row>
    <row r="33" spans="1:60" ht="22.5" outlineLevel="1" x14ac:dyDescent="0.2">
      <c r="A33" s="174">
        <v>18</v>
      </c>
      <c r="B33" s="175" t="s">
        <v>385</v>
      </c>
      <c r="C33" s="183" t="s">
        <v>386</v>
      </c>
      <c r="D33" s="176" t="s">
        <v>256</v>
      </c>
      <c r="E33" s="177">
        <v>4</v>
      </c>
      <c r="F33" s="178"/>
      <c r="G33" s="179">
        <f>ROUND(E33*F33,2)</f>
        <v>0</v>
      </c>
      <c r="H33" s="154">
        <v>624.76</v>
      </c>
      <c r="I33" s="153">
        <f>ROUND(E33*H33,2)</f>
        <v>2499.04</v>
      </c>
      <c r="J33" s="154">
        <v>1480.36</v>
      </c>
      <c r="K33" s="153">
        <f>ROUND(E33*J33,2)</f>
        <v>5921.44</v>
      </c>
      <c r="L33" s="153">
        <v>21</v>
      </c>
      <c r="M33" s="153">
        <f>G33*(1+L33/100)</f>
        <v>0</v>
      </c>
      <c r="N33" s="152">
        <v>0.13682</v>
      </c>
      <c r="O33" s="152">
        <f>ROUND(E33*N33,2)</f>
        <v>0.55000000000000004</v>
      </c>
      <c r="P33" s="152">
        <v>0</v>
      </c>
      <c r="Q33" s="152">
        <f>ROUND(E33*P33,2)</f>
        <v>0</v>
      </c>
      <c r="R33" s="153"/>
      <c r="S33" s="153" t="s">
        <v>113</v>
      </c>
      <c r="T33" s="153" t="s">
        <v>114</v>
      </c>
      <c r="U33" s="153">
        <v>2.827</v>
      </c>
      <c r="V33" s="153">
        <f>ROUND(E33*U33,2)</f>
        <v>11.31</v>
      </c>
      <c r="W33" s="153"/>
      <c r="X33" s="153" t="s">
        <v>115</v>
      </c>
      <c r="Y33" s="153" t="s">
        <v>116</v>
      </c>
      <c r="Z33" s="143"/>
      <c r="AA33" s="143"/>
      <c r="AB33" s="143"/>
      <c r="AC33" s="143"/>
      <c r="AD33" s="143"/>
      <c r="AE33" s="143"/>
      <c r="AF33" s="143"/>
      <c r="AG33" s="143" t="s">
        <v>117</v>
      </c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</row>
    <row r="34" spans="1:60" outlineLevel="1" x14ac:dyDescent="0.2">
      <c r="A34" s="168">
        <v>19</v>
      </c>
      <c r="B34" s="169" t="s">
        <v>387</v>
      </c>
      <c r="C34" s="181" t="s">
        <v>388</v>
      </c>
      <c r="D34" s="170" t="s">
        <v>202</v>
      </c>
      <c r="E34" s="171">
        <v>159</v>
      </c>
      <c r="F34" s="172"/>
      <c r="G34" s="173">
        <f>ROUND(E34*F34,2)</f>
        <v>0</v>
      </c>
      <c r="H34" s="154">
        <v>0</v>
      </c>
      <c r="I34" s="153">
        <f>ROUND(E34*H34,2)</f>
        <v>0</v>
      </c>
      <c r="J34" s="154">
        <v>82.63</v>
      </c>
      <c r="K34" s="153">
        <f>ROUND(E34*J34,2)</f>
        <v>13138.17</v>
      </c>
      <c r="L34" s="153">
        <v>21</v>
      </c>
      <c r="M34" s="153">
        <f>G34*(1+L34/100)</f>
        <v>0</v>
      </c>
      <c r="N34" s="152">
        <v>0</v>
      </c>
      <c r="O34" s="152">
        <f>ROUND(E34*N34,2)</f>
        <v>0</v>
      </c>
      <c r="P34" s="152">
        <v>0</v>
      </c>
      <c r="Q34" s="152">
        <f>ROUND(E34*P34,2)</f>
        <v>0</v>
      </c>
      <c r="R34" s="153"/>
      <c r="S34" s="153" t="s">
        <v>113</v>
      </c>
      <c r="T34" s="153" t="s">
        <v>114</v>
      </c>
      <c r="U34" s="153">
        <v>5.11E-2</v>
      </c>
      <c r="V34" s="153">
        <f>ROUND(E34*U34,2)</f>
        <v>8.1199999999999992</v>
      </c>
      <c r="W34" s="153"/>
      <c r="X34" s="153" t="s">
        <v>115</v>
      </c>
      <c r="Y34" s="153" t="s">
        <v>116</v>
      </c>
      <c r="Z34" s="143"/>
      <c r="AA34" s="143"/>
      <c r="AB34" s="143"/>
      <c r="AC34" s="143"/>
      <c r="AD34" s="143"/>
      <c r="AE34" s="143"/>
      <c r="AF34" s="143"/>
      <c r="AG34" s="143" t="s">
        <v>117</v>
      </c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</row>
    <row r="35" spans="1:60" outlineLevel="2" x14ac:dyDescent="0.2">
      <c r="A35" s="150"/>
      <c r="B35" s="151"/>
      <c r="C35" s="190" t="s">
        <v>346</v>
      </c>
      <c r="D35" s="155"/>
      <c r="E35" s="156">
        <v>45</v>
      </c>
      <c r="F35" s="153"/>
      <c r="G35" s="153"/>
      <c r="H35" s="153"/>
      <c r="I35" s="153"/>
      <c r="J35" s="153"/>
      <c r="K35" s="153"/>
      <c r="L35" s="153"/>
      <c r="M35" s="153"/>
      <c r="N35" s="152"/>
      <c r="O35" s="152"/>
      <c r="P35" s="152"/>
      <c r="Q35" s="152"/>
      <c r="R35" s="153"/>
      <c r="S35" s="153"/>
      <c r="T35" s="153"/>
      <c r="U35" s="153"/>
      <c r="V35" s="153"/>
      <c r="W35" s="153"/>
      <c r="X35" s="153"/>
      <c r="Y35" s="153"/>
      <c r="Z35" s="143"/>
      <c r="AA35" s="143"/>
      <c r="AB35" s="143"/>
      <c r="AC35" s="143"/>
      <c r="AD35" s="143"/>
      <c r="AE35" s="143"/>
      <c r="AF35" s="143"/>
      <c r="AG35" s="143" t="s">
        <v>119</v>
      </c>
      <c r="AH35" s="143">
        <v>0</v>
      </c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</row>
    <row r="36" spans="1:60" outlineLevel="3" x14ac:dyDescent="0.2">
      <c r="A36" s="150"/>
      <c r="B36" s="151"/>
      <c r="C36" s="182" t="s">
        <v>347</v>
      </c>
      <c r="D36" s="155"/>
      <c r="E36" s="156">
        <v>38</v>
      </c>
      <c r="F36" s="153"/>
      <c r="G36" s="153"/>
      <c r="H36" s="153"/>
      <c r="I36" s="153"/>
      <c r="J36" s="153"/>
      <c r="K36" s="153"/>
      <c r="L36" s="153"/>
      <c r="M36" s="153"/>
      <c r="N36" s="152"/>
      <c r="O36" s="152"/>
      <c r="P36" s="152"/>
      <c r="Q36" s="152"/>
      <c r="R36" s="153"/>
      <c r="S36" s="153"/>
      <c r="T36" s="153"/>
      <c r="U36" s="153"/>
      <c r="V36" s="153"/>
      <c r="W36" s="153"/>
      <c r="X36" s="153"/>
      <c r="Y36" s="153"/>
      <c r="Z36" s="143"/>
      <c r="AA36" s="143"/>
      <c r="AB36" s="143"/>
      <c r="AC36" s="143"/>
      <c r="AD36" s="143"/>
      <c r="AE36" s="143"/>
      <c r="AF36" s="143"/>
      <c r="AG36" s="143" t="s">
        <v>119</v>
      </c>
      <c r="AH36" s="143">
        <v>0</v>
      </c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</row>
    <row r="37" spans="1:60" outlineLevel="3" x14ac:dyDescent="0.2">
      <c r="A37" s="150"/>
      <c r="B37" s="151"/>
      <c r="C37" s="182" t="s">
        <v>348</v>
      </c>
      <c r="D37" s="155"/>
      <c r="E37" s="156">
        <v>38</v>
      </c>
      <c r="F37" s="153"/>
      <c r="G37" s="153"/>
      <c r="H37" s="153"/>
      <c r="I37" s="153"/>
      <c r="J37" s="153"/>
      <c r="K37" s="153"/>
      <c r="L37" s="153"/>
      <c r="M37" s="153"/>
      <c r="N37" s="152"/>
      <c r="O37" s="152"/>
      <c r="P37" s="152"/>
      <c r="Q37" s="152"/>
      <c r="R37" s="153"/>
      <c r="S37" s="153"/>
      <c r="T37" s="153"/>
      <c r="U37" s="153"/>
      <c r="V37" s="153"/>
      <c r="W37" s="153"/>
      <c r="X37" s="153"/>
      <c r="Y37" s="153"/>
      <c r="Z37" s="143"/>
      <c r="AA37" s="143"/>
      <c r="AB37" s="143"/>
      <c r="AC37" s="143"/>
      <c r="AD37" s="143"/>
      <c r="AE37" s="143"/>
      <c r="AF37" s="143"/>
      <c r="AG37" s="143" t="s">
        <v>119</v>
      </c>
      <c r="AH37" s="143">
        <v>0</v>
      </c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</row>
    <row r="38" spans="1:60" outlineLevel="3" x14ac:dyDescent="0.2">
      <c r="A38" s="150"/>
      <c r="B38" s="151"/>
      <c r="C38" s="182" t="s">
        <v>349</v>
      </c>
      <c r="D38" s="155"/>
      <c r="E38" s="156">
        <v>38</v>
      </c>
      <c r="F38" s="153"/>
      <c r="G38" s="153"/>
      <c r="H38" s="153"/>
      <c r="I38" s="153"/>
      <c r="J38" s="153"/>
      <c r="K38" s="153"/>
      <c r="L38" s="153"/>
      <c r="M38" s="153"/>
      <c r="N38" s="152"/>
      <c r="O38" s="152"/>
      <c r="P38" s="152"/>
      <c r="Q38" s="152"/>
      <c r="R38" s="153"/>
      <c r="S38" s="153"/>
      <c r="T38" s="153"/>
      <c r="U38" s="153"/>
      <c r="V38" s="153"/>
      <c r="W38" s="153"/>
      <c r="X38" s="153"/>
      <c r="Y38" s="153"/>
      <c r="Z38" s="143"/>
      <c r="AA38" s="143"/>
      <c r="AB38" s="143"/>
      <c r="AC38" s="143"/>
      <c r="AD38" s="143"/>
      <c r="AE38" s="143"/>
      <c r="AF38" s="143"/>
      <c r="AG38" s="143" t="s">
        <v>119</v>
      </c>
      <c r="AH38" s="143"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</row>
    <row r="39" spans="1:60" outlineLevel="1" x14ac:dyDescent="0.2">
      <c r="A39" s="168">
        <v>20</v>
      </c>
      <c r="B39" s="169" t="s">
        <v>389</v>
      </c>
      <c r="C39" s="181" t="s">
        <v>390</v>
      </c>
      <c r="D39" s="170" t="s">
        <v>202</v>
      </c>
      <c r="E39" s="171">
        <v>32</v>
      </c>
      <c r="F39" s="172"/>
      <c r="G39" s="173">
        <f>ROUND(E39*F39,2)</f>
        <v>0</v>
      </c>
      <c r="H39" s="154">
        <v>0</v>
      </c>
      <c r="I39" s="153">
        <f>ROUND(E39*H39,2)</f>
        <v>0</v>
      </c>
      <c r="J39" s="154">
        <v>206.7</v>
      </c>
      <c r="K39" s="153">
        <f>ROUND(E39*J39,2)</f>
        <v>6614.4</v>
      </c>
      <c r="L39" s="153">
        <v>21</v>
      </c>
      <c r="M39" s="153">
        <f>G39*(1+L39/100)</f>
        <v>0</v>
      </c>
      <c r="N39" s="152">
        <v>0</v>
      </c>
      <c r="O39" s="152">
        <f>ROUND(E39*N39,2)</f>
        <v>0</v>
      </c>
      <c r="P39" s="152">
        <v>0</v>
      </c>
      <c r="Q39" s="152">
        <f>ROUND(E39*P39,2)</f>
        <v>0</v>
      </c>
      <c r="R39" s="153"/>
      <c r="S39" s="153" t="s">
        <v>113</v>
      </c>
      <c r="T39" s="153" t="s">
        <v>114</v>
      </c>
      <c r="U39" s="153">
        <v>0.14599999999999999</v>
      </c>
      <c r="V39" s="153">
        <f>ROUND(E39*U39,2)</f>
        <v>4.67</v>
      </c>
      <c r="W39" s="153"/>
      <c r="X39" s="153" t="s">
        <v>115</v>
      </c>
      <c r="Y39" s="153" t="s">
        <v>116</v>
      </c>
      <c r="Z39" s="143"/>
      <c r="AA39" s="143"/>
      <c r="AB39" s="143"/>
      <c r="AC39" s="143"/>
      <c r="AD39" s="143"/>
      <c r="AE39" s="143"/>
      <c r="AF39" s="143"/>
      <c r="AG39" s="143" t="s">
        <v>117</v>
      </c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</row>
    <row r="40" spans="1:60" ht="22.5" outlineLevel="2" x14ac:dyDescent="0.2">
      <c r="A40" s="150"/>
      <c r="B40" s="151"/>
      <c r="C40" s="182" t="s">
        <v>391</v>
      </c>
      <c r="D40" s="155"/>
      <c r="E40" s="156">
        <v>32</v>
      </c>
      <c r="F40" s="153"/>
      <c r="G40" s="153"/>
      <c r="H40" s="153"/>
      <c r="I40" s="153"/>
      <c r="J40" s="153"/>
      <c r="K40" s="153"/>
      <c r="L40" s="153"/>
      <c r="M40" s="153"/>
      <c r="N40" s="152"/>
      <c r="O40" s="152"/>
      <c r="P40" s="152"/>
      <c r="Q40" s="152"/>
      <c r="R40" s="153"/>
      <c r="S40" s="153"/>
      <c r="T40" s="153"/>
      <c r="U40" s="153"/>
      <c r="V40" s="153"/>
      <c r="W40" s="153"/>
      <c r="X40" s="153"/>
      <c r="Y40" s="153"/>
      <c r="Z40" s="143"/>
      <c r="AA40" s="143"/>
      <c r="AB40" s="143"/>
      <c r="AC40" s="143"/>
      <c r="AD40" s="143"/>
      <c r="AE40" s="143"/>
      <c r="AF40" s="143"/>
      <c r="AG40" s="143" t="s">
        <v>119</v>
      </c>
      <c r="AH40" s="143">
        <v>0</v>
      </c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</row>
    <row r="41" spans="1:60" outlineLevel="1" x14ac:dyDescent="0.2">
      <c r="A41" s="174">
        <v>21</v>
      </c>
      <c r="B41" s="175" t="s">
        <v>392</v>
      </c>
      <c r="C41" s="183" t="s">
        <v>393</v>
      </c>
      <c r="D41" s="176" t="s">
        <v>256</v>
      </c>
      <c r="E41" s="177">
        <v>5</v>
      </c>
      <c r="F41" s="178"/>
      <c r="G41" s="179">
        <f t="shared" ref="G41:G47" si="14">ROUND(E41*F41,2)</f>
        <v>0</v>
      </c>
      <c r="H41" s="154">
        <v>11.12</v>
      </c>
      <c r="I41" s="153">
        <f t="shared" ref="I41:I47" si="15">ROUND(E41*H41,2)</f>
        <v>55.6</v>
      </c>
      <c r="J41" s="154">
        <v>154.54</v>
      </c>
      <c r="K41" s="153">
        <f t="shared" ref="K41:K47" si="16">ROUND(E41*J41,2)</f>
        <v>772.7</v>
      </c>
      <c r="L41" s="153">
        <v>21</v>
      </c>
      <c r="M41" s="153">
        <f t="shared" ref="M41:M47" si="17">G41*(1+L41/100)</f>
        <v>0</v>
      </c>
      <c r="N41" s="152">
        <v>1E-4</v>
      </c>
      <c r="O41" s="152">
        <f t="shared" ref="O41:O47" si="18">ROUND(E41*N41,2)</f>
        <v>0</v>
      </c>
      <c r="P41" s="152">
        <v>0</v>
      </c>
      <c r="Q41" s="152">
        <f t="shared" ref="Q41:Q47" si="19">ROUND(E41*P41,2)</f>
        <v>0</v>
      </c>
      <c r="R41" s="153"/>
      <c r="S41" s="153" t="s">
        <v>113</v>
      </c>
      <c r="T41" s="153" t="s">
        <v>154</v>
      </c>
      <c r="U41" s="153">
        <v>0.45400000000000001</v>
      </c>
      <c r="V41" s="153">
        <f t="shared" ref="V41:V47" si="20">ROUND(E41*U41,2)</f>
        <v>2.27</v>
      </c>
      <c r="W41" s="153"/>
      <c r="X41" s="153" t="s">
        <v>115</v>
      </c>
      <c r="Y41" s="153" t="s">
        <v>116</v>
      </c>
      <c r="Z41" s="143"/>
      <c r="AA41" s="143"/>
      <c r="AB41" s="143"/>
      <c r="AC41" s="143"/>
      <c r="AD41" s="143"/>
      <c r="AE41" s="143"/>
      <c r="AF41" s="143"/>
      <c r="AG41" s="143" t="s">
        <v>117</v>
      </c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</row>
    <row r="42" spans="1:60" outlineLevel="1" x14ac:dyDescent="0.2">
      <c r="A42" s="174">
        <v>22</v>
      </c>
      <c r="B42" s="175" t="s">
        <v>394</v>
      </c>
      <c r="C42" s="183" t="s">
        <v>395</v>
      </c>
      <c r="D42" s="176" t="s">
        <v>202</v>
      </c>
      <c r="E42" s="177">
        <v>159</v>
      </c>
      <c r="F42" s="178"/>
      <c r="G42" s="179">
        <f t="shared" si="14"/>
        <v>0</v>
      </c>
      <c r="H42" s="154">
        <v>35.46</v>
      </c>
      <c r="I42" s="153">
        <f t="shared" si="15"/>
        <v>5638.14</v>
      </c>
      <c r="J42" s="154">
        <v>27.07</v>
      </c>
      <c r="K42" s="153">
        <f t="shared" si="16"/>
        <v>4304.13</v>
      </c>
      <c r="L42" s="153">
        <v>21</v>
      </c>
      <c r="M42" s="153">
        <f t="shared" si="17"/>
        <v>0</v>
      </c>
      <c r="N42" s="152">
        <v>0.11025</v>
      </c>
      <c r="O42" s="152">
        <f t="shared" si="18"/>
        <v>17.53</v>
      </c>
      <c r="P42" s="152">
        <v>0</v>
      </c>
      <c r="Q42" s="152">
        <f t="shared" si="19"/>
        <v>0</v>
      </c>
      <c r="R42" s="153"/>
      <c r="S42" s="153" t="s">
        <v>113</v>
      </c>
      <c r="T42" s="153" t="s">
        <v>114</v>
      </c>
      <c r="U42" s="153">
        <v>5.28E-2</v>
      </c>
      <c r="V42" s="153">
        <f t="shared" si="20"/>
        <v>8.4</v>
      </c>
      <c r="W42" s="153"/>
      <c r="X42" s="153" t="s">
        <v>115</v>
      </c>
      <c r="Y42" s="153" t="s">
        <v>116</v>
      </c>
      <c r="Z42" s="143"/>
      <c r="AA42" s="143"/>
      <c r="AB42" s="143"/>
      <c r="AC42" s="143"/>
      <c r="AD42" s="143"/>
      <c r="AE42" s="143"/>
      <c r="AF42" s="143"/>
      <c r="AG42" s="143" t="s">
        <v>117</v>
      </c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</row>
    <row r="43" spans="1:60" outlineLevel="1" x14ac:dyDescent="0.2">
      <c r="A43" s="174">
        <v>23</v>
      </c>
      <c r="B43" s="175" t="s">
        <v>396</v>
      </c>
      <c r="C43" s="183" t="s">
        <v>397</v>
      </c>
      <c r="D43" s="176" t="s">
        <v>202</v>
      </c>
      <c r="E43" s="177">
        <v>32</v>
      </c>
      <c r="F43" s="178"/>
      <c r="G43" s="179">
        <f t="shared" si="14"/>
        <v>0</v>
      </c>
      <c r="H43" s="154">
        <v>65.86</v>
      </c>
      <c r="I43" s="153">
        <f t="shared" si="15"/>
        <v>2107.52</v>
      </c>
      <c r="J43" s="154">
        <v>50.24</v>
      </c>
      <c r="K43" s="153">
        <f t="shared" si="16"/>
        <v>1607.68</v>
      </c>
      <c r="L43" s="153">
        <v>21</v>
      </c>
      <c r="M43" s="153">
        <f t="shared" si="17"/>
        <v>0</v>
      </c>
      <c r="N43" s="152">
        <v>0.20474999999999999</v>
      </c>
      <c r="O43" s="152">
        <f t="shared" si="18"/>
        <v>6.55</v>
      </c>
      <c r="P43" s="152">
        <v>0</v>
      </c>
      <c r="Q43" s="152">
        <f t="shared" si="19"/>
        <v>0</v>
      </c>
      <c r="R43" s="153"/>
      <c r="S43" s="153" t="s">
        <v>113</v>
      </c>
      <c r="T43" s="153" t="s">
        <v>114</v>
      </c>
      <c r="U43" s="153">
        <v>9.8000000000000004E-2</v>
      </c>
      <c r="V43" s="153">
        <f t="shared" si="20"/>
        <v>3.14</v>
      </c>
      <c r="W43" s="153"/>
      <c r="X43" s="153" t="s">
        <v>115</v>
      </c>
      <c r="Y43" s="153" t="s">
        <v>116</v>
      </c>
      <c r="Z43" s="143"/>
      <c r="AA43" s="143"/>
      <c r="AB43" s="143"/>
      <c r="AC43" s="143"/>
      <c r="AD43" s="143"/>
      <c r="AE43" s="143"/>
      <c r="AF43" s="143"/>
      <c r="AG43" s="143" t="s">
        <v>117</v>
      </c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</row>
    <row r="44" spans="1:60" outlineLevel="1" x14ac:dyDescent="0.2">
      <c r="A44" s="174">
        <v>24</v>
      </c>
      <c r="B44" s="175" t="s">
        <v>398</v>
      </c>
      <c r="C44" s="183" t="s">
        <v>399</v>
      </c>
      <c r="D44" s="176" t="s">
        <v>202</v>
      </c>
      <c r="E44" s="177">
        <v>159</v>
      </c>
      <c r="F44" s="178"/>
      <c r="G44" s="179">
        <f t="shared" si="14"/>
        <v>0</v>
      </c>
      <c r="H44" s="154">
        <v>3.83</v>
      </c>
      <c r="I44" s="153">
        <f t="shared" si="15"/>
        <v>608.97</v>
      </c>
      <c r="J44" s="154">
        <v>7.29</v>
      </c>
      <c r="K44" s="153">
        <f t="shared" si="16"/>
        <v>1159.1099999999999</v>
      </c>
      <c r="L44" s="153">
        <v>21</v>
      </c>
      <c r="M44" s="153">
        <f t="shared" si="17"/>
        <v>0</v>
      </c>
      <c r="N44" s="152">
        <v>6.0000000000000002E-5</v>
      </c>
      <c r="O44" s="152">
        <f t="shared" si="18"/>
        <v>0.01</v>
      </c>
      <c r="P44" s="152">
        <v>0</v>
      </c>
      <c r="Q44" s="152">
        <f t="shared" si="19"/>
        <v>0</v>
      </c>
      <c r="R44" s="153"/>
      <c r="S44" s="153" t="s">
        <v>113</v>
      </c>
      <c r="T44" s="153" t="s">
        <v>154</v>
      </c>
      <c r="U44" s="153">
        <v>2.5999999999999999E-2</v>
      </c>
      <c r="V44" s="153">
        <f t="shared" si="20"/>
        <v>4.13</v>
      </c>
      <c r="W44" s="153"/>
      <c r="X44" s="153" t="s">
        <v>115</v>
      </c>
      <c r="Y44" s="153" t="s">
        <v>116</v>
      </c>
      <c r="Z44" s="143"/>
      <c r="AA44" s="143"/>
      <c r="AB44" s="143"/>
      <c r="AC44" s="143"/>
      <c r="AD44" s="143"/>
      <c r="AE44" s="143"/>
      <c r="AF44" s="143"/>
      <c r="AG44" s="143" t="s">
        <v>117</v>
      </c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</row>
    <row r="45" spans="1:60" outlineLevel="1" x14ac:dyDescent="0.2">
      <c r="A45" s="174">
        <v>25</v>
      </c>
      <c r="B45" s="175" t="s">
        <v>400</v>
      </c>
      <c r="C45" s="183" t="s">
        <v>401</v>
      </c>
      <c r="D45" s="176" t="s">
        <v>202</v>
      </c>
      <c r="E45" s="177">
        <v>159</v>
      </c>
      <c r="F45" s="178"/>
      <c r="G45" s="179">
        <f t="shared" si="14"/>
        <v>0</v>
      </c>
      <c r="H45" s="154">
        <v>0</v>
      </c>
      <c r="I45" s="153">
        <f t="shared" si="15"/>
        <v>0</v>
      </c>
      <c r="J45" s="154">
        <v>52.97</v>
      </c>
      <c r="K45" s="153">
        <f t="shared" si="16"/>
        <v>8422.23</v>
      </c>
      <c r="L45" s="153">
        <v>21</v>
      </c>
      <c r="M45" s="153">
        <f t="shared" si="17"/>
        <v>0</v>
      </c>
      <c r="N45" s="152">
        <v>0</v>
      </c>
      <c r="O45" s="152">
        <f t="shared" si="18"/>
        <v>0</v>
      </c>
      <c r="P45" s="152">
        <v>0</v>
      </c>
      <c r="Q45" s="152">
        <f t="shared" si="19"/>
        <v>0</v>
      </c>
      <c r="R45" s="153"/>
      <c r="S45" s="153" t="s">
        <v>113</v>
      </c>
      <c r="T45" s="153" t="s">
        <v>114</v>
      </c>
      <c r="U45" s="153">
        <v>0.11799999999999999</v>
      </c>
      <c r="V45" s="153">
        <f t="shared" si="20"/>
        <v>18.760000000000002</v>
      </c>
      <c r="W45" s="153"/>
      <c r="X45" s="153" t="s">
        <v>115</v>
      </c>
      <c r="Y45" s="153" t="s">
        <v>116</v>
      </c>
      <c r="Z45" s="143"/>
      <c r="AA45" s="143"/>
      <c r="AB45" s="143"/>
      <c r="AC45" s="143"/>
      <c r="AD45" s="143"/>
      <c r="AE45" s="143"/>
      <c r="AF45" s="143"/>
      <c r="AG45" s="143" t="s">
        <v>117</v>
      </c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</row>
    <row r="46" spans="1:60" outlineLevel="1" x14ac:dyDescent="0.2">
      <c r="A46" s="174">
        <v>26</v>
      </c>
      <c r="B46" s="175" t="s">
        <v>402</v>
      </c>
      <c r="C46" s="183" t="s">
        <v>403</v>
      </c>
      <c r="D46" s="176" t="s">
        <v>202</v>
      </c>
      <c r="E46" s="177">
        <v>32</v>
      </c>
      <c r="F46" s="178"/>
      <c r="G46" s="179">
        <f t="shared" si="14"/>
        <v>0</v>
      </c>
      <c r="H46" s="154">
        <v>0</v>
      </c>
      <c r="I46" s="153">
        <f t="shared" si="15"/>
        <v>0</v>
      </c>
      <c r="J46" s="154">
        <v>107.28</v>
      </c>
      <c r="K46" s="153">
        <f t="shared" si="16"/>
        <v>3432.96</v>
      </c>
      <c r="L46" s="153">
        <v>21</v>
      </c>
      <c r="M46" s="153">
        <f t="shared" si="17"/>
        <v>0</v>
      </c>
      <c r="N46" s="152">
        <v>0</v>
      </c>
      <c r="O46" s="152">
        <f t="shared" si="18"/>
        <v>0</v>
      </c>
      <c r="P46" s="152">
        <v>0</v>
      </c>
      <c r="Q46" s="152">
        <f t="shared" si="19"/>
        <v>0</v>
      </c>
      <c r="R46" s="153"/>
      <c r="S46" s="153" t="s">
        <v>113</v>
      </c>
      <c r="T46" s="153" t="s">
        <v>114</v>
      </c>
      <c r="U46" s="153">
        <v>0.23899999999999999</v>
      </c>
      <c r="V46" s="153">
        <f t="shared" si="20"/>
        <v>7.65</v>
      </c>
      <c r="W46" s="153"/>
      <c r="X46" s="153" t="s">
        <v>115</v>
      </c>
      <c r="Y46" s="153" t="s">
        <v>116</v>
      </c>
      <c r="Z46" s="143"/>
      <c r="AA46" s="143"/>
      <c r="AB46" s="143"/>
      <c r="AC46" s="143"/>
      <c r="AD46" s="143"/>
      <c r="AE46" s="143"/>
      <c r="AF46" s="143"/>
      <c r="AG46" s="143" t="s">
        <v>117</v>
      </c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</row>
    <row r="47" spans="1:60" outlineLevel="1" x14ac:dyDescent="0.2">
      <c r="A47" s="174">
        <v>27</v>
      </c>
      <c r="B47" s="175" t="s">
        <v>404</v>
      </c>
      <c r="C47" s="183" t="s">
        <v>405</v>
      </c>
      <c r="D47" s="176" t="s">
        <v>256</v>
      </c>
      <c r="E47" s="177">
        <v>8</v>
      </c>
      <c r="F47" s="178"/>
      <c r="G47" s="179">
        <f t="shared" si="14"/>
        <v>0</v>
      </c>
      <c r="H47" s="154">
        <v>0</v>
      </c>
      <c r="I47" s="153">
        <f t="shared" si="15"/>
        <v>0</v>
      </c>
      <c r="J47" s="154">
        <v>3.98</v>
      </c>
      <c r="K47" s="153">
        <f t="shared" si="16"/>
        <v>31.84</v>
      </c>
      <c r="L47" s="153">
        <v>21</v>
      </c>
      <c r="M47" s="153">
        <f t="shared" si="17"/>
        <v>0</v>
      </c>
      <c r="N47" s="152">
        <v>0</v>
      </c>
      <c r="O47" s="152">
        <f t="shared" si="18"/>
        <v>0</v>
      </c>
      <c r="P47" s="152">
        <v>0</v>
      </c>
      <c r="Q47" s="152">
        <f t="shared" si="19"/>
        <v>0</v>
      </c>
      <c r="R47" s="153"/>
      <c r="S47" s="153" t="s">
        <v>113</v>
      </c>
      <c r="T47" s="153" t="s">
        <v>154</v>
      </c>
      <c r="U47" s="153">
        <v>0.01</v>
      </c>
      <c r="V47" s="153">
        <f t="shared" si="20"/>
        <v>0.08</v>
      </c>
      <c r="W47" s="153"/>
      <c r="X47" s="153" t="s">
        <v>115</v>
      </c>
      <c r="Y47" s="153" t="s">
        <v>116</v>
      </c>
      <c r="Z47" s="143"/>
      <c r="AA47" s="143"/>
      <c r="AB47" s="143"/>
      <c r="AC47" s="143"/>
      <c r="AD47" s="143"/>
      <c r="AE47" s="143"/>
      <c r="AF47" s="143"/>
      <c r="AG47" s="143" t="s">
        <v>117</v>
      </c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</row>
    <row r="48" spans="1:60" x14ac:dyDescent="0.2">
      <c r="A48" s="161" t="s">
        <v>108</v>
      </c>
      <c r="B48" s="162" t="s">
        <v>80</v>
      </c>
      <c r="C48" s="180" t="s">
        <v>29</v>
      </c>
      <c r="D48" s="163"/>
      <c r="E48" s="164"/>
      <c r="F48" s="165"/>
      <c r="G48" s="166">
        <f>SUMIF(AG49:AG49,"&lt;&gt;NOR",G49:G49)</f>
        <v>0</v>
      </c>
      <c r="H48" s="160"/>
      <c r="I48" s="160">
        <f>SUM(I49:I49)</f>
        <v>0</v>
      </c>
      <c r="J48" s="160"/>
      <c r="K48" s="160">
        <f>SUM(K49:K49)</f>
        <v>5452.76</v>
      </c>
      <c r="L48" s="160"/>
      <c r="M48" s="160">
        <f>SUM(M49:M49)</f>
        <v>0</v>
      </c>
      <c r="N48" s="159"/>
      <c r="O48" s="159">
        <f>SUM(O49:O49)</f>
        <v>0</v>
      </c>
      <c r="P48" s="159"/>
      <c r="Q48" s="159">
        <f>SUM(Q49:Q49)</f>
        <v>0</v>
      </c>
      <c r="R48" s="160"/>
      <c r="S48" s="160"/>
      <c r="T48" s="160"/>
      <c r="U48" s="160"/>
      <c r="V48" s="160">
        <f>SUM(V49:V49)</f>
        <v>0</v>
      </c>
      <c r="W48" s="160"/>
      <c r="X48" s="160"/>
      <c r="Y48" s="160"/>
      <c r="AG48" t="s">
        <v>109</v>
      </c>
    </row>
    <row r="49" spans="1:60" outlineLevel="1" x14ac:dyDescent="0.2">
      <c r="A49" s="174">
        <v>28</v>
      </c>
      <c r="B49" s="175" t="s">
        <v>337</v>
      </c>
      <c r="C49" s="183" t="s">
        <v>338</v>
      </c>
      <c r="D49" s="176" t="s">
        <v>0</v>
      </c>
      <c r="E49" s="177">
        <v>2.0299999999999998</v>
      </c>
      <c r="F49" s="192">
        <f>(G50+G31+G8)/100</f>
        <v>0</v>
      </c>
      <c r="G49" s="179">
        <f>ROUND(E49*F49,2)</f>
        <v>0</v>
      </c>
      <c r="H49" s="154">
        <v>0</v>
      </c>
      <c r="I49" s="153">
        <f>ROUND(E49*H49,2)</f>
        <v>0</v>
      </c>
      <c r="J49" s="154">
        <v>2686.09</v>
      </c>
      <c r="K49" s="153">
        <f>ROUND(E49*J49,2)</f>
        <v>5452.76</v>
      </c>
      <c r="L49" s="153">
        <v>21</v>
      </c>
      <c r="M49" s="153">
        <f>G49*(1+L49/100)</f>
        <v>0</v>
      </c>
      <c r="N49" s="152">
        <v>0</v>
      </c>
      <c r="O49" s="152">
        <f>ROUND(E49*N49,2)</f>
        <v>0</v>
      </c>
      <c r="P49" s="152">
        <v>0</v>
      </c>
      <c r="Q49" s="152">
        <f>ROUND(E49*P49,2)</f>
        <v>0</v>
      </c>
      <c r="R49" s="153"/>
      <c r="S49" s="153" t="s">
        <v>113</v>
      </c>
      <c r="T49" s="153" t="s">
        <v>154</v>
      </c>
      <c r="U49" s="153">
        <v>0</v>
      </c>
      <c r="V49" s="153">
        <f>ROUND(E49*U49,2)</f>
        <v>0</v>
      </c>
      <c r="W49" s="153"/>
      <c r="X49" s="153" t="s">
        <v>74</v>
      </c>
      <c r="Y49" s="153" t="s">
        <v>116</v>
      </c>
      <c r="Z49" s="143"/>
      <c r="AA49" s="143"/>
      <c r="AB49" s="143"/>
      <c r="AC49" s="143"/>
      <c r="AD49" s="143"/>
      <c r="AE49" s="143"/>
      <c r="AF49" s="143"/>
      <c r="AG49" s="143" t="s">
        <v>339</v>
      </c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</row>
    <row r="50" spans="1:60" x14ac:dyDescent="0.2">
      <c r="A50" s="161" t="s">
        <v>108</v>
      </c>
      <c r="B50" s="162" t="s">
        <v>81</v>
      </c>
      <c r="C50" s="180" t="s">
        <v>30</v>
      </c>
      <c r="D50" s="163"/>
      <c r="E50" s="164"/>
      <c r="F50" s="165"/>
      <c r="G50" s="166">
        <f>SUMIF(AG51:AG54,"&lt;&gt;NOR",G51:G54)</f>
        <v>0</v>
      </c>
      <c r="H50" s="160"/>
      <c r="I50" s="160">
        <f>SUM(I51:I54)</f>
        <v>0</v>
      </c>
      <c r="J50" s="160"/>
      <c r="K50" s="160">
        <f>SUM(K51:K54)</f>
        <v>22500</v>
      </c>
      <c r="L50" s="160"/>
      <c r="M50" s="160">
        <f>SUM(M51:M54)</f>
        <v>0</v>
      </c>
      <c r="N50" s="159"/>
      <c r="O50" s="159">
        <f>SUM(O51:O54)</f>
        <v>0</v>
      </c>
      <c r="P50" s="159"/>
      <c r="Q50" s="159">
        <f>SUM(Q51:Q54)</f>
        <v>0</v>
      </c>
      <c r="R50" s="160"/>
      <c r="S50" s="160"/>
      <c r="T50" s="160"/>
      <c r="U50" s="160"/>
      <c r="V50" s="160">
        <f>SUM(V51:V54)</f>
        <v>0</v>
      </c>
      <c r="W50" s="160"/>
      <c r="X50" s="160"/>
      <c r="Y50" s="160"/>
      <c r="AG50" t="s">
        <v>109</v>
      </c>
    </row>
    <row r="51" spans="1:60" outlineLevel="1" x14ac:dyDescent="0.2">
      <c r="A51" s="174">
        <v>29</v>
      </c>
      <c r="B51" s="175" t="s">
        <v>62</v>
      </c>
      <c r="C51" s="183" t="s">
        <v>406</v>
      </c>
      <c r="D51" s="176" t="s">
        <v>210</v>
      </c>
      <c r="E51" s="177">
        <v>1</v>
      </c>
      <c r="F51" s="178"/>
      <c r="G51" s="179">
        <f>ROUND(E51*F51,2)</f>
        <v>0</v>
      </c>
      <c r="H51" s="154">
        <v>0</v>
      </c>
      <c r="I51" s="153">
        <f>ROUND(E51*H51,2)</f>
        <v>0</v>
      </c>
      <c r="J51" s="154">
        <v>2500</v>
      </c>
      <c r="K51" s="153">
        <f>ROUND(E51*J51,2)</f>
        <v>2500</v>
      </c>
      <c r="L51" s="153">
        <v>21</v>
      </c>
      <c r="M51" s="153">
        <f>G51*(1+L51/100)</f>
        <v>0</v>
      </c>
      <c r="N51" s="152">
        <v>0</v>
      </c>
      <c r="O51" s="152">
        <f>ROUND(E51*N51,2)</f>
        <v>0</v>
      </c>
      <c r="P51" s="152">
        <v>0</v>
      </c>
      <c r="Q51" s="152">
        <f>ROUND(E51*P51,2)</f>
        <v>0</v>
      </c>
      <c r="R51" s="153"/>
      <c r="S51" s="153" t="s">
        <v>211</v>
      </c>
      <c r="T51" s="153" t="s">
        <v>154</v>
      </c>
      <c r="U51" s="153">
        <v>0</v>
      </c>
      <c r="V51" s="153">
        <f>ROUND(E51*U51,2)</f>
        <v>0</v>
      </c>
      <c r="W51" s="153"/>
      <c r="X51" s="153" t="s">
        <v>115</v>
      </c>
      <c r="Y51" s="153" t="s">
        <v>116</v>
      </c>
      <c r="Z51" s="143"/>
      <c r="AA51" s="143"/>
      <c r="AB51" s="143"/>
      <c r="AC51" s="143"/>
      <c r="AD51" s="143"/>
      <c r="AE51" s="143"/>
      <c r="AF51" s="143"/>
      <c r="AG51" s="143" t="s">
        <v>117</v>
      </c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</row>
    <row r="52" spans="1:60" outlineLevel="1" x14ac:dyDescent="0.2">
      <c r="A52" s="174">
        <v>30</v>
      </c>
      <c r="B52" s="175" t="s">
        <v>66</v>
      </c>
      <c r="C52" s="183" t="s">
        <v>407</v>
      </c>
      <c r="D52" s="176" t="s">
        <v>210</v>
      </c>
      <c r="E52" s="177">
        <v>1</v>
      </c>
      <c r="F52" s="178"/>
      <c r="G52" s="179">
        <f>ROUND(E52*F52,2)</f>
        <v>0</v>
      </c>
      <c r="H52" s="154">
        <v>0</v>
      </c>
      <c r="I52" s="153">
        <f>ROUND(E52*H52,2)</f>
        <v>0</v>
      </c>
      <c r="J52" s="154">
        <v>5000</v>
      </c>
      <c r="K52" s="153">
        <f>ROUND(E52*J52,2)</f>
        <v>5000</v>
      </c>
      <c r="L52" s="153">
        <v>21</v>
      </c>
      <c r="M52" s="153">
        <f>G52*(1+L52/100)</f>
        <v>0</v>
      </c>
      <c r="N52" s="152">
        <v>0</v>
      </c>
      <c r="O52" s="152">
        <f>ROUND(E52*N52,2)</f>
        <v>0</v>
      </c>
      <c r="P52" s="152">
        <v>0</v>
      </c>
      <c r="Q52" s="152">
        <f>ROUND(E52*P52,2)</f>
        <v>0</v>
      </c>
      <c r="R52" s="153"/>
      <c r="S52" s="153" t="s">
        <v>211</v>
      </c>
      <c r="T52" s="153" t="s">
        <v>154</v>
      </c>
      <c r="U52" s="153">
        <v>0</v>
      </c>
      <c r="V52" s="153">
        <f>ROUND(E52*U52,2)</f>
        <v>0</v>
      </c>
      <c r="W52" s="153"/>
      <c r="X52" s="153" t="s">
        <v>115</v>
      </c>
      <c r="Y52" s="153" t="s">
        <v>116</v>
      </c>
      <c r="Z52" s="143"/>
      <c r="AA52" s="143"/>
      <c r="AB52" s="143"/>
      <c r="AC52" s="143"/>
      <c r="AD52" s="143"/>
      <c r="AE52" s="143"/>
      <c r="AF52" s="143"/>
      <c r="AG52" s="143" t="s">
        <v>117</v>
      </c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</row>
    <row r="53" spans="1:60" outlineLevel="1" x14ac:dyDescent="0.2">
      <c r="A53" s="174">
        <v>31</v>
      </c>
      <c r="B53" s="175" t="s">
        <v>68</v>
      </c>
      <c r="C53" s="183" t="s">
        <v>408</v>
      </c>
      <c r="D53" s="176" t="s">
        <v>210</v>
      </c>
      <c r="E53" s="177">
        <v>1</v>
      </c>
      <c r="F53" s="178"/>
      <c r="G53" s="179">
        <f>ROUND(E53*F53,2)</f>
        <v>0</v>
      </c>
      <c r="H53" s="154">
        <v>0</v>
      </c>
      <c r="I53" s="153">
        <f>ROUND(E53*H53,2)</f>
        <v>0</v>
      </c>
      <c r="J53" s="154">
        <v>5000</v>
      </c>
      <c r="K53" s="153">
        <f>ROUND(E53*J53,2)</f>
        <v>5000</v>
      </c>
      <c r="L53" s="153">
        <v>21</v>
      </c>
      <c r="M53" s="153">
        <f>G53*(1+L53/100)</f>
        <v>0</v>
      </c>
      <c r="N53" s="152">
        <v>0</v>
      </c>
      <c r="O53" s="152">
        <f>ROUND(E53*N53,2)</f>
        <v>0</v>
      </c>
      <c r="P53" s="152">
        <v>0</v>
      </c>
      <c r="Q53" s="152">
        <f>ROUND(E53*P53,2)</f>
        <v>0</v>
      </c>
      <c r="R53" s="153"/>
      <c r="S53" s="153" t="s">
        <v>211</v>
      </c>
      <c r="T53" s="153" t="s">
        <v>154</v>
      </c>
      <c r="U53" s="153">
        <v>0</v>
      </c>
      <c r="V53" s="153">
        <f>ROUND(E53*U53,2)</f>
        <v>0</v>
      </c>
      <c r="W53" s="153"/>
      <c r="X53" s="153" t="s">
        <v>115</v>
      </c>
      <c r="Y53" s="153" t="s">
        <v>116</v>
      </c>
      <c r="Z53" s="143"/>
      <c r="AA53" s="143"/>
      <c r="AB53" s="143"/>
      <c r="AC53" s="143"/>
      <c r="AD53" s="143"/>
      <c r="AE53" s="143"/>
      <c r="AF53" s="143"/>
      <c r="AG53" s="143" t="s">
        <v>117</v>
      </c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</row>
    <row r="54" spans="1:60" outlineLevel="1" x14ac:dyDescent="0.2">
      <c r="A54" s="168">
        <v>32</v>
      </c>
      <c r="B54" s="169" t="s">
        <v>409</v>
      </c>
      <c r="C54" s="181" t="s">
        <v>410</v>
      </c>
      <c r="D54" s="170" t="s">
        <v>411</v>
      </c>
      <c r="E54" s="171">
        <v>4</v>
      </c>
      <c r="F54" s="172"/>
      <c r="G54" s="173">
        <f>ROUND(E54*F54,2)</f>
        <v>0</v>
      </c>
      <c r="H54" s="154">
        <v>0</v>
      </c>
      <c r="I54" s="153">
        <f>ROUND(E54*H54,2)</f>
        <v>0</v>
      </c>
      <c r="J54" s="154">
        <v>2500</v>
      </c>
      <c r="K54" s="153">
        <f>ROUND(E54*J54,2)</f>
        <v>10000</v>
      </c>
      <c r="L54" s="153">
        <v>21</v>
      </c>
      <c r="M54" s="153">
        <f>G54*(1+L54/100)</f>
        <v>0</v>
      </c>
      <c r="N54" s="152">
        <v>0</v>
      </c>
      <c r="O54" s="152">
        <f>ROUND(E54*N54,2)</f>
        <v>0</v>
      </c>
      <c r="P54" s="152">
        <v>0</v>
      </c>
      <c r="Q54" s="152">
        <f>ROUND(E54*P54,2)</f>
        <v>0</v>
      </c>
      <c r="R54" s="153"/>
      <c r="S54" s="153" t="s">
        <v>211</v>
      </c>
      <c r="T54" s="153" t="s">
        <v>154</v>
      </c>
      <c r="U54" s="153">
        <v>0</v>
      </c>
      <c r="V54" s="153">
        <f>ROUND(E54*U54,2)</f>
        <v>0</v>
      </c>
      <c r="W54" s="153"/>
      <c r="X54" s="153" t="s">
        <v>115</v>
      </c>
      <c r="Y54" s="153" t="s">
        <v>116</v>
      </c>
      <c r="Z54" s="143"/>
      <c r="AA54" s="143"/>
      <c r="AB54" s="143"/>
      <c r="AC54" s="143"/>
      <c r="AD54" s="143"/>
      <c r="AE54" s="143"/>
      <c r="AF54" s="143"/>
      <c r="AG54" s="143" t="s">
        <v>117</v>
      </c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</row>
    <row r="55" spans="1:60" x14ac:dyDescent="0.2">
      <c r="A55" s="3"/>
      <c r="B55" s="4"/>
      <c r="C55" s="185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v>15</v>
      </c>
      <c r="AF55">
        <v>21</v>
      </c>
      <c r="AG55" t="s">
        <v>94</v>
      </c>
    </row>
    <row r="56" spans="1:60" x14ac:dyDescent="0.2">
      <c r="A56" s="146"/>
      <c r="B56" s="147" t="s">
        <v>31</v>
      </c>
      <c r="C56" s="186"/>
      <c r="D56" s="148"/>
      <c r="E56" s="149"/>
      <c r="F56" s="149"/>
      <c r="G56" s="167">
        <f>G8+G31+G48+G50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f>SUMIF(L7:L54,AE55,G7:G54)</f>
        <v>0</v>
      </c>
      <c r="AF56">
        <f>SUMIF(L7:L54,AF55,G7:G54)</f>
        <v>0</v>
      </c>
      <c r="AG56" t="s">
        <v>340</v>
      </c>
    </row>
    <row r="57" spans="1:60" x14ac:dyDescent="0.2">
      <c r="A57" s="3"/>
      <c r="B57" s="4"/>
      <c r="C57" s="185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">
      <c r="A58" s="3"/>
      <c r="B58" s="4"/>
      <c r="C58" s="185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256" t="s">
        <v>341</v>
      </c>
      <c r="B59" s="256"/>
      <c r="C59" s="257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258"/>
      <c r="B60" s="259"/>
      <c r="C60" s="260"/>
      <c r="D60" s="259"/>
      <c r="E60" s="259"/>
      <c r="F60" s="259"/>
      <c r="G60" s="26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G60" t="s">
        <v>342</v>
      </c>
    </row>
    <row r="61" spans="1:60" x14ac:dyDescent="0.2">
      <c r="A61" s="262"/>
      <c r="B61" s="263"/>
      <c r="C61" s="264"/>
      <c r="D61" s="263"/>
      <c r="E61" s="263"/>
      <c r="F61" s="263"/>
      <c r="G61" s="26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62"/>
      <c r="B62" s="263"/>
      <c r="C62" s="264"/>
      <c r="D62" s="263"/>
      <c r="E62" s="263"/>
      <c r="F62" s="263"/>
      <c r="G62" s="26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62"/>
      <c r="B63" s="263"/>
      <c r="C63" s="264"/>
      <c r="D63" s="263"/>
      <c r="E63" s="263"/>
      <c r="F63" s="263"/>
      <c r="G63" s="26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66"/>
      <c r="B64" s="267"/>
      <c r="C64" s="268"/>
      <c r="D64" s="267"/>
      <c r="E64" s="267"/>
      <c r="F64" s="267"/>
      <c r="G64" s="26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3"/>
      <c r="B65" s="4"/>
      <c r="C65" s="185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C66" s="187"/>
      <c r="D66" s="10"/>
      <c r="AG66" t="s">
        <v>343</v>
      </c>
    </row>
    <row r="67" spans="1:33" x14ac:dyDescent="0.2">
      <c r="D67" s="10"/>
    </row>
    <row r="68" spans="1:33" x14ac:dyDescent="0.2">
      <c r="D68" s="10"/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60:G64"/>
    <mergeCell ref="A1:G1"/>
    <mergeCell ref="C2:G2"/>
    <mergeCell ref="C3:G3"/>
    <mergeCell ref="C4:G4"/>
    <mergeCell ref="A59:C5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rowBreaks count="1" manualBreakCount="1">
    <brk id="47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A240-5CDE-45AA-ABC4-F3CA65F6115B}">
  <sheetPr>
    <outlinePr summaryBelow="0"/>
  </sheetPr>
  <dimension ref="A1:BH5000"/>
  <sheetViews>
    <sheetView view="pageBreakPreview" zoomScale="115" zoomScaleNormal="100" zoomScaleSheetLayoutView="115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140625" style="117" bestFit="1" customWidth="1"/>
    <col min="3" max="3" width="45.28515625" style="117" customWidth="1"/>
    <col min="4" max="4" width="4.85546875" customWidth="1"/>
    <col min="5" max="5" width="8.28515625" bestFit="1" customWidth="1"/>
    <col min="6" max="6" width="9.42578125" bestFit="1" customWidth="1"/>
    <col min="7" max="7" width="9.140625" bestFit="1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9" t="s">
        <v>7</v>
      </c>
      <c r="B1" s="249"/>
      <c r="C1" s="249"/>
      <c r="D1" s="249"/>
      <c r="E1" s="249"/>
      <c r="F1" s="249"/>
      <c r="G1" s="249"/>
      <c r="AG1" t="s">
        <v>82</v>
      </c>
    </row>
    <row r="2" spans="1:60" ht="24.95" customHeight="1" x14ac:dyDescent="0.2">
      <c r="A2" s="50" t="s">
        <v>8</v>
      </c>
      <c r="B2" s="49" t="s">
        <v>41</v>
      </c>
      <c r="C2" s="250" t="s">
        <v>42</v>
      </c>
      <c r="D2" s="251"/>
      <c r="E2" s="251"/>
      <c r="F2" s="251"/>
      <c r="G2" s="252"/>
      <c r="AG2" t="s">
        <v>83</v>
      </c>
    </row>
    <row r="3" spans="1:60" ht="24.95" customHeight="1" x14ac:dyDescent="0.2">
      <c r="A3" s="50" t="s">
        <v>9</v>
      </c>
      <c r="B3" s="49" t="s">
        <v>50</v>
      </c>
      <c r="C3" s="250" t="s">
        <v>51</v>
      </c>
      <c r="D3" s="251"/>
      <c r="E3" s="251"/>
      <c r="F3" s="251"/>
      <c r="G3" s="252"/>
      <c r="AC3" s="117" t="s">
        <v>83</v>
      </c>
      <c r="AG3" t="s">
        <v>84</v>
      </c>
    </row>
    <row r="4" spans="1:60" ht="24.95" customHeight="1" x14ac:dyDescent="0.2">
      <c r="A4" s="136" t="s">
        <v>10</v>
      </c>
      <c r="B4" s="137" t="s">
        <v>56</v>
      </c>
      <c r="C4" s="253" t="s">
        <v>57</v>
      </c>
      <c r="D4" s="254"/>
      <c r="E4" s="254"/>
      <c r="F4" s="254"/>
      <c r="G4" s="255"/>
      <c r="AG4" t="s">
        <v>85</v>
      </c>
    </row>
    <row r="5" spans="1:60" x14ac:dyDescent="0.2">
      <c r="D5" s="10"/>
    </row>
    <row r="6" spans="1:60" ht="38.25" x14ac:dyDescent="0.2">
      <c r="A6" s="139" t="s">
        <v>86</v>
      </c>
      <c r="B6" s="141" t="s">
        <v>87</v>
      </c>
      <c r="C6" s="141" t="s">
        <v>88</v>
      </c>
      <c r="D6" s="140" t="s">
        <v>89</v>
      </c>
      <c r="E6" s="139" t="s">
        <v>90</v>
      </c>
      <c r="F6" s="138" t="s">
        <v>91</v>
      </c>
      <c r="G6" s="139" t="s">
        <v>31</v>
      </c>
      <c r="H6" s="142" t="s">
        <v>32</v>
      </c>
      <c r="I6" s="142" t="s">
        <v>92</v>
      </c>
      <c r="J6" s="142" t="s">
        <v>33</v>
      </c>
      <c r="K6" s="142" t="s">
        <v>93</v>
      </c>
      <c r="L6" s="142" t="s">
        <v>94</v>
      </c>
      <c r="M6" s="142" t="s">
        <v>95</v>
      </c>
      <c r="N6" s="142" t="s">
        <v>96</v>
      </c>
      <c r="O6" s="142" t="s">
        <v>97</v>
      </c>
      <c r="P6" s="142" t="s">
        <v>98</v>
      </c>
      <c r="Q6" s="142" t="s">
        <v>99</v>
      </c>
      <c r="R6" s="142" t="s">
        <v>100</v>
      </c>
      <c r="S6" s="142" t="s">
        <v>101</v>
      </c>
      <c r="T6" s="142" t="s">
        <v>102</v>
      </c>
      <c r="U6" s="142" t="s">
        <v>103</v>
      </c>
      <c r="V6" s="142" t="s">
        <v>104</v>
      </c>
      <c r="W6" s="142" t="s">
        <v>105</v>
      </c>
      <c r="X6" s="142" t="s">
        <v>106</v>
      </c>
      <c r="Y6" s="142" t="s">
        <v>107</v>
      </c>
    </row>
    <row r="7" spans="1:60" hidden="1" x14ac:dyDescent="0.2">
      <c r="A7" s="3"/>
      <c r="B7" s="4"/>
      <c r="C7" s="4"/>
      <c r="D7" s="6"/>
      <c r="E7" s="144"/>
      <c r="F7" s="145"/>
      <c r="G7" s="145"/>
      <c r="H7" s="145"/>
      <c r="I7" s="145"/>
      <c r="J7" s="145"/>
      <c r="K7" s="145"/>
      <c r="L7" s="145"/>
      <c r="M7" s="145"/>
      <c r="N7" s="144"/>
      <c r="O7" s="144"/>
      <c r="P7" s="144"/>
      <c r="Q7" s="144"/>
      <c r="R7" s="145"/>
      <c r="S7" s="145"/>
      <c r="T7" s="145"/>
      <c r="U7" s="145"/>
      <c r="V7" s="145"/>
      <c r="W7" s="145"/>
      <c r="X7" s="145"/>
      <c r="Y7" s="145"/>
    </row>
    <row r="8" spans="1:60" x14ac:dyDescent="0.2">
      <c r="A8" s="161" t="s">
        <v>108</v>
      </c>
      <c r="B8" s="162" t="s">
        <v>74</v>
      </c>
      <c r="C8" s="180" t="s">
        <v>75</v>
      </c>
      <c r="D8" s="163"/>
      <c r="E8" s="164"/>
      <c r="F8" s="165"/>
      <c r="G8" s="166">
        <f>SUMIF(AG9:AG15,"&lt;&gt;NOR",G9:G15)</f>
        <v>0</v>
      </c>
      <c r="H8" s="160"/>
      <c r="I8" s="160">
        <f>SUM(I9:I15)</f>
        <v>0</v>
      </c>
      <c r="J8" s="160"/>
      <c r="K8" s="160">
        <f>SUM(K9:K15)</f>
        <v>43000</v>
      </c>
      <c r="L8" s="160"/>
      <c r="M8" s="160">
        <f>SUM(M9:M15)</f>
        <v>0</v>
      </c>
      <c r="N8" s="159"/>
      <c r="O8" s="159">
        <f>SUM(O9:O15)</f>
        <v>0</v>
      </c>
      <c r="P8" s="159"/>
      <c r="Q8" s="159">
        <f>SUM(Q9:Q15)</f>
        <v>0</v>
      </c>
      <c r="R8" s="160"/>
      <c r="S8" s="160"/>
      <c r="T8" s="160"/>
      <c r="U8" s="160"/>
      <c r="V8" s="160">
        <f>SUM(V9:V15)</f>
        <v>0</v>
      </c>
      <c r="W8" s="160"/>
      <c r="X8" s="160"/>
      <c r="Y8" s="160"/>
      <c r="AG8" t="s">
        <v>109</v>
      </c>
    </row>
    <row r="9" spans="1:60" outlineLevel="1" x14ac:dyDescent="0.2">
      <c r="A9" s="174">
        <v>1</v>
      </c>
      <c r="B9" s="175" t="s">
        <v>412</v>
      </c>
      <c r="C9" s="183" t="s">
        <v>413</v>
      </c>
      <c r="D9" s="176" t="s">
        <v>210</v>
      </c>
      <c r="E9" s="177">
        <v>1</v>
      </c>
      <c r="F9" s="178"/>
      <c r="G9" s="179">
        <f t="shared" ref="G9:G15" si="0">ROUND(E9*F9,2)</f>
        <v>0</v>
      </c>
      <c r="H9" s="154">
        <v>0</v>
      </c>
      <c r="I9" s="153">
        <f t="shared" ref="I9:I15" si="1">ROUND(E9*H9,2)</f>
        <v>0</v>
      </c>
      <c r="J9" s="154">
        <v>5000</v>
      </c>
      <c r="K9" s="153">
        <f t="shared" ref="K9:K15" si="2">ROUND(E9*J9,2)</f>
        <v>5000</v>
      </c>
      <c r="L9" s="153">
        <v>21</v>
      </c>
      <c r="M9" s="153">
        <f t="shared" ref="M9:M15" si="3">G9*(1+L9/100)</f>
        <v>0</v>
      </c>
      <c r="N9" s="152">
        <v>0</v>
      </c>
      <c r="O9" s="152">
        <f t="shared" ref="O9:O15" si="4">ROUND(E9*N9,2)</f>
        <v>0</v>
      </c>
      <c r="P9" s="152">
        <v>0</v>
      </c>
      <c r="Q9" s="152">
        <f t="shared" ref="Q9:Q15" si="5">ROUND(E9*P9,2)</f>
        <v>0</v>
      </c>
      <c r="R9" s="153"/>
      <c r="S9" s="153" t="s">
        <v>211</v>
      </c>
      <c r="T9" s="153" t="s">
        <v>154</v>
      </c>
      <c r="U9" s="153">
        <v>0</v>
      </c>
      <c r="V9" s="153">
        <f t="shared" ref="V9:V15" si="6">ROUND(E9*U9,2)</f>
        <v>0</v>
      </c>
      <c r="W9" s="153"/>
      <c r="X9" s="153" t="s">
        <v>74</v>
      </c>
      <c r="Y9" s="153" t="s">
        <v>116</v>
      </c>
      <c r="Z9" s="143"/>
      <c r="AA9" s="143"/>
      <c r="AB9" s="143"/>
      <c r="AC9" s="143"/>
      <c r="AD9" s="143"/>
      <c r="AE9" s="143"/>
      <c r="AF9" s="143"/>
      <c r="AG9" s="143" t="s">
        <v>414</v>
      </c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</row>
    <row r="10" spans="1:60" ht="23.25" customHeight="1" outlineLevel="1" x14ac:dyDescent="0.2">
      <c r="A10" s="174">
        <v>2</v>
      </c>
      <c r="B10" s="175" t="s">
        <v>415</v>
      </c>
      <c r="C10" s="183" t="s">
        <v>416</v>
      </c>
      <c r="D10" s="176" t="s">
        <v>210</v>
      </c>
      <c r="E10" s="177">
        <v>1</v>
      </c>
      <c r="F10" s="178"/>
      <c r="G10" s="179">
        <f t="shared" si="0"/>
        <v>0</v>
      </c>
      <c r="H10" s="154">
        <v>0</v>
      </c>
      <c r="I10" s="153">
        <f t="shared" si="1"/>
        <v>0</v>
      </c>
      <c r="J10" s="154">
        <v>6000</v>
      </c>
      <c r="K10" s="153">
        <f t="shared" si="2"/>
        <v>6000</v>
      </c>
      <c r="L10" s="153">
        <v>21</v>
      </c>
      <c r="M10" s="153">
        <f t="shared" si="3"/>
        <v>0</v>
      </c>
      <c r="N10" s="152">
        <v>0</v>
      </c>
      <c r="O10" s="152">
        <f t="shared" si="4"/>
        <v>0</v>
      </c>
      <c r="P10" s="152">
        <v>0</v>
      </c>
      <c r="Q10" s="152">
        <f t="shared" si="5"/>
        <v>0</v>
      </c>
      <c r="R10" s="153"/>
      <c r="S10" s="153" t="s">
        <v>211</v>
      </c>
      <c r="T10" s="153" t="s">
        <v>154</v>
      </c>
      <c r="U10" s="153">
        <v>0</v>
      </c>
      <c r="V10" s="153">
        <f t="shared" si="6"/>
        <v>0</v>
      </c>
      <c r="W10" s="153"/>
      <c r="X10" s="153" t="s">
        <v>74</v>
      </c>
      <c r="Y10" s="153" t="s">
        <v>116</v>
      </c>
      <c r="Z10" s="143"/>
      <c r="AA10" s="143"/>
      <c r="AB10" s="143"/>
      <c r="AC10" s="143"/>
      <c r="AD10" s="143"/>
      <c r="AE10" s="143"/>
      <c r="AF10" s="143"/>
      <c r="AG10" s="143" t="s">
        <v>414</v>
      </c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</row>
    <row r="11" spans="1:60" ht="22.5" outlineLevel="1" x14ac:dyDescent="0.2">
      <c r="A11" s="174">
        <v>3</v>
      </c>
      <c r="B11" s="175" t="s">
        <v>417</v>
      </c>
      <c r="C11" s="183" t="s">
        <v>418</v>
      </c>
      <c r="D11" s="176" t="s">
        <v>210</v>
      </c>
      <c r="E11" s="177">
        <v>1</v>
      </c>
      <c r="F11" s="178"/>
      <c r="G11" s="179">
        <f t="shared" si="0"/>
        <v>0</v>
      </c>
      <c r="H11" s="154">
        <v>0</v>
      </c>
      <c r="I11" s="153">
        <f t="shared" si="1"/>
        <v>0</v>
      </c>
      <c r="J11" s="154">
        <v>10000</v>
      </c>
      <c r="K11" s="153">
        <f t="shared" si="2"/>
        <v>10000</v>
      </c>
      <c r="L11" s="153">
        <v>21</v>
      </c>
      <c r="M11" s="153">
        <f t="shared" si="3"/>
        <v>0</v>
      </c>
      <c r="N11" s="152">
        <v>0</v>
      </c>
      <c r="O11" s="152">
        <f t="shared" si="4"/>
        <v>0</v>
      </c>
      <c r="P11" s="152">
        <v>0</v>
      </c>
      <c r="Q11" s="152">
        <f t="shared" si="5"/>
        <v>0</v>
      </c>
      <c r="R11" s="153"/>
      <c r="S11" s="153" t="s">
        <v>211</v>
      </c>
      <c r="T11" s="153" t="s">
        <v>154</v>
      </c>
      <c r="U11" s="153">
        <v>0</v>
      </c>
      <c r="V11" s="153">
        <f t="shared" si="6"/>
        <v>0</v>
      </c>
      <c r="W11" s="153"/>
      <c r="X11" s="153" t="s">
        <v>74</v>
      </c>
      <c r="Y11" s="153" t="s">
        <v>116</v>
      </c>
      <c r="Z11" s="143"/>
      <c r="AA11" s="143"/>
      <c r="AB11" s="143"/>
      <c r="AC11" s="143"/>
      <c r="AD11" s="143"/>
      <c r="AE11" s="143"/>
      <c r="AF11" s="143"/>
      <c r="AG11" s="143" t="s">
        <v>414</v>
      </c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</row>
    <row r="12" spans="1:60" outlineLevel="1" x14ac:dyDescent="0.2">
      <c r="A12" s="174">
        <v>4</v>
      </c>
      <c r="B12" s="175" t="s">
        <v>419</v>
      </c>
      <c r="C12" s="183" t="s">
        <v>420</v>
      </c>
      <c r="D12" s="176" t="s">
        <v>210</v>
      </c>
      <c r="E12" s="177">
        <v>1</v>
      </c>
      <c r="F12" s="178"/>
      <c r="G12" s="179">
        <f t="shared" si="0"/>
        <v>0</v>
      </c>
      <c r="H12" s="154">
        <v>0</v>
      </c>
      <c r="I12" s="153">
        <f t="shared" si="1"/>
        <v>0</v>
      </c>
      <c r="J12" s="154">
        <v>10000</v>
      </c>
      <c r="K12" s="153">
        <f t="shared" si="2"/>
        <v>10000</v>
      </c>
      <c r="L12" s="153">
        <v>21</v>
      </c>
      <c r="M12" s="153">
        <f t="shared" si="3"/>
        <v>0</v>
      </c>
      <c r="N12" s="152">
        <v>0</v>
      </c>
      <c r="O12" s="152">
        <f t="shared" si="4"/>
        <v>0</v>
      </c>
      <c r="P12" s="152">
        <v>0</v>
      </c>
      <c r="Q12" s="152">
        <f t="shared" si="5"/>
        <v>0</v>
      </c>
      <c r="R12" s="153"/>
      <c r="S12" s="153" t="s">
        <v>211</v>
      </c>
      <c r="T12" s="153" t="s">
        <v>154</v>
      </c>
      <c r="U12" s="153">
        <v>0</v>
      </c>
      <c r="V12" s="153">
        <f t="shared" si="6"/>
        <v>0</v>
      </c>
      <c r="W12" s="153"/>
      <c r="X12" s="153" t="s">
        <v>74</v>
      </c>
      <c r="Y12" s="153" t="s">
        <v>116</v>
      </c>
      <c r="Z12" s="143"/>
      <c r="AA12" s="143"/>
      <c r="AB12" s="143"/>
      <c r="AC12" s="143"/>
      <c r="AD12" s="143"/>
      <c r="AE12" s="143"/>
      <c r="AF12" s="143"/>
      <c r="AG12" s="143" t="s">
        <v>414</v>
      </c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</row>
    <row r="13" spans="1:60" outlineLevel="1" x14ac:dyDescent="0.2">
      <c r="A13" s="174">
        <v>5</v>
      </c>
      <c r="B13" s="175" t="s">
        <v>421</v>
      </c>
      <c r="C13" s="191" t="s">
        <v>422</v>
      </c>
      <c r="D13" s="176" t="s">
        <v>210</v>
      </c>
      <c r="E13" s="177">
        <v>1</v>
      </c>
      <c r="F13" s="178"/>
      <c r="G13" s="179">
        <f t="shared" si="0"/>
        <v>0</v>
      </c>
      <c r="H13" s="154">
        <v>0</v>
      </c>
      <c r="I13" s="153">
        <f t="shared" si="1"/>
        <v>0</v>
      </c>
      <c r="J13" s="154">
        <v>7000</v>
      </c>
      <c r="K13" s="153">
        <f t="shared" si="2"/>
        <v>7000</v>
      </c>
      <c r="L13" s="153">
        <v>21</v>
      </c>
      <c r="M13" s="153">
        <f t="shared" si="3"/>
        <v>0</v>
      </c>
      <c r="N13" s="152">
        <v>0</v>
      </c>
      <c r="O13" s="152">
        <f t="shared" si="4"/>
        <v>0</v>
      </c>
      <c r="P13" s="152">
        <v>0</v>
      </c>
      <c r="Q13" s="152">
        <f t="shared" si="5"/>
        <v>0</v>
      </c>
      <c r="R13" s="153"/>
      <c r="S13" s="153" t="s">
        <v>211</v>
      </c>
      <c r="T13" s="153" t="s">
        <v>154</v>
      </c>
      <c r="U13" s="153">
        <v>0</v>
      </c>
      <c r="V13" s="153">
        <f t="shared" si="6"/>
        <v>0</v>
      </c>
      <c r="W13" s="153"/>
      <c r="X13" s="153" t="s">
        <v>74</v>
      </c>
      <c r="Y13" s="153" t="s">
        <v>116</v>
      </c>
      <c r="Z13" s="143"/>
      <c r="AA13" s="143"/>
      <c r="AB13" s="143"/>
      <c r="AC13" s="143"/>
      <c r="AD13" s="143"/>
      <c r="AE13" s="143"/>
      <c r="AF13" s="143"/>
      <c r="AG13" s="143" t="s">
        <v>414</v>
      </c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</row>
    <row r="14" spans="1:60" ht="22.5" outlineLevel="1" x14ac:dyDescent="0.2">
      <c r="A14" s="174">
        <v>6</v>
      </c>
      <c r="B14" s="175" t="s">
        <v>423</v>
      </c>
      <c r="C14" s="183" t="s">
        <v>424</v>
      </c>
      <c r="D14" s="176" t="s">
        <v>210</v>
      </c>
      <c r="E14" s="177">
        <v>1</v>
      </c>
      <c r="F14" s="178"/>
      <c r="G14" s="179">
        <f t="shared" si="0"/>
        <v>0</v>
      </c>
      <c r="H14" s="154">
        <v>0</v>
      </c>
      <c r="I14" s="153">
        <f t="shared" si="1"/>
        <v>0</v>
      </c>
      <c r="J14" s="154">
        <v>3000</v>
      </c>
      <c r="K14" s="153">
        <f t="shared" si="2"/>
        <v>3000</v>
      </c>
      <c r="L14" s="153">
        <v>21</v>
      </c>
      <c r="M14" s="153">
        <f t="shared" si="3"/>
        <v>0</v>
      </c>
      <c r="N14" s="152">
        <v>0</v>
      </c>
      <c r="O14" s="152">
        <f t="shared" si="4"/>
        <v>0</v>
      </c>
      <c r="P14" s="152">
        <v>0</v>
      </c>
      <c r="Q14" s="152">
        <f t="shared" si="5"/>
        <v>0</v>
      </c>
      <c r="R14" s="153"/>
      <c r="S14" s="153" t="s">
        <v>211</v>
      </c>
      <c r="T14" s="153" t="s">
        <v>154</v>
      </c>
      <c r="U14" s="153">
        <v>0</v>
      </c>
      <c r="V14" s="153">
        <f t="shared" si="6"/>
        <v>0</v>
      </c>
      <c r="W14" s="153"/>
      <c r="X14" s="153" t="s">
        <v>74</v>
      </c>
      <c r="Y14" s="153" t="s">
        <v>116</v>
      </c>
      <c r="Z14" s="143"/>
      <c r="AA14" s="143"/>
      <c r="AB14" s="143"/>
      <c r="AC14" s="143"/>
      <c r="AD14" s="143"/>
      <c r="AE14" s="143"/>
      <c r="AF14" s="143"/>
      <c r="AG14" s="143" t="s">
        <v>414</v>
      </c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</row>
    <row r="15" spans="1:60" ht="22.5" outlineLevel="1" x14ac:dyDescent="0.2">
      <c r="A15" s="168">
        <v>7</v>
      </c>
      <c r="B15" s="169" t="s">
        <v>425</v>
      </c>
      <c r="C15" s="181" t="s">
        <v>426</v>
      </c>
      <c r="D15" s="170" t="s">
        <v>210</v>
      </c>
      <c r="E15" s="171">
        <v>1</v>
      </c>
      <c r="F15" s="172"/>
      <c r="G15" s="173">
        <f t="shared" si="0"/>
        <v>0</v>
      </c>
      <c r="H15" s="154">
        <v>0</v>
      </c>
      <c r="I15" s="153">
        <f t="shared" si="1"/>
        <v>0</v>
      </c>
      <c r="J15" s="154">
        <v>2000</v>
      </c>
      <c r="K15" s="153">
        <f t="shared" si="2"/>
        <v>2000</v>
      </c>
      <c r="L15" s="153">
        <v>21</v>
      </c>
      <c r="M15" s="153">
        <f t="shared" si="3"/>
        <v>0</v>
      </c>
      <c r="N15" s="152">
        <v>0</v>
      </c>
      <c r="O15" s="152">
        <f t="shared" si="4"/>
        <v>0</v>
      </c>
      <c r="P15" s="152">
        <v>0</v>
      </c>
      <c r="Q15" s="152">
        <f t="shared" si="5"/>
        <v>0</v>
      </c>
      <c r="R15" s="153"/>
      <c r="S15" s="153" t="s">
        <v>211</v>
      </c>
      <c r="T15" s="153" t="s">
        <v>154</v>
      </c>
      <c r="U15" s="153">
        <v>0</v>
      </c>
      <c r="V15" s="153">
        <f t="shared" si="6"/>
        <v>0</v>
      </c>
      <c r="W15" s="153"/>
      <c r="X15" s="153" t="s">
        <v>74</v>
      </c>
      <c r="Y15" s="153" t="s">
        <v>116</v>
      </c>
      <c r="Z15" s="143"/>
      <c r="AA15" s="143"/>
      <c r="AB15" s="143"/>
      <c r="AC15" s="143"/>
      <c r="AD15" s="143"/>
      <c r="AE15" s="143"/>
      <c r="AF15" s="143"/>
      <c r="AG15" s="143" t="s">
        <v>414</v>
      </c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</row>
    <row r="16" spans="1:60" x14ac:dyDescent="0.2">
      <c r="A16" s="3"/>
      <c r="B16" s="4"/>
      <c r="C16" s="18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E16">
        <v>15</v>
      </c>
      <c r="AF16">
        <v>21</v>
      </c>
      <c r="AG16" t="s">
        <v>94</v>
      </c>
    </row>
    <row r="17" spans="1:33" x14ac:dyDescent="0.2">
      <c r="A17" s="146"/>
      <c r="B17" s="147" t="s">
        <v>31</v>
      </c>
      <c r="C17" s="186"/>
      <c r="D17" s="148"/>
      <c r="E17" s="149"/>
      <c r="F17" s="149"/>
      <c r="G17" s="167">
        <f>G8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f>SUMIF(L7:L15,AE16,G7:G15)</f>
        <v>0</v>
      </c>
      <c r="AF17">
        <f>SUMIF(L7:L15,AF16,G7:G15)</f>
        <v>0</v>
      </c>
      <c r="AG17" t="s">
        <v>340</v>
      </c>
    </row>
    <row r="18" spans="1:33" x14ac:dyDescent="0.2">
      <c r="A18" s="3"/>
      <c r="B18" s="4"/>
      <c r="C18" s="185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 x14ac:dyDescent="0.2">
      <c r="A19" s="3"/>
      <c r="B19" s="4"/>
      <c r="C19" s="18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256" t="s">
        <v>341</v>
      </c>
      <c r="B20" s="256"/>
      <c r="C20" s="257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258"/>
      <c r="B21" s="259"/>
      <c r="C21" s="260"/>
      <c r="D21" s="259"/>
      <c r="E21" s="259"/>
      <c r="F21" s="259"/>
      <c r="G21" s="26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G21" t="s">
        <v>342</v>
      </c>
    </row>
    <row r="22" spans="1:33" x14ac:dyDescent="0.2">
      <c r="A22" s="262"/>
      <c r="B22" s="263"/>
      <c r="C22" s="264"/>
      <c r="D22" s="263"/>
      <c r="E22" s="263"/>
      <c r="F22" s="263"/>
      <c r="G22" s="26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 x14ac:dyDescent="0.2">
      <c r="A23" s="262"/>
      <c r="B23" s="263"/>
      <c r="C23" s="264"/>
      <c r="D23" s="263"/>
      <c r="E23" s="263"/>
      <c r="F23" s="263"/>
      <c r="G23" s="26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">
      <c r="A24" s="262"/>
      <c r="B24" s="263"/>
      <c r="C24" s="264"/>
      <c r="D24" s="263"/>
      <c r="E24" s="263"/>
      <c r="F24" s="263"/>
      <c r="G24" s="26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">
      <c r="A25" s="266"/>
      <c r="B25" s="267"/>
      <c r="C25" s="268"/>
      <c r="D25" s="267"/>
      <c r="E25" s="267"/>
      <c r="F25" s="267"/>
      <c r="G25" s="26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 x14ac:dyDescent="0.2">
      <c r="A26" s="3"/>
      <c r="B26" s="4"/>
      <c r="C26" s="18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 x14ac:dyDescent="0.2">
      <c r="C27" s="187"/>
      <c r="D27" s="10"/>
      <c r="AG27" t="s">
        <v>343</v>
      </c>
    </row>
    <row r="28" spans="1:33" x14ac:dyDescent="0.2">
      <c r="D28" s="10"/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1:G25"/>
    <mergeCell ref="A1:G1"/>
    <mergeCell ref="C2:G2"/>
    <mergeCell ref="C3:G3"/>
    <mergeCell ref="C4:G4"/>
    <mergeCell ref="A20:C2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9A7F5D17D8124985392A84E3E8F0BE" ma:contentTypeVersion="20" ma:contentTypeDescription="Vytvoří nový dokument" ma:contentTypeScope="" ma:versionID="cbfc165967a702905af967c9fc4b21a0">
  <xsd:schema xmlns:xsd="http://www.w3.org/2001/XMLSchema" xmlns:xs="http://www.w3.org/2001/XMLSchema" xmlns:p="http://schemas.microsoft.com/office/2006/metadata/properties" xmlns:ns2="d22cdbf5-21d3-4e94-a1bc-172a6aef4611" xmlns:ns3="42c2b2df-6fc6-40e4-b326-31ea145342c8" targetNamespace="http://schemas.microsoft.com/office/2006/metadata/properties" ma:root="true" ma:fieldsID="4ef4ad473bce7ad28497d1c666671d20" ns2:_="" ns3:_="">
    <xsd:import namespace="d22cdbf5-21d3-4e94-a1bc-172a6aef4611"/>
    <xsd:import namespace="42c2b2df-6fc6-40e4-b326-31ea14534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cdbf5-21d3-4e94-a1bc-172a6aef4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c961c5f2-1d75-49a4-80c3-37616ecf2c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2b2df-6fc6-40e4-b326-31ea1453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be5715-ff76-46e5-ad0b-229a130203ad}" ma:internalName="TaxCatchAll" ma:showField="CatchAllData" ma:web="42c2b2df-6fc6-40e4-b326-31ea14534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2cdbf5-21d3-4e94-a1bc-172a6aef4611">
      <Terms xmlns="http://schemas.microsoft.com/office/infopath/2007/PartnerControls"/>
    </lcf76f155ced4ddcb4097134ff3c332f>
    <TaxCatchAll xmlns="42c2b2df-6fc6-40e4-b326-31ea145342c8" xsi:nil="true"/>
  </documentManagement>
</p:properties>
</file>

<file path=customXml/itemProps1.xml><?xml version="1.0" encoding="utf-8"?>
<ds:datastoreItem xmlns:ds="http://schemas.openxmlformats.org/officeDocument/2006/customXml" ds:itemID="{186DB0EB-D6C5-43D7-8883-21B406FC7037}"/>
</file>

<file path=customXml/itemProps2.xml><?xml version="1.0" encoding="utf-8"?>
<ds:datastoreItem xmlns:ds="http://schemas.openxmlformats.org/officeDocument/2006/customXml" ds:itemID="{0C6EAB9E-16C0-4F4D-9DC4-3C9710E38ADE}"/>
</file>

<file path=customXml/itemProps3.xml><?xml version="1.0" encoding="utf-8"?>
<ds:datastoreItem xmlns:ds="http://schemas.openxmlformats.org/officeDocument/2006/customXml" ds:itemID="{66706B19-1EF1-4509-95D5-548ECCA8F8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Stavba</vt:lpstr>
      <vt:lpstr>VzorPolozky</vt:lpstr>
      <vt:lpstr>SO 01 01 Pol</vt:lpstr>
      <vt:lpstr>SO 01 02 Pol</vt:lpstr>
      <vt:lpstr>SO 01 99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'SO 01 02 Pol'!Názvy_tisku</vt:lpstr>
      <vt:lpstr>'SO 01 99 Pol'!Názvy_tisku</vt:lpstr>
      <vt:lpstr>oadresa</vt:lpstr>
      <vt:lpstr>Stavba!Objednatel</vt:lpstr>
      <vt:lpstr>Stavba!Objekt</vt:lpstr>
      <vt:lpstr>'SO 01 01 Pol'!Oblast_tisku</vt:lpstr>
      <vt:lpstr>'SO 01 02 Pol'!Oblast_tisku</vt:lpstr>
      <vt:lpstr>'SO 01 99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Hejpetr</dc:creator>
  <cp:lastModifiedBy>Jan Jeništa</cp:lastModifiedBy>
  <cp:lastPrinted>2019-03-19T12:27:02Z</cp:lastPrinted>
  <dcterms:created xsi:type="dcterms:W3CDTF">2009-04-08T07:15:50Z</dcterms:created>
  <dcterms:modified xsi:type="dcterms:W3CDTF">2024-11-19T13:59:22Z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0x010100A49A7F5D17D8124985392A84E3E8F0BE</vt:lpwstr>
  </property>
</Properties>
</file>