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POM\"/>
    </mc:Choice>
  </mc:AlternateContent>
  <bookViews>
    <workbookView xWindow="0" yWindow="0" windowWidth="0" windowHeight="0"/>
  </bookViews>
  <sheets>
    <sheet name="Rekapitulace stavby" sheetId="1" r:id="rId1"/>
    <sheet name="202503101 - SO 101.1 Chod..." sheetId="2" r:id="rId2"/>
    <sheet name="202503102 - SO 101.2 Chod..." sheetId="3" r:id="rId3"/>
    <sheet name="202503103 - SO 101.3 Stav..." sheetId="4" r:id="rId4"/>
    <sheet name="202503104 - SO 101.4 Kana..." sheetId="5" r:id="rId5"/>
    <sheet name="202503105 - SO 101.5 Přís..." sheetId="6" r:id="rId6"/>
    <sheet name="202503106 - SO 401.1 Veře..." sheetId="7" r:id="rId7"/>
    <sheet name="202503107 - SO 401.2 Veře..." sheetId="8" r:id="rId8"/>
    <sheet name="202503108 - VRN" sheetId="9" r:id="rId9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'202503101 - SO 101.1 Chod...'!$C$124:$K$244</definedName>
    <definedName name="_xlnm.Print_Area" localSheetId="1">'202503101 - SO 101.1 Chod...'!$C$4:$J$76,'202503101 - SO 101.1 Chod...'!$C$82:$J$106,'202503101 - SO 101.1 Chod...'!$C$112:$J$244</definedName>
    <definedName name="_xlnm.Print_Titles" localSheetId="1">'202503101 - SO 101.1 Chod...'!$124:$124</definedName>
    <definedName name="_xlnm._FilterDatabase" localSheetId="2" hidden="1">'202503102 - SO 101.2 Chod...'!$C$121:$K$203</definedName>
    <definedName name="_xlnm.Print_Area" localSheetId="2">'202503102 - SO 101.2 Chod...'!$C$4:$J$76,'202503102 - SO 101.2 Chod...'!$C$82:$J$103,'202503102 - SO 101.2 Chod...'!$C$109:$J$203</definedName>
    <definedName name="_xlnm.Print_Titles" localSheetId="2">'202503102 - SO 101.2 Chod...'!$121:$121</definedName>
    <definedName name="_xlnm._FilterDatabase" localSheetId="3" hidden="1">'202503103 - SO 101.3 Stav...'!$C$119:$K$136</definedName>
    <definedName name="_xlnm.Print_Area" localSheetId="3">'202503103 - SO 101.3 Stav...'!$C$4:$J$76,'202503103 - SO 101.3 Stav...'!$C$82:$J$101,'202503103 - SO 101.3 Stav...'!$C$107:$J$136</definedName>
    <definedName name="_xlnm.Print_Titles" localSheetId="3">'202503103 - SO 101.3 Stav...'!$119:$119</definedName>
    <definedName name="_xlnm._FilterDatabase" localSheetId="4" hidden="1">'202503104 - SO 101.4 Kana...'!$C$120:$K$179</definedName>
    <definedName name="_xlnm.Print_Area" localSheetId="4">'202503104 - SO 101.4 Kana...'!$C$4:$J$76,'202503104 - SO 101.4 Kana...'!$C$82:$J$102,'202503104 - SO 101.4 Kana...'!$C$108:$J$179</definedName>
    <definedName name="_xlnm.Print_Titles" localSheetId="4">'202503104 - SO 101.4 Kana...'!$120:$120</definedName>
    <definedName name="_xlnm._FilterDatabase" localSheetId="5" hidden="1">'202503105 - SO 101.5 Přís...'!$C$121:$K$182</definedName>
    <definedName name="_xlnm.Print_Area" localSheetId="5">'202503105 - SO 101.5 Přís...'!$C$4:$J$76,'202503105 - SO 101.5 Přís...'!$C$82:$J$103,'202503105 - SO 101.5 Přís...'!$C$109:$J$182</definedName>
    <definedName name="_xlnm.Print_Titles" localSheetId="5">'202503105 - SO 101.5 Přís...'!$121:$121</definedName>
    <definedName name="_xlnm._FilterDatabase" localSheetId="6" hidden="1">'202503106 - SO 401.1 Veře...'!$C$125:$K$242</definedName>
    <definedName name="_xlnm.Print_Area" localSheetId="6">'202503106 - SO 401.1 Veře...'!$C$4:$J$76,'202503106 - SO 401.1 Veře...'!$C$82:$J$107,'202503106 - SO 401.1 Veře...'!$C$113:$J$242</definedName>
    <definedName name="_xlnm.Print_Titles" localSheetId="6">'202503106 - SO 401.1 Veře...'!$125:$125</definedName>
    <definedName name="_xlnm._FilterDatabase" localSheetId="7" hidden="1">'202503107 - SO 401.2 Veře...'!$C$125:$K$200</definedName>
    <definedName name="_xlnm.Print_Area" localSheetId="7">'202503107 - SO 401.2 Veře...'!$C$4:$J$76,'202503107 - SO 401.2 Veře...'!$C$82:$J$107,'202503107 - SO 401.2 Veře...'!$C$113:$J$200</definedName>
    <definedName name="_xlnm.Print_Titles" localSheetId="7">'202503107 - SO 401.2 Veře...'!$125:$125</definedName>
    <definedName name="_xlnm._FilterDatabase" localSheetId="8" hidden="1">'202503108 - VRN'!$C$121:$K$140</definedName>
    <definedName name="_xlnm.Print_Area" localSheetId="8">'202503108 - VRN'!$C$4:$J$76,'202503108 - VRN'!$C$82:$J$103,'202503108 - VRN'!$C$109:$J$140</definedName>
    <definedName name="_xlnm.Print_Titles" localSheetId="8">'202503108 - VRN'!$121:$121</definedName>
  </definedNames>
  <calcPr/>
</workbook>
</file>

<file path=xl/calcChain.xml><?xml version="1.0" encoding="utf-8"?>
<calcChain xmlns="http://schemas.openxmlformats.org/spreadsheetml/2006/main">
  <c i="9" l="1" r="J37"/>
  <c r="J36"/>
  <c i="1" r="AY102"/>
  <c i="9" r="J35"/>
  <c i="1" r="AX102"/>
  <c i="9" r="BI140"/>
  <c r="BH140"/>
  <c r="BG140"/>
  <c r="BF140"/>
  <c r="T140"/>
  <c r="T139"/>
  <c r="R140"/>
  <c r="R139"/>
  <c r="P140"/>
  <c r="P139"/>
  <c r="BI138"/>
  <c r="BH138"/>
  <c r="BG138"/>
  <c r="BF138"/>
  <c r="T138"/>
  <c r="T137"/>
  <c r="R138"/>
  <c r="R137"/>
  <c r="P138"/>
  <c r="P137"/>
  <c r="BI136"/>
  <c r="BH136"/>
  <c r="BG136"/>
  <c r="BF136"/>
  <c r="T136"/>
  <c r="T135"/>
  <c r="R136"/>
  <c r="R135"/>
  <c r="P136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92"/>
  <c r="J17"/>
  <c r="J15"/>
  <c r="E15"/>
  <c r="F118"/>
  <c r="J14"/>
  <c r="J12"/>
  <c r="J89"/>
  <c r="E7"/>
  <c r="E112"/>
  <c i="8" r="J37"/>
  <c r="J36"/>
  <c i="1" r="AY101"/>
  <c i="8" r="J35"/>
  <c i="1" r="AX101"/>
  <c i="8" r="BI200"/>
  <c r="BH200"/>
  <c r="BG200"/>
  <c r="BF200"/>
  <c r="T200"/>
  <c r="T199"/>
  <c r="R200"/>
  <c r="R199"/>
  <c r="P200"/>
  <c r="P199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F120"/>
  <c r="E118"/>
  <c r="F89"/>
  <c r="E87"/>
  <c r="J24"/>
  <c r="E24"/>
  <c r="J92"/>
  <c r="J23"/>
  <c r="J21"/>
  <c r="E21"/>
  <c r="J91"/>
  <c r="J20"/>
  <c r="J18"/>
  <c r="E18"/>
  <c r="F123"/>
  <c r="J17"/>
  <c r="J15"/>
  <c r="E15"/>
  <c r="F91"/>
  <c r="J14"/>
  <c r="J12"/>
  <c r="J89"/>
  <c r="E7"/>
  <c r="E116"/>
  <c i="7" r="J37"/>
  <c r="J36"/>
  <c i="1" r="AY100"/>
  <c i="7" r="J35"/>
  <c i="1" r="AX100"/>
  <c i="7"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18"/>
  <c r="BH218"/>
  <c r="BG218"/>
  <c r="BF218"/>
  <c r="T218"/>
  <c r="R218"/>
  <c r="P218"/>
  <c r="BI217"/>
  <c r="BH217"/>
  <c r="BG217"/>
  <c r="BF217"/>
  <c r="T217"/>
  <c r="R217"/>
  <c r="P217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79"/>
  <c r="BH179"/>
  <c r="BG179"/>
  <c r="BF179"/>
  <c r="T179"/>
  <c r="T178"/>
  <c r="R179"/>
  <c r="R178"/>
  <c r="P179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T163"/>
  <c r="R164"/>
  <c r="R163"/>
  <c r="P164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32"/>
  <c r="BH132"/>
  <c r="BG132"/>
  <c r="BF132"/>
  <c r="T132"/>
  <c r="R132"/>
  <c r="P132"/>
  <c r="BI129"/>
  <c r="BH129"/>
  <c r="BG129"/>
  <c r="BF129"/>
  <c r="T129"/>
  <c r="R129"/>
  <c r="P129"/>
  <c r="F120"/>
  <c r="E118"/>
  <c r="F89"/>
  <c r="E87"/>
  <c r="J24"/>
  <c r="E24"/>
  <c r="J123"/>
  <c r="J23"/>
  <c r="J21"/>
  <c r="E21"/>
  <c r="J122"/>
  <c r="J20"/>
  <c r="J18"/>
  <c r="E18"/>
  <c r="F92"/>
  <c r="J17"/>
  <c r="J15"/>
  <c r="E15"/>
  <c r="F91"/>
  <c r="J14"/>
  <c r="J12"/>
  <c r="J89"/>
  <c r="E7"/>
  <c r="E85"/>
  <c i="6" r="J37"/>
  <c r="J36"/>
  <c i="1" r="AY99"/>
  <c i="6" r="J35"/>
  <c i="1" r="AX99"/>
  <c i="6" r="BI182"/>
  <c r="BH182"/>
  <c r="BG182"/>
  <c r="BF182"/>
  <c r="T182"/>
  <c r="T181"/>
  <c r="R182"/>
  <c r="R181"/>
  <c r="P182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119"/>
  <c r="J17"/>
  <c r="J15"/>
  <c r="E15"/>
  <c r="F118"/>
  <c r="J14"/>
  <c r="J12"/>
  <c r="J89"/>
  <c r="E7"/>
  <c r="E112"/>
  <c i="5" r="J37"/>
  <c r="J36"/>
  <c i="1" r="AY98"/>
  <c i="5" r="J35"/>
  <c i="1" r="AX98"/>
  <c i="5"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91"/>
  <c r="J20"/>
  <c r="J18"/>
  <c r="E18"/>
  <c r="F118"/>
  <c r="J17"/>
  <c r="J15"/>
  <c r="E15"/>
  <c r="F117"/>
  <c r="J14"/>
  <c r="J12"/>
  <c r="J89"/>
  <c r="E7"/>
  <c r="E85"/>
  <c i="4" r="J37"/>
  <c r="J36"/>
  <c i="1" r="AY97"/>
  <c i="4" r="J35"/>
  <c i="1" r="AX97"/>
  <c i="4" r="BI135"/>
  <c r="BH135"/>
  <c r="BG135"/>
  <c r="BF135"/>
  <c r="T135"/>
  <c r="T134"/>
  <c r="R135"/>
  <c r="R134"/>
  <c r="P135"/>
  <c r="P134"/>
  <c r="BI133"/>
  <c r="BH133"/>
  <c r="BG133"/>
  <c r="BF133"/>
  <c r="T133"/>
  <c r="T132"/>
  <c r="R133"/>
  <c r="R132"/>
  <c r="P133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F114"/>
  <c r="E112"/>
  <c r="F89"/>
  <c r="E87"/>
  <c r="J24"/>
  <c r="E24"/>
  <c r="J117"/>
  <c r="J23"/>
  <c r="J21"/>
  <c r="E21"/>
  <c r="J116"/>
  <c r="J20"/>
  <c r="J18"/>
  <c r="E18"/>
  <c r="F92"/>
  <c r="J17"/>
  <c r="J15"/>
  <c r="E15"/>
  <c r="F91"/>
  <c r="J14"/>
  <c r="J12"/>
  <c r="J114"/>
  <c r="E7"/>
  <c r="E110"/>
  <c i="3" r="J37"/>
  <c r="J36"/>
  <c i="1" r="AY96"/>
  <c i="3" r="J35"/>
  <c i="1" r="AX96"/>
  <c i="3" r="BI203"/>
  <c r="BH203"/>
  <c r="BG203"/>
  <c r="BF203"/>
  <c r="T203"/>
  <c r="T202"/>
  <c r="R203"/>
  <c r="R202"/>
  <c r="P203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91"/>
  <c r="J14"/>
  <c r="J12"/>
  <c r="J116"/>
  <c r="E7"/>
  <c r="E112"/>
  <c i="2" r="J37"/>
  <c r="J36"/>
  <c i="1" r="AY95"/>
  <c i="2" r="J35"/>
  <c i="1" r="AX95"/>
  <c i="2" r="BI244"/>
  <c r="BH244"/>
  <c r="BG244"/>
  <c r="BF244"/>
  <c r="T244"/>
  <c r="T243"/>
  <c r="R244"/>
  <c r="R243"/>
  <c r="P244"/>
  <c r="P243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121"/>
  <c r="J14"/>
  <c r="J12"/>
  <c r="J119"/>
  <c r="E7"/>
  <c r="E115"/>
  <c i="1" r="L90"/>
  <c r="AM90"/>
  <c r="AM89"/>
  <c r="L89"/>
  <c r="AM87"/>
  <c r="L87"/>
  <c r="L85"/>
  <c r="L84"/>
  <c i="2" r="BK240"/>
  <c r="J234"/>
  <c r="BK228"/>
  <c r="J224"/>
  <c r="J215"/>
  <c r="J207"/>
  <c r="BK200"/>
  <c r="BK197"/>
  <c r="J193"/>
  <c r="BK185"/>
  <c r="BK179"/>
  <c r="BK172"/>
  <c r="BK163"/>
  <c r="J155"/>
  <c r="J147"/>
  <c r="BK139"/>
  <c r="BK128"/>
  <c i="3" r="J188"/>
  <c r="J193"/>
  <c r="BK191"/>
  <c r="J181"/>
  <c r="J165"/>
  <c r="J144"/>
  <c r="J125"/>
  <c r="J190"/>
  <c r="BK170"/>
  <c r="BK159"/>
  <c r="J179"/>
  <c r="BK147"/>
  <c r="J132"/>
  <c r="J157"/>
  <c r="J149"/>
  <c r="J128"/>
  <c r="BK190"/>
  <c r="BK144"/>
  <c i="4" r="BK130"/>
  <c r="BK123"/>
  <c i="5" r="BK166"/>
  <c r="J151"/>
  <c r="BK169"/>
  <c r="J147"/>
  <c r="BK165"/>
  <c r="J143"/>
  <c r="J155"/>
  <c r="J164"/>
  <c r="BK175"/>
  <c r="J149"/>
  <c r="BK164"/>
  <c r="J124"/>
  <c i="6" r="BK125"/>
  <c r="J135"/>
  <c r="J125"/>
  <c r="J170"/>
  <c r="BK182"/>
  <c i="7" r="BK196"/>
  <c r="J154"/>
  <c r="BK218"/>
  <c r="BK193"/>
  <c r="J239"/>
  <c r="BK173"/>
  <c r="BK208"/>
  <c r="J161"/>
  <c r="J201"/>
  <c r="BK176"/>
  <c r="J224"/>
  <c r="BK190"/>
  <c r="BK164"/>
  <c r="BK143"/>
  <c r="J206"/>
  <c r="J164"/>
  <c r="BK241"/>
  <c r="J210"/>
  <c r="J190"/>
  <c r="BK157"/>
  <c i="8" r="J191"/>
  <c r="BK194"/>
  <c r="BK165"/>
  <c r="J192"/>
  <c r="BK158"/>
  <c r="J171"/>
  <c r="BK198"/>
  <c r="J154"/>
  <c r="J174"/>
  <c r="BK132"/>
  <c r="J176"/>
  <c i="9" r="BK133"/>
  <c r="J140"/>
  <c r="BK131"/>
  <c i="2" r="J236"/>
  <c r="J229"/>
  <c r="J219"/>
  <c r="J214"/>
  <c r="J209"/>
  <c r="J199"/>
  <c r="BK194"/>
  <c r="J188"/>
  <c r="J183"/>
  <c r="J175"/>
  <c r="J166"/>
  <c r="J159"/>
  <c r="BK149"/>
  <c r="J145"/>
  <c r="J139"/>
  <c r="J131"/>
  <c i="3" r="BK197"/>
  <c r="BK181"/>
  <c r="BK188"/>
  <c r="BK173"/>
  <c r="BK168"/>
  <c r="J159"/>
  <c r="BK132"/>
  <c r="BK193"/>
  <c r="BK177"/>
  <c r="J191"/>
  <c r="J170"/>
  <c r="J155"/>
  <c r="BK134"/>
  <c r="BK162"/>
  <c r="BK153"/>
  <c r="BK138"/>
  <c r="J173"/>
  <c r="BK179"/>
  <c r="BK140"/>
  <c i="4" r="BK133"/>
  <c i="5" r="BK126"/>
  <c r="BK161"/>
  <c r="J145"/>
  <c r="J139"/>
  <c r="BK149"/>
  <c r="J178"/>
  <c r="BK154"/>
  <c r="BK159"/>
  <c r="J126"/>
  <c r="J169"/>
  <c i="6" r="J176"/>
  <c r="J140"/>
  <c r="J146"/>
  <c r="BK170"/>
  <c r="BK167"/>
  <c r="BK133"/>
  <c i="7" r="BK191"/>
  <c r="J138"/>
  <c r="J199"/>
  <c r="BK161"/>
  <c r="BK147"/>
  <c r="BK166"/>
  <c r="BK204"/>
  <c r="BK159"/>
  <c i="8" r="J129"/>
  <c r="BK200"/>
  <c r="BK151"/>
  <c r="BK164"/>
  <c r="J131"/>
  <c r="BK169"/>
  <c r="J194"/>
  <c r="J132"/>
  <c i="9" r="BK138"/>
  <c r="J129"/>
  <c i="2" r="BK244"/>
  <c r="BK234"/>
  <c r="J228"/>
  <c r="J221"/>
  <c r="BK214"/>
  <c r="BK211"/>
  <c r="J203"/>
  <c r="J197"/>
  <c r="J190"/>
  <c r="BK181"/>
  <c r="BK177"/>
  <c r="BK166"/>
  <c r="BK145"/>
  <c r="BK137"/>
  <c r="J128"/>
  <c r="F37"/>
  <c i="3" r="BK166"/>
  <c r="BK199"/>
  <c i="6" r="J167"/>
  <c r="BK129"/>
  <c i="7" r="BK237"/>
  <c r="BK192"/>
  <c r="J236"/>
  <c r="J176"/>
  <c r="BK199"/>
  <c r="BK156"/>
  <c r="BK210"/>
  <c r="BK239"/>
  <c r="J192"/>
  <c r="J132"/>
  <c r="J217"/>
  <c r="BK162"/>
  <c r="BK233"/>
  <c r="BK198"/>
  <c r="J143"/>
  <c r="BK231"/>
  <c r="BK206"/>
  <c r="J184"/>
  <c i="8" r="J157"/>
  <c r="J162"/>
  <c r="BK188"/>
  <c r="J151"/>
  <c r="J166"/>
  <c r="BK129"/>
  <c r="J159"/>
  <c r="BK174"/>
  <c r="J195"/>
  <c r="BK168"/>
  <c r="BK161"/>
  <c i="9" r="J125"/>
  <c r="J127"/>
  <c r="J126"/>
  <c i="2" r="BK236"/>
  <c r="J230"/>
  <c r="BK224"/>
  <c r="BK219"/>
  <c r="J211"/>
  <c r="J200"/>
  <c r="J195"/>
  <c r="BK190"/>
  <c r="BK175"/>
  <c r="J170"/>
  <c r="BK159"/>
  <c r="J152"/>
  <c r="BK141"/>
  <c r="BK134"/>
  <c i="1" r="AS94"/>
  <c i="3" r="BK186"/>
  <c r="BK171"/>
  <c r="J162"/>
  <c r="J136"/>
  <c r="J195"/>
  <c r="J186"/>
  <c r="J168"/>
  <c r="J184"/>
  <c r="BK164"/>
  <c r="BK136"/>
  <c r="BK128"/>
  <c r="BK155"/>
  <c r="J147"/>
  <c r="BK126"/>
  <c r="BK142"/>
  <c r="J142"/>
  <c i="4" r="BK135"/>
  <c r="J133"/>
  <c i="5" r="BK173"/>
  <c r="J159"/>
  <c r="BK128"/>
  <c r="J173"/>
  <c r="BK139"/>
  <c r="J165"/>
  <c r="J134"/>
  <c r="BK134"/>
  <c r="J156"/>
  <c i="6" r="J174"/>
  <c r="BK152"/>
  <c r="J127"/>
  <c r="BK135"/>
  <c r="BK146"/>
  <c r="J149"/>
  <c i="7" r="BK232"/>
  <c r="J187"/>
  <c r="J173"/>
  <c r="J227"/>
  <c r="J198"/>
  <c r="BK224"/>
  <c r="J240"/>
  <c r="J208"/>
  <c r="J185"/>
  <c r="J202"/>
  <c r="BK179"/>
  <c r="BK146"/>
  <c r="BK214"/>
  <c r="BK189"/>
  <c r="J147"/>
  <c r="J238"/>
  <c r="BK201"/>
  <c r="BK187"/>
  <c i="8" r="BK131"/>
  <c r="BK155"/>
  <c r="BK170"/>
  <c r="BK148"/>
  <c r="J164"/>
  <c i="2" r="J244"/>
  <c r="BK230"/>
  <c r="BK227"/>
  <c r="BK217"/>
  <c r="J213"/>
  <c r="BK205"/>
  <c r="BK199"/>
  <c r="BK195"/>
  <c r="BK188"/>
  <c r="J177"/>
  <c r="J172"/>
  <c r="BK160"/>
  <c r="BK147"/>
  <c r="J141"/>
  <c r="BK131"/>
  <c r="F35"/>
  <c i="3" r="BK184"/>
  <c r="J166"/>
  <c r="BK165"/>
  <c r="J164"/>
  <c r="BK157"/>
  <c r="J151"/>
  <c r="J138"/>
  <c r="J129"/>
  <c r="BK203"/>
  <c r="J203"/>
  <c r="J199"/>
  <c r="J197"/>
  <c r="BK195"/>
  <c r="J175"/>
  <c r="J171"/>
  <c r="BK151"/>
  <c r="BK149"/>
  <c i="4" r="F36"/>
  <c i="5" r="BK156"/>
  <c r="J175"/>
  <c r="J154"/>
  <c r="J171"/>
  <c r="J136"/>
  <c r="BK136"/>
  <c r="BK157"/>
  <c r="J161"/>
  <c i="6" r="BK176"/>
  <c r="BK161"/>
  <c r="BK143"/>
  <c r="BK179"/>
  <c r="BK164"/>
  <c r="J156"/>
  <c r="J152"/>
  <c r="J131"/>
  <c r="J164"/>
  <c i="7" r="J229"/>
  <c r="J182"/>
  <c r="BK240"/>
  <c r="BK205"/>
  <c r="J162"/>
  <c r="J188"/>
  <c r="BK229"/>
  <c r="BK202"/>
  <c r="J218"/>
  <c r="J133"/>
  <c r="J233"/>
  <c r="J193"/>
  <c r="BK172"/>
  <c r="BK235"/>
  <c r="J204"/>
  <c r="BK154"/>
  <c r="BK234"/>
  <c r="J194"/>
  <c r="BK182"/>
  <c i="8" r="BK195"/>
  <c r="BK192"/>
  <c r="BK154"/>
  <c r="BK179"/>
  <c r="BK156"/>
  <c r="J198"/>
  <c r="J161"/>
  <c r="J185"/>
  <c r="BK185"/>
  <c r="BK162"/>
  <c r="J181"/>
  <c r="J160"/>
  <c r="J170"/>
  <c r="BK136"/>
  <c i="9" r="J136"/>
  <c r="BK140"/>
  <c r="BK130"/>
  <c i="2" r="J238"/>
  <c r="BK231"/>
  <c r="F34"/>
  <c i="3" r="J140"/>
  <c r="J177"/>
  <c r="J153"/>
  <c i="4" r="J123"/>
  <c r="J130"/>
  <c r="J126"/>
  <c r="J124"/>
  <c i="5" r="BK178"/>
  <c r="BK160"/>
  <c r="BK147"/>
  <c r="BK141"/>
  <c r="BK167"/>
  <c r="BK130"/>
  <c r="BK145"/>
  <c r="J160"/>
  <c r="J168"/>
  <c r="J141"/>
  <c i="6" r="J143"/>
  <c r="BK131"/>
  <c r="BK140"/>
  <c r="J159"/>
  <c r="J137"/>
  <c r="BK127"/>
  <c i="7" r="BK185"/>
  <c r="BK217"/>
  <c r="J191"/>
  <c r="J183"/>
  <c r="J205"/>
  <c r="J232"/>
  <c r="J196"/>
  <c r="J237"/>
  <c r="BK197"/>
  <c r="J169"/>
  <c r="BK133"/>
  <c r="J207"/>
  <c r="J159"/>
  <c r="J241"/>
  <c r="BK209"/>
  <c r="J175"/>
  <c i="8" r="J165"/>
  <c r="BK143"/>
  <c r="J169"/>
  <c r="J136"/>
  <c r="J173"/>
  <c r="J200"/>
  <c r="J148"/>
  <c r="J168"/>
  <c r="BK183"/>
  <c r="BK157"/>
  <c r="BK173"/>
  <c i="9" r="BK125"/>
  <c r="J130"/>
  <c r="BK136"/>
  <c i="2" r="J240"/>
  <c r="J231"/>
  <c r="J227"/>
  <c r="BK221"/>
  <c r="BK215"/>
  <c r="BK209"/>
  <c r="J205"/>
  <c r="BK198"/>
  <c r="J194"/>
  <c r="BK183"/>
  <c r="J179"/>
  <c r="J163"/>
  <c r="BK155"/>
  <c r="J149"/>
  <c r="J143"/>
  <c r="J137"/>
  <c r="J34"/>
  <c i="3" r="BK175"/>
  <c r="J126"/>
  <c r="J134"/>
  <c i="4" r="BK126"/>
  <c r="BK128"/>
  <c r="J128"/>
  <c i="5" r="BK171"/>
  <c r="BK158"/>
  <c r="BK132"/>
  <c r="J158"/>
  <c r="J157"/>
  <c r="J163"/>
  <c r="BK163"/>
  <c r="J130"/>
  <c r="BK143"/>
  <c r="J162"/>
  <c i="6" r="J161"/>
  <c r="J182"/>
  <c r="BK174"/>
  <c r="BK156"/>
  <c r="BK137"/>
  <c i="7" r="J222"/>
  <c r="J179"/>
  <c r="BK223"/>
  <c r="BK169"/>
  <c r="J213"/>
  <c r="BK175"/>
  <c r="BK222"/>
  <c r="J166"/>
  <c r="J235"/>
  <c r="BK184"/>
  <c r="J156"/>
  <c r="J234"/>
  <c r="J209"/>
  <c r="BK186"/>
  <c r="J214"/>
  <c r="J197"/>
  <c r="J186"/>
  <c i="8" r="BK176"/>
  <c r="J179"/>
  <c r="J156"/>
  <c r="J172"/>
  <c r="BK160"/>
  <c r="BK191"/>
  <c r="J155"/>
  <c r="J183"/>
  <c r="BK140"/>
  <c r="BK159"/>
  <c r="BK175"/>
  <c r="J158"/>
  <c i="9" r="J138"/>
  <c r="BK134"/>
  <c r="J133"/>
  <c r="BK126"/>
  <c i="2" r="BK238"/>
  <c r="BK229"/>
  <c r="J217"/>
  <c r="BK213"/>
  <c r="BK207"/>
  <c r="BK203"/>
  <c r="J198"/>
  <c r="BK193"/>
  <c r="J185"/>
  <c r="J181"/>
  <c r="BK170"/>
  <c r="J160"/>
  <c r="BK152"/>
  <c r="BK143"/>
  <c r="J134"/>
  <c r="F36"/>
  <c i="3" r="BK125"/>
  <c r="BK129"/>
  <c i="4" r="J135"/>
  <c r="BK124"/>
  <c i="5" r="BK124"/>
  <c r="J153"/>
  <c r="J167"/>
  <c r="J132"/>
  <c r="BK153"/>
  <c r="BK168"/>
  <c r="J128"/>
  <c r="BK155"/>
  <c r="BK162"/>
  <c r="J166"/>
  <c r="BK151"/>
  <c i="6" r="J179"/>
  <c r="J133"/>
  <c r="BK159"/>
  <c r="BK149"/>
  <c r="J129"/>
  <c i="7" r="BK238"/>
  <c r="BK194"/>
  <c r="J146"/>
  <c r="J211"/>
  <c r="BK132"/>
  <c r="J231"/>
  <c r="BK138"/>
  <c r="BK213"/>
  <c r="BK129"/>
  <c r="BK227"/>
  <c r="J189"/>
  <c r="J157"/>
  <c r="BK236"/>
  <c r="BK211"/>
  <c r="BK183"/>
  <c r="J129"/>
  <c r="J223"/>
  <c r="BK207"/>
  <c r="BK188"/>
  <c r="J172"/>
  <c i="8" r="J140"/>
  <c r="BK171"/>
  <c r="J175"/>
  <c r="BK166"/>
  <c r="BK181"/>
  <c r="J143"/>
  <c r="J150"/>
  <c r="BK172"/>
  <c r="BK144"/>
  <c r="J144"/>
  <c r="J188"/>
  <c r="BK150"/>
  <c i="9" r="J131"/>
  <c r="BK129"/>
  <c r="J134"/>
  <c r="BK127"/>
  <c i="2" l="1" r="R127"/>
  <c r="R158"/>
  <c r="R162"/>
  <c r="BK169"/>
  <c r="J169"/>
  <c r="J102"/>
  <c r="BK233"/>
  <c r="J233"/>
  <c r="J104"/>
  <c i="3" r="T146"/>
  <c r="P192"/>
  <c i="4" r="BK122"/>
  <c i="5" r="T123"/>
  <c r="R172"/>
  <c i="6" r="R124"/>
  <c r="P155"/>
  <c i="7" r="P128"/>
  <c r="BK165"/>
  <c r="J165"/>
  <c r="J101"/>
  <c r="P216"/>
  <c i="2" r="T151"/>
  <c r="T192"/>
  <c i="3" r="BK124"/>
  <c r="J124"/>
  <c r="J98"/>
  <c r="T161"/>
  <c i="5" r="P138"/>
  <c i="6" r="BK124"/>
  <c r="BK155"/>
  <c r="J155"/>
  <c r="J100"/>
  <c i="7" r="P158"/>
  <c r="T165"/>
  <c r="BK181"/>
  <c i="8" r="R128"/>
  <c r="R127"/>
  <c i="2" r="BK151"/>
  <c r="J151"/>
  <c r="J99"/>
  <c r="P192"/>
  <c i="3" r="BK146"/>
  <c r="J146"/>
  <c r="J99"/>
  <c r="BK192"/>
  <c r="J192"/>
  <c r="J101"/>
  <c i="6" r="T139"/>
  <c r="T173"/>
  <c i="7" r="BK158"/>
  <c r="J158"/>
  <c r="J99"/>
  <c r="P171"/>
  <c r="T216"/>
  <c i="8" r="BK153"/>
  <c r="BK178"/>
  <c r="J178"/>
  <c r="J101"/>
  <c r="R178"/>
  <c r="P184"/>
  <c r="R184"/>
  <c r="T184"/>
  <c r="P190"/>
  <c r="R190"/>
  <c r="T190"/>
  <c i="2" r="T127"/>
  <c r="T158"/>
  <c r="T162"/>
  <c r="R169"/>
  <c r="R233"/>
  <c i="3" r="R146"/>
  <c r="T192"/>
  <c i="4" r="R122"/>
  <c r="R121"/>
  <c r="R120"/>
  <c i="5" r="R138"/>
  <c i="6" r="R139"/>
  <c r="R173"/>
  <c i="7" r="BK128"/>
  <c r="J128"/>
  <c r="J98"/>
  <c r="T171"/>
  <c r="BK216"/>
  <c r="J216"/>
  <c r="J106"/>
  <c i="8" r="P128"/>
  <c r="P127"/>
  <c i="2" r="P151"/>
  <c r="BK192"/>
  <c r="J192"/>
  <c r="J103"/>
  <c i="3" r="P124"/>
  <c r="BK161"/>
  <c r="J161"/>
  <c r="J100"/>
  <c i="5" r="BK123"/>
  <c r="P123"/>
  <c r="P172"/>
  <c i="6" r="P124"/>
  <c r="T155"/>
  <c i="7" r="R128"/>
  <c r="R171"/>
  <c r="R216"/>
  <c i="8" r="P153"/>
  <c i="2" r="BK127"/>
  <c r="J127"/>
  <c r="J98"/>
  <c r="BK158"/>
  <c r="J158"/>
  <c r="J100"/>
  <c r="BK162"/>
  <c r="J162"/>
  <c r="J101"/>
  <c r="P169"/>
  <c r="P233"/>
  <c i="3" r="P146"/>
  <c r="R192"/>
  <c i="4" r="P122"/>
  <c r="P121"/>
  <c r="P120"/>
  <c i="1" r="AU97"/>
  <c i="5" r="BK138"/>
  <c r="J138"/>
  <c r="J99"/>
  <c r="T172"/>
  <c i="6" r="BK139"/>
  <c r="J139"/>
  <c r="J99"/>
  <c r="P173"/>
  <c i="7" r="T128"/>
  <c r="R165"/>
  <c r="T181"/>
  <c r="T180"/>
  <c i="8" r="BK128"/>
  <c r="BK127"/>
  <c r="J127"/>
  <c r="J97"/>
  <c r="T153"/>
  <c r="T152"/>
  <c r="P178"/>
  <c r="T178"/>
  <c r="BK184"/>
  <c r="J184"/>
  <c r="J103"/>
  <c r="BK190"/>
  <c r="J190"/>
  <c r="J104"/>
  <c i="9" r="P124"/>
  <c i="2" r="P127"/>
  <c r="P126"/>
  <c r="P125"/>
  <c i="1" r="AU95"/>
  <c i="2" r="P158"/>
  <c r="P162"/>
  <c r="T169"/>
  <c r="T233"/>
  <c i="3" r="T124"/>
  <c r="T123"/>
  <c r="T122"/>
  <c r="R161"/>
  <c i="4" r="T122"/>
  <c r="T121"/>
  <c r="T120"/>
  <c i="5" r="R123"/>
  <c r="BK172"/>
  <c r="J172"/>
  <c r="J101"/>
  <c i="6" r="T124"/>
  <c r="T123"/>
  <c r="T122"/>
  <c r="R155"/>
  <c i="7" r="T158"/>
  <c r="BK171"/>
  <c r="J171"/>
  <c r="J102"/>
  <c r="R181"/>
  <c r="R180"/>
  <c i="8" r="R153"/>
  <c r="R152"/>
  <c i="9" r="R124"/>
  <c r="R123"/>
  <c r="R122"/>
  <c r="R132"/>
  <c i="2" r="R151"/>
  <c r="R192"/>
  <c i="3" r="R124"/>
  <c r="R123"/>
  <c r="R122"/>
  <c r="P161"/>
  <c i="5" r="T138"/>
  <c r="T122"/>
  <c r="T121"/>
  <c i="6" r="P139"/>
  <c r="BK173"/>
  <c r="J173"/>
  <c r="J101"/>
  <c i="7" r="R158"/>
  <c r="P165"/>
  <c r="P181"/>
  <c r="P180"/>
  <c i="8" r="T128"/>
  <c r="T127"/>
  <c r="T126"/>
  <c i="9" r="BK124"/>
  <c r="J124"/>
  <c r="J98"/>
  <c r="T124"/>
  <c r="BK132"/>
  <c r="J132"/>
  <c r="J99"/>
  <c r="P132"/>
  <c r="T132"/>
  <c i="4" r="BK134"/>
  <c r="J134"/>
  <c r="J100"/>
  <c i="5" r="BK170"/>
  <c r="J170"/>
  <c r="J100"/>
  <c i="7" r="BK178"/>
  <c r="J178"/>
  <c r="J103"/>
  <c i="8" r="BK182"/>
  <c r="J182"/>
  <c r="J102"/>
  <c r="BK197"/>
  <c r="J197"/>
  <c r="J105"/>
  <c r="BK199"/>
  <c r="J199"/>
  <c r="J106"/>
  <c i="6" r="BK181"/>
  <c r="J181"/>
  <c r="J102"/>
  <c i="7" r="BK163"/>
  <c r="J163"/>
  <c r="J100"/>
  <c i="2" r="BK243"/>
  <c r="J243"/>
  <c r="J105"/>
  <c i="3" r="BK202"/>
  <c r="J202"/>
  <c r="J102"/>
  <c i="4" r="BK132"/>
  <c r="J132"/>
  <c r="J99"/>
  <c i="9" r="BK135"/>
  <c r="J135"/>
  <c r="J100"/>
  <c r="BK137"/>
  <c r="J137"/>
  <c r="J101"/>
  <c r="BK139"/>
  <c r="J139"/>
  <c r="J102"/>
  <c i="8" r="J153"/>
  <c r="J100"/>
  <c i="9" r="J116"/>
  <c r="BE125"/>
  <c r="BE140"/>
  <c r="F91"/>
  <c r="J119"/>
  <c r="F119"/>
  <c r="BE138"/>
  <c r="J91"/>
  <c r="BE131"/>
  <c i="8" r="J128"/>
  <c r="J98"/>
  <c i="9" r="E85"/>
  <c r="BE126"/>
  <c r="BE133"/>
  <c r="BE127"/>
  <c r="BE129"/>
  <c r="BE130"/>
  <c r="BE134"/>
  <c r="BE136"/>
  <c i="7" r="BK127"/>
  <c i="8" r="F92"/>
  <c r="J123"/>
  <c r="BE159"/>
  <c r="BE164"/>
  <c r="BE168"/>
  <c r="BE171"/>
  <c r="F122"/>
  <c r="BE136"/>
  <c r="BE165"/>
  <c r="BE166"/>
  <c r="BE198"/>
  <c i="7" r="J181"/>
  <c r="J105"/>
  <c i="8" r="J120"/>
  <c r="BE143"/>
  <c r="BE150"/>
  <c r="BE155"/>
  <c r="BE169"/>
  <c r="BE183"/>
  <c r="BE191"/>
  <c r="J122"/>
  <c r="BE129"/>
  <c r="BE131"/>
  <c r="BE172"/>
  <c r="BE179"/>
  <c r="BE192"/>
  <c r="BE194"/>
  <c r="BE195"/>
  <c r="BE200"/>
  <c r="E85"/>
  <c r="BE144"/>
  <c r="BE156"/>
  <c r="BE160"/>
  <c r="BE170"/>
  <c r="BE176"/>
  <c r="BE162"/>
  <c r="BE140"/>
  <c r="BE148"/>
  <c r="BE151"/>
  <c r="BE157"/>
  <c r="BE158"/>
  <c r="BE161"/>
  <c r="BE175"/>
  <c r="BE185"/>
  <c r="BE132"/>
  <c r="BE154"/>
  <c r="BE173"/>
  <c r="BE174"/>
  <c r="BE181"/>
  <c r="BE188"/>
  <c i="7" r="BE205"/>
  <c r="BE211"/>
  <c r="BE213"/>
  <c r="BE227"/>
  <c r="BE233"/>
  <c r="BE240"/>
  <c r="BE241"/>
  <c r="J91"/>
  <c r="BE132"/>
  <c r="BE138"/>
  <c r="BE172"/>
  <c r="BE173"/>
  <c r="BE175"/>
  <c r="BE176"/>
  <c r="BE179"/>
  <c r="BE185"/>
  <c r="BE193"/>
  <c r="BE202"/>
  <c r="BE206"/>
  <c r="BE208"/>
  <c r="BE210"/>
  <c r="BE217"/>
  <c r="BE218"/>
  <c r="BE224"/>
  <c r="BE231"/>
  <c r="BE232"/>
  <c r="BE239"/>
  <c i="6" r="J124"/>
  <c r="J98"/>
  <c i="7" r="E116"/>
  <c r="BE159"/>
  <c r="BE183"/>
  <c r="BE229"/>
  <c r="J120"/>
  <c r="BE146"/>
  <c r="BE184"/>
  <c r="BE186"/>
  <c r="BE187"/>
  <c r="BE189"/>
  <c r="BE190"/>
  <c r="BE191"/>
  <c r="BE194"/>
  <c r="BE197"/>
  <c r="BE198"/>
  <c r="BE234"/>
  <c r="J92"/>
  <c r="F122"/>
  <c r="BE156"/>
  <c r="BE164"/>
  <c r="BE182"/>
  <c r="BE204"/>
  <c r="BE207"/>
  <c r="BE223"/>
  <c r="BE238"/>
  <c r="BE129"/>
  <c r="BE133"/>
  <c r="BE143"/>
  <c r="BE161"/>
  <c r="BE162"/>
  <c r="BE192"/>
  <c r="BE196"/>
  <c r="BE235"/>
  <c r="BE236"/>
  <c r="F123"/>
  <c r="BE147"/>
  <c r="BE154"/>
  <c r="BE157"/>
  <c r="BE199"/>
  <c r="BE201"/>
  <c r="BE209"/>
  <c r="BE214"/>
  <c r="BE222"/>
  <c r="BE237"/>
  <c r="BE166"/>
  <c r="BE169"/>
  <c r="BE188"/>
  <c i="6" r="F92"/>
  <c r="BE125"/>
  <c r="BE129"/>
  <c r="BE146"/>
  <c r="BE161"/>
  <c r="BE182"/>
  <c r="F91"/>
  <c r="J116"/>
  <c r="BE127"/>
  <c r="BE156"/>
  <c r="BE159"/>
  <c r="BE170"/>
  <c r="BE174"/>
  <c r="BE179"/>
  <c r="BE137"/>
  <c r="BE143"/>
  <c i="5" r="J123"/>
  <c r="J98"/>
  <c i="6" r="J91"/>
  <c r="J119"/>
  <c r="BE131"/>
  <c r="BE133"/>
  <c r="BE135"/>
  <c r="BE140"/>
  <c r="BE176"/>
  <c r="BE149"/>
  <c r="E85"/>
  <c r="BE152"/>
  <c r="BE164"/>
  <c r="BE167"/>
  <c i="4" r="J122"/>
  <c r="J98"/>
  <c i="5" r="BE126"/>
  <c r="BE136"/>
  <c r="BE145"/>
  <c r="BE147"/>
  <c r="F91"/>
  <c r="J92"/>
  <c r="BE156"/>
  <c r="E111"/>
  <c r="BE139"/>
  <c r="BE143"/>
  <c r="BE162"/>
  <c r="BE166"/>
  <c r="BE167"/>
  <c r="BE168"/>
  <c r="BE169"/>
  <c r="BE173"/>
  <c r="J117"/>
  <c r="BE141"/>
  <c r="BE153"/>
  <c r="BE159"/>
  <c r="BE160"/>
  <c r="BE161"/>
  <c r="F92"/>
  <c r="BE132"/>
  <c r="BE158"/>
  <c r="BE163"/>
  <c r="BE164"/>
  <c r="J115"/>
  <c r="BE128"/>
  <c r="BE130"/>
  <c r="BE149"/>
  <c r="BE151"/>
  <c r="BE155"/>
  <c r="BE165"/>
  <c r="BE171"/>
  <c r="BE178"/>
  <c r="BE124"/>
  <c r="BE134"/>
  <c r="BE154"/>
  <c r="BE157"/>
  <c r="BE175"/>
  <c i="4" r="J92"/>
  <c r="F116"/>
  <c r="BE128"/>
  <c r="BE133"/>
  <c r="BE135"/>
  <c r="J91"/>
  <c r="BE126"/>
  <c i="3" r="BK123"/>
  <c r="J123"/>
  <c r="J97"/>
  <c i="4" r="BE124"/>
  <c r="E85"/>
  <c r="F117"/>
  <c r="J89"/>
  <c r="BE123"/>
  <c r="BE130"/>
  <c i="1" r="BC97"/>
  <c i="3" r="J92"/>
  <c r="F118"/>
  <c r="BE125"/>
  <c r="BE132"/>
  <c r="BE136"/>
  <c r="BE138"/>
  <c r="BE147"/>
  <c r="BE159"/>
  <c r="BE173"/>
  <c r="BE175"/>
  <c r="BE184"/>
  <c r="BE191"/>
  <c r="BE203"/>
  <c r="J89"/>
  <c r="F92"/>
  <c r="BE126"/>
  <c r="BE144"/>
  <c r="BE153"/>
  <c r="BE155"/>
  <c r="BE168"/>
  <c r="E85"/>
  <c r="BE128"/>
  <c r="BE157"/>
  <c r="BE162"/>
  <c r="BE164"/>
  <c r="BE165"/>
  <c r="BE186"/>
  <c r="BE151"/>
  <c r="BE177"/>
  <c r="BE179"/>
  <c r="BE188"/>
  <c r="BE195"/>
  <c r="BE197"/>
  <c r="J91"/>
  <c r="BE129"/>
  <c r="BE140"/>
  <c r="BE142"/>
  <c r="BE149"/>
  <c r="BE171"/>
  <c r="BE181"/>
  <c r="BE134"/>
  <c r="BE166"/>
  <c r="BE170"/>
  <c r="BE199"/>
  <c r="BE190"/>
  <c r="BE193"/>
  <c i="1" r="BC95"/>
  <c r="AW95"/>
  <c r="BA95"/>
  <c r="BB95"/>
  <c i="2" r="E85"/>
  <c r="J89"/>
  <c r="F91"/>
  <c r="J91"/>
  <c r="F92"/>
  <c r="J92"/>
  <c r="BE128"/>
  <c r="BE131"/>
  <c r="BE134"/>
  <c r="BE137"/>
  <c r="BE139"/>
  <c r="BE141"/>
  <c r="BE143"/>
  <c r="BE145"/>
  <c r="BE147"/>
  <c r="BE149"/>
  <c r="BE152"/>
  <c r="BE155"/>
  <c r="BE159"/>
  <c r="BE160"/>
  <c r="BE163"/>
  <c r="BE166"/>
  <c r="BE170"/>
  <c r="BE172"/>
  <c r="BE175"/>
  <c r="BE177"/>
  <c r="BE179"/>
  <c r="BE181"/>
  <c r="BE183"/>
  <c r="BE185"/>
  <c r="BE188"/>
  <c r="BE190"/>
  <c r="BE193"/>
  <c r="BE194"/>
  <c r="BE195"/>
  <c r="BE197"/>
  <c r="BE198"/>
  <c r="BE199"/>
  <c r="BE200"/>
  <c r="BE203"/>
  <c r="BE205"/>
  <c r="BE207"/>
  <c r="BE209"/>
  <c r="BE211"/>
  <c r="BE213"/>
  <c r="BE214"/>
  <c r="BE215"/>
  <c r="BE217"/>
  <c r="BE219"/>
  <c r="BE221"/>
  <c r="BE224"/>
  <c r="BE227"/>
  <c r="BE228"/>
  <c r="BE229"/>
  <c r="BE230"/>
  <c r="BE231"/>
  <c r="BE234"/>
  <c r="BE236"/>
  <c r="BE238"/>
  <c r="BE240"/>
  <c r="BE244"/>
  <c i="1" r="BD95"/>
  <c i="3" r="F37"/>
  <c i="1" r="BD96"/>
  <c i="5" r="F37"/>
  <c i="1" r="BD98"/>
  <c i="7" r="F36"/>
  <c i="1" r="BC100"/>
  <c i="3" r="F35"/>
  <c i="1" r="BB96"/>
  <c i="5" r="F36"/>
  <c i="1" r="BC98"/>
  <c i="7" r="F35"/>
  <c i="1" r="BB100"/>
  <c i="4" r="F35"/>
  <c i="1" r="BB97"/>
  <c i="5" r="F35"/>
  <c i="1" r="BB98"/>
  <c i="6" r="F36"/>
  <c i="1" r="BC99"/>
  <c i="8" r="F35"/>
  <c i="1" r="BB101"/>
  <c i="9" r="F36"/>
  <c i="1" r="BC102"/>
  <c i="9" r="J34"/>
  <c i="1" r="AW102"/>
  <c i="4" r="F34"/>
  <c i="1" r="BA97"/>
  <c i="5" r="F34"/>
  <c i="1" r="BA98"/>
  <c i="6" r="F37"/>
  <c i="1" r="BD99"/>
  <c i="8" r="F36"/>
  <c i="1" r="BC101"/>
  <c i="9" r="F35"/>
  <c i="1" r="BB102"/>
  <c i="4" r="J34"/>
  <c i="1" r="AW97"/>
  <c i="4" r="F37"/>
  <c i="1" r="BD97"/>
  <c i="5" r="J34"/>
  <c i="1" r="AW98"/>
  <c i="7" r="F34"/>
  <c i="1" r="BA100"/>
  <c i="8" r="J34"/>
  <c i="1" r="AW101"/>
  <c i="3" r="J34"/>
  <c i="1" r="AW96"/>
  <c i="6" r="J34"/>
  <c i="1" r="AW99"/>
  <c i="7" r="J34"/>
  <c i="1" r="AW100"/>
  <c i="8" r="F34"/>
  <c i="1" r="BA101"/>
  <c i="3" r="F36"/>
  <c i="1" r="BC96"/>
  <c i="6" r="F35"/>
  <c i="1" r="BB99"/>
  <c i="8" r="F37"/>
  <c i="1" r="BD101"/>
  <c i="9" r="F34"/>
  <c i="1" r="BA102"/>
  <c i="9" r="F37"/>
  <c i="1" r="BD102"/>
  <c i="3" r="F34"/>
  <c i="1" r="BA96"/>
  <c i="6" r="F34"/>
  <c i="1" r="BA99"/>
  <c i="7" r="F37"/>
  <c i="1" r="BD100"/>
  <c i="8" l="1" r="P152"/>
  <c r="P126"/>
  <c i="1" r="AU101"/>
  <c i="3" r="P123"/>
  <c r="P122"/>
  <c i="1" r="AU96"/>
  <c i="9" r="T123"/>
  <c r="T122"/>
  <c r="P123"/>
  <c r="P122"/>
  <c i="1" r="AU102"/>
  <c i="7" r="T127"/>
  <c r="T126"/>
  <c r="BK180"/>
  <c r="J180"/>
  <c r="J104"/>
  <c i="2" r="T126"/>
  <c r="T125"/>
  <c i="5" r="P122"/>
  <c r="P121"/>
  <c i="1" r="AU98"/>
  <c i="5" r="BK122"/>
  <c r="BK121"/>
  <c r="J121"/>
  <c r="J96"/>
  <c i="6" r="P123"/>
  <c r="P122"/>
  <c i="1" r="AU99"/>
  <c i="8" r="BK152"/>
  <c r="J152"/>
  <c r="J99"/>
  <c r="R126"/>
  <c i="6" r="BK123"/>
  <c r="BK122"/>
  <c r="J122"/>
  <c i="4" r="BK121"/>
  <c r="J121"/>
  <c r="J97"/>
  <c i="7" r="R127"/>
  <c r="R126"/>
  <c i="6" r="R123"/>
  <c r="R122"/>
  <c i="2" r="R126"/>
  <c r="R125"/>
  <c i="5" r="R122"/>
  <c r="R121"/>
  <c i="7" r="P127"/>
  <c r="P126"/>
  <c i="1" r="AU100"/>
  <c i="2" r="BK126"/>
  <c r="J126"/>
  <c r="J97"/>
  <c i="9" r="BK123"/>
  <c r="J123"/>
  <c r="J97"/>
  <c i="7" r="J127"/>
  <c r="J97"/>
  <c i="3" r="BK122"/>
  <c r="J122"/>
  <c r="J96"/>
  <c r="F33"/>
  <c i="1" r="AZ96"/>
  <c i="7" r="F33"/>
  <c i="1" r="AZ100"/>
  <c i="2" r="J33"/>
  <c i="1" r="AV95"/>
  <c r="AT95"/>
  <c r="BB94"/>
  <c r="W31"/>
  <c r="BA94"/>
  <c r="W30"/>
  <c i="2" r="F33"/>
  <c i="1" r="AZ95"/>
  <c r="BD94"/>
  <c r="W33"/>
  <c r="BC94"/>
  <c r="W32"/>
  <c i="6" r="J30"/>
  <c i="1" r="AG99"/>
  <c i="4" r="J33"/>
  <c i="1" r="AV97"/>
  <c r="AT97"/>
  <c i="6" r="J33"/>
  <c i="1" r="AV99"/>
  <c r="AT99"/>
  <c r="AN99"/>
  <c i="8" r="J33"/>
  <c i="1" r="AV101"/>
  <c r="AT101"/>
  <c i="5" r="J33"/>
  <c i="1" r="AV98"/>
  <c r="AT98"/>
  <c i="8" r="F33"/>
  <c i="1" r="AZ101"/>
  <c i="4" r="F33"/>
  <c i="1" r="AZ97"/>
  <c i="6" r="F33"/>
  <c i="1" r="AZ99"/>
  <c i="9" r="J33"/>
  <c i="1" r="AV102"/>
  <c r="AT102"/>
  <c i="3" r="J33"/>
  <c i="1" r="AV96"/>
  <c r="AT96"/>
  <c i="7" r="J33"/>
  <c i="1" r="AV100"/>
  <c r="AT100"/>
  <c i="5" r="F33"/>
  <c i="1" r="AZ98"/>
  <c i="9" r="F33"/>
  <c i="1" r="AZ102"/>
  <c i="5" l="1" r="J122"/>
  <c r="J97"/>
  <c i="2" r="BK125"/>
  <c r="J125"/>
  <c r="J96"/>
  <c i="4" r="BK120"/>
  <c r="J120"/>
  <c i="7" r="BK126"/>
  <c r="J126"/>
  <c r="J96"/>
  <c i="6" r="J123"/>
  <c r="J97"/>
  <c r="J96"/>
  <c i="9" r="BK122"/>
  <c r="J122"/>
  <c r="J96"/>
  <c i="8" r="BK126"/>
  <c r="J126"/>
  <c i="6" r="J39"/>
  <c i="1" r="AU94"/>
  <c i="8" r="J30"/>
  <c i="1" r="AG101"/>
  <c i="3" r="J30"/>
  <c i="1" r="AG96"/>
  <c r="AZ94"/>
  <c r="W29"/>
  <c i="5" r="J30"/>
  <c i="1" r="AG98"/>
  <c r="AW94"/>
  <c r="AK30"/>
  <c r="AX94"/>
  <c i="4" r="J30"/>
  <c i="1" r="AG97"/>
  <c r="AY94"/>
  <c i="4" l="1" r="J39"/>
  <c i="8" r="J39"/>
  <c i="5" r="J39"/>
  <c i="4" r="J96"/>
  <c i="8" r="J96"/>
  <c i="3" r="J39"/>
  <c i="1" r="AN96"/>
  <c r="AN97"/>
  <c r="AN101"/>
  <c r="AN98"/>
  <c i="9" r="J30"/>
  <c i="1" r="AG102"/>
  <c i="7" r="J30"/>
  <c i="1" r="AG100"/>
  <c r="AN100"/>
  <c r="AV94"/>
  <c r="AK29"/>
  <c i="2" r="J30"/>
  <c i="1" r="AG95"/>
  <c r="AN95"/>
  <c i="2" l="1" r="J39"/>
  <c i="9" r="J39"/>
  <c i="7" r="J39"/>
  <c i="1" r="AN102"/>
  <c r="AT94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<sst xmlns="http://schemas.openxmlformats.org/spreadsheetml/2006/main">
  <si>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</si>
  <si>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</si>
  <si>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</si>
  <si>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</si>
  <si>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</si>
  <si>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{e334a347-871e-4218-bb45-f658b1a49f17}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</si>
  <si>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</si>
  <si>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</si>
  <si>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</si>
  <si>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</si>
  <si>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</si>
  <si>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</si>
  <si>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</si>
  <si>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</si>
  <si>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20250310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</si>
  <si>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</si>
  <si>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</si>
  <si>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v ulici Blanická</t>
  </si>
  <si>
    <t>KSO:</t>
  </si>
  <si>
    <t>CC-CZ:</t>
  </si>
  <si>
    <t>Místo:</t>
  </si>
  <si>
    <t>Milevsko</t>
  </si>
  <si>
    <t>Datum:</t>
  </si>
  <si>
    <t>26. 3. 2025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</si>
  <si>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</si>
  <si>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</si>
  <si>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</si>
  <si>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</si>
  <si>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</si>
  <si>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</si>
  <si>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</si>
  <si>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</si>
  <si>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</si>
  <si>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</si>
  <si>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</si>
  <si>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</si>
  <si>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</si>
  <si>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</si>
  <si>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</si>
  <si>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</si>
  <si>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</si>
  <si>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</si>
  <si>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</si>
  <si>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</si>
  <si>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</si>
  <si>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</si>
  <si>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</si>
  <si>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</si>
  <si>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</si>
  <si>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</si>
  <si>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</si>
  <si>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</si>
  <si>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</si>
  <si>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</si>
  <si>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</si>
  <si>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</si>
  <si>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</si>
  <si>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</si>
  <si>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</si>
  <si>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</si>
  <si>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</si>
  <si>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</si>
  <si>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</si>
  <si>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</si>
  <si>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</si>
  <si>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</si>
  <si>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</si>
  <si>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</si>
  <si>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</si>
  <si>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</si>
  <si>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</si>
  <si>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</si>
  <si>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</si>
  <si>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</si>
  <si>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</si>
  <si>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</si>
  <si>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</si>
  <si>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</si>
  <si>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</si>
  <si>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202503101</t>
  </si>
  <si>
    <t>SO 101.1 Chodník ulice Blanická</t>
  </si>
  <si>
    <t>STA</t>
  </si>
  <si>
    <t>1</t>
  </si>
  <si>
    <t>{f0119e88-5498-4750-aa5e-5e30aea5731f}</t>
  </si>
  <si>
    <t>2</t>
  </si>
  <si>
    <t>202503102</t>
  </si>
  <si>
    <t>SO 101.2 Chodník ulice K. Čapka</t>
  </si>
  <si>
    <t>{427fb814-5249-41ec-a2c0-4635f931c378}</t>
  </si>
  <si>
    <t>202503103</t>
  </si>
  <si>
    <t>SO 101.3 Stavbou vyvolané investice na místní komunikaci Blanická</t>
  </si>
  <si>
    <t>{81bd330e-e0fe-436c-9483-f64726573273}</t>
  </si>
  <si>
    <t>202503104</t>
  </si>
  <si>
    <t>SO 101.4 Kanalizace - odvodnění místní komunikace Blanická</t>
  </si>
  <si>
    <t>{01092bb7-81f9-442e-92cb-b8676d4103a0}</t>
  </si>
  <si>
    <t>202503105</t>
  </si>
  <si>
    <t>SO 101.5 Přístupové komunikace a parkoviště mimo hlavní těleso chodníku ulice Blanická</t>
  </si>
  <si>
    <t>{ae140d5b-52cf-44a3-b05d-804397b8ef01}</t>
  </si>
  <si>
    <t>202503106</t>
  </si>
  <si>
    <t>SO 401.1 Veřejné osvětlení - ulice Blanická</t>
  </si>
  <si>
    <t>{3b502479-00ac-44df-9645-7c4815ae53fa}</t>
  </si>
  <si>
    <t>202503107</t>
  </si>
  <si>
    <t>SO 401.2 Veřejné osvětlení - ulice Blechova</t>
  </si>
  <si>
    <t>{c9ac19f0-95bb-4864-8d26-efe22cd5ab80}</t>
  </si>
  <si>
    <t>202503108</t>
  </si>
  <si>
    <t>VRN</t>
  </si>
  <si>
    <t>{82d0bc93-b5e7-4ad3-9d76-ae7d662e3057}</t>
  </si>
  <si>
    <t>KRYCÍ LIST SOUPISU PRACÍ</t>
  </si>
  <si>
    <t>Objekt:</t>
  </si>
  <si>
    <t>202503101 - SO 101.1 Chodník ulice Blanická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</si>
  <si>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</si>
  <si>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</si>
  <si>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</si>
  <si>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</si>
  <si>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</si>
  <si>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</si>
  <si>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</si>
  <si>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</si>
  <si>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</si>
  <si>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</si>
  <si>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</si>
  <si>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</si>
  <si>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</si>
  <si>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</si>
  <si>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</si>
  <si>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</si>
  <si>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</si>
  <si>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</si>
  <si>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</si>
  <si>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</si>
  <si>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</si>
  <si>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</si>
  <si>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</si>
  <si>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</si>
  <si>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</si>
  <si>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</si>
  <si>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</si>
  <si>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</si>
  <si>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</si>
  <si>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</si>
  <si>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 xml:space="preserve"> Zemní práce</t>
  </si>
  <si>
    <t>K</t>
  </si>
  <si>
    <t>113106341</t>
  </si>
  <si>
    <t>Rozebrání dlažeb a dílců při překopech inženýrských sítí s přemístěním hmot na skládku na vzdálenost do 3 m nebo s naložením na dopravní prostředek strojně plochy jednotlivě do 15 m2 komunikací pro pěší s ložem z kameniva nebo živice a s výplní spár z betonových nebo kameninových dlaždic, desek nebo tvarovek</t>
  </si>
  <si>
    <t>m2</t>
  </si>
  <si>
    <t>4</t>
  </si>
  <si>
    <t>320877166</t>
  </si>
  <si>
    <t>P</t>
  </si>
  <si>
    <t>Poznámka k položce:_x000d_
betonová přídlažba</t>
  </si>
  <si>
    <t>VV</t>
  </si>
  <si>
    <t>41,6</t>
  </si>
  <si>
    <t>113151111</t>
  </si>
  <si>
    <t>Rozebírání zpevněných ploch s přemístěním na skládku na vzdálenost do 20 m nebo s naložením na dopravní prostředek ze silničních panelů</t>
  </si>
  <si>
    <t>1118041707</t>
  </si>
  <si>
    <t>Poznámka k položce:_x000d_
odstranění 7 ks silničních panelů</t>
  </si>
  <si>
    <t>7*3*1,2</t>
  </si>
  <si>
    <t>3</t>
  </si>
  <si>
    <t>113154513</t>
  </si>
  <si>
    <t>Frézování živičného podkladu nebo krytu s naložením hmot na dopravní prostředek plochy do 500 m2 pruhu šířky do 0,5 m, tloušťky vrstvy 50 mm</t>
  </si>
  <si>
    <t>575957768</t>
  </si>
  <si>
    <t>Poznámka k položce:_x000d_
vozovka</t>
  </si>
  <si>
    <t>220,43-38*0,5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</si>
  <si>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</si>
  <si>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</si>
  <si>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</si>
  <si>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-1317028062</t>
  </si>
  <si>
    <t>36,1</t>
  </si>
  <si>
    <t>5</t>
  </si>
  <si>
    <t>122251102</t>
  </si>
  <si>
    <t>Odkopávky a prokopávky nezapažené strojně v hornině třídy těžitelnosti I skupiny 3 přes 20 do 50 m3</t>
  </si>
  <si>
    <t>m3</t>
  </si>
  <si>
    <t>-307808444</t>
  </si>
  <si>
    <t>244,259-91,594-10,688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</si>
  <si>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</si>
  <si>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</si>
  <si>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</si>
  <si>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1734929839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</si>
  <si>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</si>
  <si>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</si>
  <si>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</si>
  <si>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1803053215</t>
  </si>
  <si>
    <t>(244,259-91,594-10,688)*2</t>
  </si>
  <si>
    <t>8</t>
  </si>
  <si>
    <t>171201231</t>
  </si>
  <si>
    <t>Poplatek za uložení stavebního odpadu na recyklační skládce (skládkovné) zeminy a kamení zatříděného do Katalogu odpadů pod kódem 17 05 04</t>
  </si>
  <si>
    <t>t</t>
  </si>
  <si>
    <t>-1230506954</t>
  </si>
  <si>
    <t>(244,259-91,594-10,688)*1,75</t>
  </si>
  <si>
    <t>9</t>
  </si>
  <si>
    <t>171251201</t>
  </si>
  <si>
    <t>Uložení sypaniny na skládky nebo meziskládky bez hutnění s upravením uložené sypaniny do předepsaného tvaru</t>
  </si>
  <si>
    <t>1965377042</t>
  </si>
  <si>
    <t>10</t>
  </si>
  <si>
    <t>181951112</t>
  </si>
  <si>
    <t>Úprava pláně vyrovnáním výškových rozdílů strojně v hornině třídy těžitelnosti I, skupiny 1 až 3 se zhutněním</t>
  </si>
  <si>
    <t>-720611970</t>
  </si>
  <si>
    <t>810,3*1,12-244,25-42,75*1,15</t>
  </si>
  <si>
    <t>Zakládání</t>
  </si>
  <si>
    <t>11</t>
  </si>
  <si>
    <t>273321611</t>
  </si>
  <si>
    <t>Základy z betonu železového (bez výztuže) desky z betonu bez zvláštních nároků na prostředí tř. C 30/37</t>
  </si>
  <si>
    <t>-1801558446</t>
  </si>
  <si>
    <t>Poznámka k položce:_x000d_
obnova opěrné zídky u studny_x000d_
pouze se souhlasem investora</t>
  </si>
  <si>
    <t>3*0,4*0,3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</si>
  <si>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</si>
  <si>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</si>
  <si>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1167184438</t>
  </si>
  <si>
    <t>0,36*0,1</t>
  </si>
  <si>
    <t>Svislé a kompletní konstrukce</t>
  </si>
  <si>
    <t>13</t>
  </si>
  <si>
    <t>339921132</t>
  </si>
  <si>
    <t>Osazování palisád betonových v řadě se zabetonováním výšky palisády přes 500 do 1000 mm</t>
  </si>
  <si>
    <t>1749649869</t>
  </si>
  <si>
    <t>14</t>
  </si>
  <si>
    <t>M</t>
  </si>
  <si>
    <t>59228414</t>
  </si>
  <si>
    <t>palisáda tyčová kruhová betonová 175x200mm v 1000mm přírodní</t>
  </si>
  <si>
    <t>kus</t>
  </si>
  <si>
    <t>-521338938</t>
  </si>
  <si>
    <t>5*5,715 'Přepočtené koeficientem množství</t>
  </si>
  <si>
    <t>Vodorovné konstrukce</t>
  </si>
  <si>
    <t>15</t>
  </si>
  <si>
    <t>411351011</t>
  </si>
  <si>
    <t>Bednění stropních konstrukcí - bez podpěrné konstrukce desek tloušťky stropní desky přes 5 do 25 cm zřízení</t>
  </si>
  <si>
    <t>716842539</t>
  </si>
  <si>
    <t>3*1,1+2*0,4*0,3</t>
  </si>
  <si>
    <t>16</t>
  </si>
  <si>
    <t>411351012</t>
  </si>
  <si>
    <t>Bednění stropních konstrukcí - bez podpěrné konstrukce desek tloušťky stropní desky přes 5 do 25 cm odstranění</t>
  </si>
  <si>
    <t>1239023400</t>
  </si>
  <si>
    <t>Komunikace pozemní</t>
  </si>
  <si>
    <t>17</t>
  </si>
  <si>
    <t>564851011</t>
  </si>
  <si>
    <t>Podklad ze štěrkodrti ŠD s rozprostřením a zhutněním plochy jednotlivě do 100 m2, po zhutnění tl. 150 mm</t>
  </si>
  <si>
    <t>2075460889</t>
  </si>
  <si>
    <t>565,1*1,1+2*40*1,1</t>
  </si>
  <si>
    <t>18</t>
  </si>
  <si>
    <t>564871011</t>
  </si>
  <si>
    <t>Podklad ze štěrkodrti ŠD s rozprostřením a zhutněním plochy jednotlivě do 100 m2, po zhutnění tl. 250 mm</t>
  </si>
  <si>
    <t>1293286037</t>
  </si>
  <si>
    <t xml:space="preserve">Poznámka k položce:_x000d_
po odečtu plochy sjezdů mimo linii chodníků (neuznatelný náklad)_x000d_
po odečtu parkovišť  (neuznatelný náklad)</t>
  </si>
  <si>
    <t>245,5-153,08</t>
  </si>
  <si>
    <t>19</t>
  </si>
  <si>
    <t>566901261</t>
  </si>
  <si>
    <t>Vyspravení podkladu po překopech inženýrských sítí plochy přes 15 m2 s rozprostřením a zhutněním obalovaným kamenivem ACP (OK) tl. 100 mm</t>
  </si>
  <si>
    <t>-904618590</t>
  </si>
  <si>
    <t>220,43</t>
  </si>
  <si>
    <t>20</t>
  </si>
  <si>
    <t>572341111</t>
  </si>
  <si>
    <t>Vyspravení krytu komunikací po překopech inženýrských sítí plochy přes 15 m2 asfaltovým betonem ACO (AB), po zhutnění tl. přes 30 do 50 mm</t>
  </si>
  <si>
    <t>-1211746492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</si>
  <si>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</si>
  <si>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</si>
  <si>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820878980</t>
  </si>
  <si>
    <t>565,1-42,75</t>
  </si>
  <si>
    <t>22</t>
  </si>
  <si>
    <t>59245018</t>
  </si>
  <si>
    <t>dlažba skladebná betonová 200x100mm tl 60mm přírodní</t>
  </si>
  <si>
    <t>1593455281</t>
  </si>
  <si>
    <t>510,45*1,02 'Přepočtené koeficientem množství</t>
  </si>
  <si>
    <t>23</t>
  </si>
  <si>
    <t>59245006</t>
  </si>
  <si>
    <t>dlažba pro nevidomé betonová 200x100mm tl 60mm barevná</t>
  </si>
  <si>
    <t>1062249150</t>
  </si>
  <si>
    <t>Poznámka k položce:_x000d_
červená</t>
  </si>
  <si>
    <t>24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</si>
  <si>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</si>
  <si>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</si>
  <si>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-817895776</t>
  </si>
  <si>
    <t>Poznámka k položce:_x000d_
po odečtu sjezdů za linií chodníku (neuznatelný náklad)_x000d_
po odečtu parkovišť (neuznatelný náklad)</t>
  </si>
  <si>
    <t>180,2-153,08-2,8</t>
  </si>
  <si>
    <t>25</t>
  </si>
  <si>
    <t>59245020</t>
  </si>
  <si>
    <t>dlažba skladebná betonová 200x100mm tl 80mm přírodní</t>
  </si>
  <si>
    <t>1426421291</t>
  </si>
  <si>
    <t>168,7-153,08</t>
  </si>
  <si>
    <t>26</t>
  </si>
  <si>
    <t>59245226</t>
  </si>
  <si>
    <t>dlažba pro nevidomé betonová 200x100mm tl 80mm barevná</t>
  </si>
  <si>
    <t>-622073446</t>
  </si>
  <si>
    <t>8,7*1,02 'Přepočtené koeficientem množství</t>
  </si>
  <si>
    <t>Ostatní konstrukce a práce, bourání</t>
  </si>
  <si>
    <t>27</t>
  </si>
  <si>
    <t>914111121</t>
  </si>
  <si>
    <t>Montáž svislé dopravní značky základní velikosti do 2 m2 objímkami na sloupky nebo konzoly</t>
  </si>
  <si>
    <t>1894910038</t>
  </si>
  <si>
    <t>28</t>
  </si>
  <si>
    <t>40445608</t>
  </si>
  <si>
    <t>značky upravující přednost P1, P4 700mm</t>
  </si>
  <si>
    <t>-522770401</t>
  </si>
  <si>
    <t>29</t>
  </si>
  <si>
    <t>914511112</t>
  </si>
  <si>
    <t>Montáž sloupku dopravních značek délky do 3,5 m do hliníkové patky</t>
  </si>
  <si>
    <t>1875395099</t>
  </si>
  <si>
    <t xml:space="preserve">Poznámka k položce:_x000d_
_x000d_
</t>
  </si>
  <si>
    <t>30</t>
  </si>
  <si>
    <t>404452250</t>
  </si>
  <si>
    <t>sloupek Zn 60 - 350</t>
  </si>
  <si>
    <t>-1741537523</t>
  </si>
  <si>
    <t>31</t>
  </si>
  <si>
    <t>404452530</t>
  </si>
  <si>
    <t>víčko plastové na sloupek 60</t>
  </si>
  <si>
    <t>1097396883</t>
  </si>
  <si>
    <t>32</t>
  </si>
  <si>
    <t>40445256</t>
  </si>
  <si>
    <t>svorka upínací na sloupek dopravní značky D 60mm</t>
  </si>
  <si>
    <t>-2106900484</t>
  </si>
  <si>
    <t>33</t>
  </si>
  <si>
    <t>916131213</t>
  </si>
  <si>
    <t>Osazení silničního obrubníku betonového se zřízením lože, s vyplněním a zatřením spár cementovou maltou stojatého s boční opěrou z betonu prostého tř. C 12/15, do lože z betonu prostého téže značky</t>
  </si>
  <si>
    <t>-457428054</t>
  </si>
  <si>
    <t>520,3-72,8-8</t>
  </si>
  <si>
    <t>34</t>
  </si>
  <si>
    <t>59217031</t>
  </si>
  <si>
    <t>obrubník silniční betonový 1000x150x250mm</t>
  </si>
  <si>
    <t>-539561197</t>
  </si>
  <si>
    <t>419,526-63,036</t>
  </si>
  <si>
    <t>35</t>
  </si>
  <si>
    <t>59217032</t>
  </si>
  <si>
    <t>obrubník betonový silniční 1000x150x150mm</t>
  </si>
  <si>
    <t>-923221009</t>
  </si>
  <si>
    <t>77-8,16-6</t>
  </si>
  <si>
    <t>36</t>
  </si>
  <si>
    <t>59217030</t>
  </si>
  <si>
    <t>obrubník betonový silniční přechodový 1000x150x150-250mm</t>
  </si>
  <si>
    <t>1554630717</t>
  </si>
  <si>
    <t>27*1,02 'Přepočtené koeficientem množství</t>
  </si>
  <si>
    <t>37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</si>
  <si>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</si>
  <si>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</si>
  <si>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-885120673</t>
  </si>
  <si>
    <t>450,6-31,7</t>
  </si>
  <si>
    <t>38</t>
  </si>
  <si>
    <t>59217016</t>
  </si>
  <si>
    <t>obrubník betonový chodníkový 1000x80x250mm</t>
  </si>
  <si>
    <t>-1098552583</t>
  </si>
  <si>
    <t>418,9*1,02 'Přepočtené koeficientem množství</t>
  </si>
  <si>
    <t>39</t>
  </si>
  <si>
    <t>919441221</t>
  </si>
  <si>
    <t>Čelo propustku včetně římsy ze zdiva z lomového kamene, pro propustek z trub DN 600 až 800 mm</t>
  </si>
  <si>
    <t>-1350543569</t>
  </si>
  <si>
    <t>40</t>
  </si>
  <si>
    <t>919521140</t>
  </si>
  <si>
    <t>Zřízení silničního propustku z trub betonových nebo železobetonových DN 600 mm</t>
  </si>
  <si>
    <t>2069300422</t>
  </si>
  <si>
    <t>41</t>
  </si>
  <si>
    <t>59223023</t>
  </si>
  <si>
    <t>trouba betonová hrdlová DN 600</t>
  </si>
  <si>
    <t>-1070573942</t>
  </si>
  <si>
    <t>2,5*1,01 'Přepočtené koeficientem množství</t>
  </si>
  <si>
    <t>42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</si>
  <si>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</si>
  <si>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</si>
  <si>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-554176861</t>
  </si>
  <si>
    <t>440,87-38</t>
  </si>
  <si>
    <t>43</t>
  </si>
  <si>
    <t>919735113</t>
  </si>
  <si>
    <t xml:space="preserve">Řezání stávajícího živičného krytu nebo podkladu  hloubky přes 100 do 150 mm</t>
  </si>
  <si>
    <t>476853104</t>
  </si>
  <si>
    <t>44</t>
  </si>
  <si>
    <t>961044111</t>
  </si>
  <si>
    <t>Bourání základů z betonu prostého</t>
  </si>
  <si>
    <t>567942317</t>
  </si>
  <si>
    <t>Poznámka k položce:_x000d_
stávající betonová nadezdívka</t>
  </si>
  <si>
    <t>4*0,5*0,5</t>
  </si>
  <si>
    <t>45</t>
  </si>
  <si>
    <t>962042320</t>
  </si>
  <si>
    <t>Bourání zdiva z betonu prostého nadzákladového objemu do 1 m3</t>
  </si>
  <si>
    <t>-1685441294</t>
  </si>
  <si>
    <t>4*0,4*0,4</t>
  </si>
  <si>
    <t>46</t>
  </si>
  <si>
    <t>966005111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</si>
  <si>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</si>
  <si>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-970236296</t>
  </si>
  <si>
    <t>47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</si>
  <si>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</si>
  <si>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</si>
  <si>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-252182949</t>
  </si>
  <si>
    <t>48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</si>
  <si>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</si>
  <si>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</si>
  <si>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-1385547686</t>
  </si>
  <si>
    <t>49</t>
  </si>
  <si>
    <t>966008311</t>
  </si>
  <si>
    <t>Bourání trubního propustku s odklizením a uložením vybouraného materiálu na skládku na vzdálenost do 3 m nebo s naložením na dopravní prostředek čela z betonu železového</t>
  </si>
  <si>
    <t>-1989826312</t>
  </si>
  <si>
    <t>50</t>
  </si>
  <si>
    <t>R966.2</t>
  </si>
  <si>
    <t>Přemístění stávajících svislých dopravních značek</t>
  </si>
  <si>
    <t>kpl</t>
  </si>
  <si>
    <t>-1471036954</t>
  </si>
  <si>
    <t>Poznámka k položce:_x000d_
včetně ukotvení</t>
  </si>
  <si>
    <t>997</t>
  </si>
  <si>
    <t>Přesun sutě</t>
  </si>
  <si>
    <t>51</t>
  </si>
  <si>
    <t>997013861</t>
  </si>
  <si>
    <t>Poplatek za uložení stavebního odpadu na recyklační skládce (skládkovné) z prostého betonu zatříděného do Katalogu odpadů pod kódem 17 01 01</t>
  </si>
  <si>
    <t>837113946</t>
  </si>
  <si>
    <t>10,608+8,946+2+1,408</t>
  </si>
  <si>
    <t>52</t>
  </si>
  <si>
    <t>997013875</t>
  </si>
  <si>
    <t>Poplatek za uložení stavebního odpadu na recyklační skládce (skládkovné) asfaltového bez obsahu dehtu zatříděného do Katalogu odpadů pod kódem 17 03 02</t>
  </si>
  <si>
    <t>-1870828598</t>
  </si>
  <si>
    <t>23,164</t>
  </si>
  <si>
    <t>53</t>
  </si>
  <si>
    <t>997221551</t>
  </si>
  <si>
    <t xml:space="preserve">Vodorovná doprava suti  bez naložení, ale se složením a s hrubým urovnáním ze sypkých materiálů, na vzdálenost do 1 km</t>
  </si>
  <si>
    <t>1484210010</t>
  </si>
  <si>
    <t>61,301</t>
  </si>
  <si>
    <t>54</t>
  </si>
  <si>
    <t>997221559</t>
  </si>
  <si>
    <t xml:space="preserve">Vodorovná doprava suti  bez naložení, ale se složením a s hrubým urovnáním Příplatek k ceně za každý další i započatý 1 km přes 1 km</t>
  </si>
  <si>
    <t>-1968702624</t>
  </si>
  <si>
    <t xml:space="preserve">Poznámka k položce:_x000d_
vzdálenost x km </t>
  </si>
  <si>
    <t>998</t>
  </si>
  <si>
    <t>Přesun hmot</t>
  </si>
  <si>
    <t>55</t>
  </si>
  <si>
    <t>998225111</t>
  </si>
  <si>
    <t>Přesun hmot pro komunikace s krytem z kameniva, monolitickým betonovým nebo živičným dopravní vzdálenost do 200 m jakékoliv délky objektu</t>
  </si>
  <si>
    <t>-724879980</t>
  </si>
  <si>
    <t>202503102 - SO 101.2 Chodník ulice K. Čapka</t>
  </si>
  <si>
    <t>112101102</t>
  </si>
  <si>
    <t>Odstranění stromů s odřezáním kmene a s odvětvením listnatých, průměru kmene přes 300 do 500 mm</t>
  </si>
  <si>
    <t>1894071060</t>
  </si>
  <si>
    <t>112251102</t>
  </si>
  <si>
    <t>Odstranění pařezů strojně s jejich vykopáním nebo vytrháním průměru přes 300 do 500 mm</t>
  </si>
  <si>
    <t>-699303184</t>
  </si>
  <si>
    <t>Poznámka k položce:_x000d_
včetně likvidace dřevní hmoty</t>
  </si>
  <si>
    <t>113107181</t>
  </si>
  <si>
    <t>Odstranění podkladů nebo krytů strojně plochy jednotlivě přes 50 m2 do 200 m2 s přemístěním hmot na skládku na vzdálenost do 20 m nebo s naložením na dopravní prostředek živičných, o tl. vrstvy do 50 mm</t>
  </si>
  <si>
    <t>-1556747222</t>
  </si>
  <si>
    <t>1428871267</t>
  </si>
  <si>
    <t>38*0,5</t>
  </si>
  <si>
    <t>188805155</t>
  </si>
  <si>
    <t>67,1</t>
  </si>
  <si>
    <t>-1794807653</t>
  </si>
  <si>
    <t>42,75*0,25</t>
  </si>
  <si>
    <t>-587431118</t>
  </si>
  <si>
    <t>10,688</t>
  </si>
  <si>
    <t>-1600880422</t>
  </si>
  <si>
    <t>2*10,688</t>
  </si>
  <si>
    <t>62669215</t>
  </si>
  <si>
    <t>10,688*1,75</t>
  </si>
  <si>
    <t>-138163010</t>
  </si>
  <si>
    <t>835879386</t>
  </si>
  <si>
    <t>42,75*1,15</t>
  </si>
  <si>
    <t>565155111</t>
  </si>
  <si>
    <t xml:space="preserve">Asfaltový beton vrstva podkladní ACP 16 (obalované kamenivo střednězrnné - OKS)  s rozprostřením a zhutněním v pruhu šířky přes 1,5 do 3 m, po zhutnění tl. 70 mm</t>
  </si>
  <si>
    <t>1508179141</t>
  </si>
  <si>
    <t>573211107</t>
  </si>
  <si>
    <t>Postřik spojovací PS bez posypu kamenivem z asfaltu silničního, v množství 0,30 kg/m2</t>
  </si>
  <si>
    <t>-1123641799</t>
  </si>
  <si>
    <t>577134111</t>
  </si>
  <si>
    <t>Asfaltový beton vrstva obrusná ACO 11 (ABS) s rozprostřením a se zhutněním z nemodifikovaného asfaltu v pruhu šířky do 3 m tř. I (ACO 11+), po zhutnění tl. 40 mm</t>
  </si>
  <si>
    <t>734123664</t>
  </si>
  <si>
    <t>-1389649839</t>
  </si>
  <si>
    <t>42,75</t>
  </si>
  <si>
    <t>-1665605582</t>
  </si>
  <si>
    <t>42,75*1,02 'Přepočtené koeficientem množství</t>
  </si>
  <si>
    <t>572842404</t>
  </si>
  <si>
    <t>2,8</t>
  </si>
  <si>
    <t>-75686866</t>
  </si>
  <si>
    <t>2,8*1,02 'Přepočtené koeficientem množství</t>
  </si>
  <si>
    <t>911381215</t>
  </si>
  <si>
    <t>Městská ochranná zábrana průběžná délky 2 m, výšky 0,5 m</t>
  </si>
  <si>
    <t>762831779</t>
  </si>
  <si>
    <t>Poznámka k položce:_x000d_
betonové svodidlo</t>
  </si>
  <si>
    <t>911381222</t>
  </si>
  <si>
    <t>Městská ochranná zábrana koncová délky 2 m, výšky 0,5 m</t>
  </si>
  <si>
    <t>2094007032</t>
  </si>
  <si>
    <t>914111111</t>
  </si>
  <si>
    <t>Montáž svislé dopravní značky základní velikosti do 1 m2 objímkami na sloupky nebo konzoly</t>
  </si>
  <si>
    <t>1703450795</t>
  </si>
  <si>
    <t>40445619</t>
  </si>
  <si>
    <t>zákazové, příkazové dopravní značky B1-B34, C1-15 500mm</t>
  </si>
  <si>
    <t>1821107294</t>
  </si>
  <si>
    <t>Poznámka k položce:_x000d_
B2 zmenšená - 2x_x000d_
C4a zmenšená 2x</t>
  </si>
  <si>
    <t>-937394779</t>
  </si>
  <si>
    <t>Poznámka k položce:_x000d_
zkrácený, montáž na CITYblok</t>
  </si>
  <si>
    <t>40445235</t>
  </si>
  <si>
    <t>sloupek pro dopravní značku Al D 60mm v 3,5m</t>
  </si>
  <si>
    <t>-1640782161</t>
  </si>
  <si>
    <t>915111111</t>
  </si>
  <si>
    <t>Vodorovné dopravní značení stříkané barvou dělící čára šířky 125 mm souvislá bílá základní</t>
  </si>
  <si>
    <t>2036024043</t>
  </si>
  <si>
    <t>20,4</t>
  </si>
  <si>
    <t>915131111</t>
  </si>
  <si>
    <t>Vodorovné dopravní značení stříkané barvou přechody pro chodce, šipky, symboly bílé základní</t>
  </si>
  <si>
    <t>1660974415</t>
  </si>
  <si>
    <t>26,5</t>
  </si>
  <si>
    <t>915611111</t>
  </si>
  <si>
    <t>Předznačení pro vodorovné značení stříkané barvou nebo prováděné z nátěrových hmot liniové dělicí čáry, vodicí proužky</t>
  </si>
  <si>
    <t>-1280292649</t>
  </si>
  <si>
    <t>915621111</t>
  </si>
  <si>
    <t>Předznačení pro vodorovné značení stříkané barvou nebo prováděné z nátěrových hmot plošné šipky, symboly, nápisy</t>
  </si>
  <si>
    <t>2445629</t>
  </si>
  <si>
    <t>200850412</t>
  </si>
  <si>
    <t>-1583933263</t>
  </si>
  <si>
    <t>6*1,02 'Přepočtené koeficientem množství</t>
  </si>
  <si>
    <t>1540035867</t>
  </si>
  <si>
    <t>2*1,02 'Přepočtené koeficientem množství</t>
  </si>
  <si>
    <t>-1920353183</t>
  </si>
  <si>
    <t>31,7</t>
  </si>
  <si>
    <t>-444675177</t>
  </si>
  <si>
    <t>31,7*1,02 'Přepočtené koeficientem množství</t>
  </si>
  <si>
    <t>1097530747</t>
  </si>
  <si>
    <t>302953683</t>
  </si>
  <si>
    <t>2144545962</t>
  </si>
  <si>
    <t>13,756</t>
  </si>
  <si>
    <t>-925226450</t>
  </si>
  <si>
    <t>14,994+2,185</t>
  </si>
  <si>
    <t>500854417</t>
  </si>
  <si>
    <t>30,935</t>
  </si>
  <si>
    <t>-1789156476</t>
  </si>
  <si>
    <t>179905587</t>
  </si>
  <si>
    <t>202503103 - SO 101.3 Stavbou vyvolané investice na místní komunikaci Blanická</t>
  </si>
  <si>
    <t>181311103</t>
  </si>
  <si>
    <t>Rozprostření a urovnání ornice v rovině nebo ve svahu sklonu do 1:5 ručně při souvislé ploše, tl. vrstvy do 200 mm</t>
  </si>
  <si>
    <t>-1538283015</t>
  </si>
  <si>
    <t>10364101</t>
  </si>
  <si>
    <t>zemina pro terénní úpravy - ornice</t>
  </si>
  <si>
    <t>-1871759291</t>
  </si>
  <si>
    <t>507*0,15*1,75</t>
  </si>
  <si>
    <t>181411141</t>
  </si>
  <si>
    <t>Založení trávníku na půdě předem připravené plochy do 1000 m2 výsevem včetně utažení parterového v rovině nebo na svahu do 1:5</t>
  </si>
  <si>
    <t>80173324</t>
  </si>
  <si>
    <t>507</t>
  </si>
  <si>
    <t>00572470</t>
  </si>
  <si>
    <t>osivo směs travní univerzál</t>
  </si>
  <si>
    <t>kg</t>
  </si>
  <si>
    <t>-966507383</t>
  </si>
  <si>
    <t>507*0,015 'Přepočtené koeficientem množství</t>
  </si>
  <si>
    <t>005724901</t>
  </si>
  <si>
    <t>Pomalurozpustné trávníkové hnojivo 0,2kg/m2</t>
  </si>
  <si>
    <t>-373684268</t>
  </si>
  <si>
    <t>507*0,2</t>
  </si>
  <si>
    <t>348942132</t>
  </si>
  <si>
    <t>Zábradlí ocelové přímé nebo v oblouku výšky 1,1 m ze sloupků z válcovaných tyčí I č.10-12 s osazením do bloků z betonu prostého rozměru 200x200x500 mm ze tří vodorovných trubek průměru 51 mm</t>
  </si>
  <si>
    <t>-2093895646</t>
  </si>
  <si>
    <t>434313115</t>
  </si>
  <si>
    <t>Schody z vibrolisovaných prefabrikátů na cementovou maltu, s vyspárováním se zřízením podkladních stupňů z betonu tř. C 20/25</t>
  </si>
  <si>
    <t>-28061995</t>
  </si>
  <si>
    <t>5*1,5</t>
  </si>
  <si>
    <t>202503104 - SO 101.4 Kanalizace - odvodnění místní komunikace Blanická</t>
  </si>
  <si>
    <t xml:space="preserve">    8 - Trubní vedení</t>
  </si>
  <si>
    <t xml:space="preserve">    8prop01 - Dodatečné práce</t>
  </si>
  <si>
    <t>132251103</t>
  </si>
  <si>
    <t>Hloubení nezapažených rýh šířky do 800 mm strojně s urovnáním dna do předepsaného profilu a spádu v hornině třídy těžitelnosti I skupiny 3 přes 50 do 100 m3</t>
  </si>
  <si>
    <t>1020164818</t>
  </si>
  <si>
    <t>118,4*1*1</t>
  </si>
  <si>
    <t>23026059</t>
  </si>
  <si>
    <t>118,4</t>
  </si>
  <si>
    <t>1711342878</t>
  </si>
  <si>
    <t>118,4*2</t>
  </si>
  <si>
    <t>-982674142</t>
  </si>
  <si>
    <t>118,4*1,75</t>
  </si>
  <si>
    <t>263462714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</si>
  <si>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</si>
  <si>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</si>
  <si>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1697295845</t>
  </si>
  <si>
    <t>118,4*0,75</t>
  </si>
  <si>
    <t>58337303</t>
  </si>
  <si>
    <t>štěrkopísek frakce 0/8</t>
  </si>
  <si>
    <t>1502467178</t>
  </si>
  <si>
    <t>88,8*2 'Přepočtené koeficientem množství</t>
  </si>
  <si>
    <t>Trubní vedení</t>
  </si>
  <si>
    <t>451572111</t>
  </si>
  <si>
    <t>Lože pod potrubí, stoky a drobné objekty v otevřeném výkopu z kameniva drobného těženého 0 až 4 mm</t>
  </si>
  <si>
    <t>1864438609</t>
  </si>
  <si>
    <t>118,4*1*0,1</t>
  </si>
  <si>
    <t>871350320</t>
  </si>
  <si>
    <t>Montáž kanalizačního potrubí z polypropylenu PP hladkého plnostěnného SN 12 DN 200</t>
  </si>
  <si>
    <t>-533839354</t>
  </si>
  <si>
    <t>Poznámka k položce:_x000d_
přípojky od UV</t>
  </si>
  <si>
    <t>28617026</t>
  </si>
  <si>
    <t>trubka kanalizační PP plnostěnná třívrstvá DN 200x1000mm SN12</t>
  </si>
  <si>
    <t>-35122125</t>
  </si>
  <si>
    <t>30,6*1,015 'Přepočtené koeficientem množství</t>
  </si>
  <si>
    <t>871373123</t>
  </si>
  <si>
    <t>Montáž kanalizačního potrubí z tvrdého PVC-U hladkého plnostěnného tuhost SN 12 DN 315</t>
  </si>
  <si>
    <t>462068985</t>
  </si>
  <si>
    <t>45,2</t>
  </si>
  <si>
    <t>28611109</t>
  </si>
  <si>
    <t>trubka kanalizační PVC-U plnostěnná jednovrstvá s rázovou odolností DN 315x6000mm SN12</t>
  </si>
  <si>
    <t>-1914238874</t>
  </si>
  <si>
    <t>45,2*1,03 'Přepočtené koeficientem množství</t>
  </si>
  <si>
    <t>871393123</t>
  </si>
  <si>
    <t>Montáž kanalizačního potrubí z tvrdého PVC-U hladkého plnostěnného tuhost SN 12 DN 400</t>
  </si>
  <si>
    <t>-98037956</t>
  </si>
  <si>
    <t>73,2</t>
  </si>
  <si>
    <t>28611110</t>
  </si>
  <si>
    <t>trubka kanalizační PVC-U plnostěnná jednovrstvá s rázovou odolností DN 400x6000mm SN12</t>
  </si>
  <si>
    <t>719447981</t>
  </si>
  <si>
    <t>73,2*1,03 'Přepočtené koeficientem množství</t>
  </si>
  <si>
    <t>894812325</t>
  </si>
  <si>
    <t>Revizní a čistící šachta z polypropylenu PP pro hladké trouby DN 600 šachtové dno (DN šachty / DN trubního vedení) DN 600/315 průtočné</t>
  </si>
  <si>
    <t>1694878492</t>
  </si>
  <si>
    <t>894812329</t>
  </si>
  <si>
    <t>Revizní a čistící šachta z polypropylenu PP pro hladké trouby DN 600 šachtové dno (DN šachty / DN trubního vedení) DN 600/400 průtočné</t>
  </si>
  <si>
    <t>989762059</t>
  </si>
  <si>
    <t>894812332</t>
  </si>
  <si>
    <t>Revizní a čistící šachta z polypropylenu PP pro hladké trouby DN 600 roura šachtová korugovaná, světlé hloubky 2 000 mm</t>
  </si>
  <si>
    <t>-636013599</t>
  </si>
  <si>
    <t>894812351</t>
  </si>
  <si>
    <t>Revizní a čistící šachta z polypropylenu PP pro hladké trouby DN 600 poklop (mříž) litinový pro třídu zatížení A15 s betonovým prstencem</t>
  </si>
  <si>
    <t>1081395913</t>
  </si>
  <si>
    <t>894812352</t>
  </si>
  <si>
    <t>Revizní a čistící šachta z polypropylenu PP pro hladké trouby DN 600 poklop (mříž) litinový pro třídu zatížení A15 s teleskopickým adaptérem</t>
  </si>
  <si>
    <t>298985754</t>
  </si>
  <si>
    <t>895941311</t>
  </si>
  <si>
    <t>Zřízení vpusti kanalizační uliční z betonových dílců typ UVB-50</t>
  </si>
  <si>
    <t>-557762811</t>
  </si>
  <si>
    <t>59223852</t>
  </si>
  <si>
    <t>dno pro uliční vpusť s kalovou prohlubní betonové 450x300x50mm</t>
  </si>
  <si>
    <t>-1601460591</t>
  </si>
  <si>
    <t>59223858</t>
  </si>
  <si>
    <t>skruž pro uliční vpusť horní betonová 450x570x50mm</t>
  </si>
  <si>
    <t>-1869552251</t>
  </si>
  <si>
    <t>592238588</t>
  </si>
  <si>
    <t>skruž betonová pro uliční vpusť horní 45 x 57 x 5 cm</t>
  </si>
  <si>
    <t>-1240876268</t>
  </si>
  <si>
    <t>59223862</t>
  </si>
  <si>
    <t>skruž pro uliční vpusť středová betonová 450x295x50mm</t>
  </si>
  <si>
    <t>1470775206</t>
  </si>
  <si>
    <t>592238589</t>
  </si>
  <si>
    <t>-994834241</t>
  </si>
  <si>
    <t>899133211</t>
  </si>
  <si>
    <t>Výšková úprava vtokové mříže uliční vpusti na betonové skruži s použitím betonových vyrovnávacích prvků</t>
  </si>
  <si>
    <t>-226558988</t>
  </si>
  <si>
    <t>899211111</t>
  </si>
  <si>
    <t>Osazení litinových mříží s rámem na šachtách tunelové stoky hmotnosti jednotlivě do 50 kg</t>
  </si>
  <si>
    <t>1244474144</t>
  </si>
  <si>
    <t>28661787</t>
  </si>
  <si>
    <t xml:space="preserve">mříž šachtová dešťová litinová dešťová  DN 425 pro třídu zatížení D400 čtverec</t>
  </si>
  <si>
    <t>-1873642822</t>
  </si>
  <si>
    <t>592238750</t>
  </si>
  <si>
    <t>koš nízký pro uliční vpusti, žárově zinkovaný plech,pro rám 500/500</t>
  </si>
  <si>
    <t>1802807892</t>
  </si>
  <si>
    <t>899431111</t>
  </si>
  <si>
    <t xml:space="preserve">Výšková úprava uličního vstupu nebo vpusti do 200 mm  zvýšením krycího hrnce, šoupěte nebo hydrantu bez úpravy armatur</t>
  </si>
  <si>
    <t>1955605601</t>
  </si>
  <si>
    <t>R895.1</t>
  </si>
  <si>
    <t>Obrubníková litinová vpusť včetně vyústění do příkopu</t>
  </si>
  <si>
    <t>ks</t>
  </si>
  <si>
    <t>957822768</t>
  </si>
  <si>
    <t>8prop01</t>
  </si>
  <si>
    <t>Dodatečné práce</t>
  </si>
  <si>
    <t>8prop04</t>
  </si>
  <si>
    <t>Přepojení kanalizačních přípojek na stávající ležatou kanalizaci</t>
  </si>
  <si>
    <t>1291136151</t>
  </si>
  <si>
    <t>971609317</t>
  </si>
  <si>
    <t>0,3</t>
  </si>
  <si>
    <t>767006664</t>
  </si>
  <si>
    <t xml:space="preserve">Poznámka k položce:_x000d_
vzdálenost 2 km </t>
  </si>
  <si>
    <t>997221873</t>
  </si>
  <si>
    <t>228799515</t>
  </si>
  <si>
    <t>202503105 - SO 101.5 Přístupové komunikace a parkoviště mimo hlavní těleso chodníku ulice Blanická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</si>
  <si>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</si>
  <si>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</si>
  <si>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-875761612</t>
  </si>
  <si>
    <t>130,4</t>
  </si>
  <si>
    <t>1711850258</t>
  </si>
  <si>
    <t>(153,08+65)*0,42</t>
  </si>
  <si>
    <t>2044170921</t>
  </si>
  <si>
    <t>91,594</t>
  </si>
  <si>
    <t>1345903345</t>
  </si>
  <si>
    <t>91,594*2</t>
  </si>
  <si>
    <t>1414183860</t>
  </si>
  <si>
    <t>91,594*1,75</t>
  </si>
  <si>
    <t>-1837804145</t>
  </si>
  <si>
    <t>-1127730270</t>
  </si>
  <si>
    <t>(153,08+65)*1,12</t>
  </si>
  <si>
    <t>526337795</t>
  </si>
  <si>
    <t>Poznámka k položce:_x000d_
sjezdy a parkovací stání za linií chodníku</t>
  </si>
  <si>
    <t>-1882071741</t>
  </si>
  <si>
    <t>153,08</t>
  </si>
  <si>
    <t>-266769524</t>
  </si>
  <si>
    <t>153,08*1,02 'Přepočtené koeficientem množství</t>
  </si>
  <si>
    <t>596412113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</si>
  <si>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50 do 100 m2</t>
  </si>
  <si>
    <t>-1905669028</t>
  </si>
  <si>
    <t>Poznámka k položce:_x000d_
parkoviště</t>
  </si>
  <si>
    <t>65</t>
  </si>
  <si>
    <t>59245035</t>
  </si>
  <si>
    <t>dlažba plošná vegetační betonová 200x200mm tl 80mm přírodní</t>
  </si>
  <si>
    <t>774916480</t>
  </si>
  <si>
    <t>65*1,02 'Přepočtené koeficientem množství</t>
  </si>
  <si>
    <t>1120593969</t>
  </si>
  <si>
    <t>Poznámka k položce:_x000d_
oddělení parkovacích stání</t>
  </si>
  <si>
    <t>-2044088696</t>
  </si>
  <si>
    <t>509241922</t>
  </si>
  <si>
    <t>+61,8+8+3</t>
  </si>
  <si>
    <t>-278117162</t>
  </si>
  <si>
    <t>61,8*1,02 'Přepočtené koeficientem množství</t>
  </si>
  <si>
    <t>-1874418811</t>
  </si>
  <si>
    <t>8*1,02 'Přepočtené koeficientem množství</t>
  </si>
  <si>
    <t>742696162</t>
  </si>
  <si>
    <t>3*1,02 'Přepočtené koeficientem množství</t>
  </si>
  <si>
    <t>-599672840</t>
  </si>
  <si>
    <t>57,376</t>
  </si>
  <si>
    <t>-351232042</t>
  </si>
  <si>
    <t>-321344800</t>
  </si>
  <si>
    <t>844319694</t>
  </si>
  <si>
    <t>202503106 - SO 401.1 Veřejné osvětlení - ulice Blanická</t>
  </si>
  <si>
    <t xml:space="preserve">    1 - Zemní práce</t>
  </si>
  <si>
    <t xml:space="preserve">    8 - Vedení trubní dálková a přípojná</t>
  </si>
  <si>
    <t>M - Práce a dodávky M</t>
  </si>
  <si>
    <t xml:space="preserve">    21-M - Elektromontáže</t>
  </si>
  <si>
    <t xml:space="preserve">    46-M - Zemní práce při extr.mont.pracích</t>
  </si>
  <si>
    <t>Zemní práce</t>
  </si>
  <si>
    <t>119003215</t>
  </si>
  <si>
    <t>Pomocné konstrukce při zabezpečení výkopu svislé ocelové mobilní oplocení, výšky do 1,5 m panely ze svařovaných trubek zřízení</t>
  </si>
  <si>
    <t>169391856</t>
  </si>
  <si>
    <t>300,00*2</t>
  </si>
  <si>
    <t>Součet</t>
  </si>
  <si>
    <t>119003216</t>
  </si>
  <si>
    <t>Pomocné konstrukce při zabezpečení výkopu svislé ocelové mobilní oplocení, výšky do 1,5 m panely ze svařovaných trubek odstranění</t>
  </si>
  <si>
    <t>1242326742</t>
  </si>
  <si>
    <t>131251100</t>
  </si>
  <si>
    <t>Hloubení nezapažených jam a zářezů strojně s urovnáním dna do předepsaného profilu a spádu v hornině třídy těžitelnosti I skupiny 3 do 20 m3</t>
  </si>
  <si>
    <t>-298881273</t>
  </si>
  <si>
    <t>"patky"</t>
  </si>
  <si>
    <t>0,80*0,80*0,80</t>
  </si>
  <si>
    <t>1,00*1,00*1,30*8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</si>
  <si>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</si>
  <si>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</si>
  <si>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1352889254</t>
  </si>
  <si>
    <t>0,45*0,45*0,80</t>
  </si>
  <si>
    <t>0,65*0,65*1,30*8</t>
  </si>
  <si>
    <t>166151101</t>
  </si>
  <si>
    <t>Přehození neulehlého výkopku strojně z horniny třídy těžitelnosti I, skupiny 1 až 3</t>
  </si>
  <si>
    <t>-492375826</t>
  </si>
  <si>
    <t>10,912-4,556</t>
  </si>
  <si>
    <t>167151101</t>
  </si>
  <si>
    <t>Nakládání, skládání a překládání neulehlého výkopku nebo sypaniny strojně nakládání, množství do 100 m3, z horniny třídy těžitelnosti I, skupiny 1 až 3</t>
  </si>
  <si>
    <t>-1228347975</t>
  </si>
  <si>
    <t>171152501</t>
  </si>
  <si>
    <t>Zhutnění podloží pod násypy z rostlé horniny třídy těžitelnosti I a II, skupiny 1 až 4 z hornin soudružných a nesoudržných</t>
  </si>
  <si>
    <t>1932091609</t>
  </si>
  <si>
    <t>0,80*0,80</t>
  </si>
  <si>
    <t>1,00*1,00*8</t>
  </si>
  <si>
    <t>"kabel"</t>
  </si>
  <si>
    <t>242,00*0,35</t>
  </si>
  <si>
    <t>171201221</t>
  </si>
  <si>
    <t>Poplatek za uložení stavebního odpadu na skládce (skládkovné) zeminy a kamení zatříděného do Katalogu odpadů pod kódem 17 05 04</t>
  </si>
  <si>
    <t>-1947843392</t>
  </si>
  <si>
    <t>4,556*2,000</t>
  </si>
  <si>
    <t>-868712483</t>
  </si>
  <si>
    <t>174151102</t>
  </si>
  <si>
    <t>Zásyp sypaninou z jakékoliv horniny strojně s uložením výkopku ve vrstvách se zhutněním v prostorách s omezeným pohybem stroje s urovnáním povrchu zásypu</t>
  </si>
  <si>
    <t>877134669</t>
  </si>
  <si>
    <t>275125001</t>
  </si>
  <si>
    <t>Montáž základových patek ze železobetonu hmotnosti do 4 t</t>
  </si>
  <si>
    <t>-546841469</t>
  </si>
  <si>
    <t>1+8</t>
  </si>
  <si>
    <t>59262001</t>
  </si>
  <si>
    <t>patka železobetonová pro stožáry do výšky 6m</t>
  </si>
  <si>
    <t>461833577</t>
  </si>
  <si>
    <t>592620021</t>
  </si>
  <si>
    <t>patka železobetonová pro stožáry do výšky 8m</t>
  </si>
  <si>
    <t>-669956213</t>
  </si>
  <si>
    <t>452311141</t>
  </si>
  <si>
    <t>Podkladní a zajišťovací konstrukce z betonu prostého v otevřeném výkopu bez zvýšených nároků na prostředí desky pod potrubí, stoky a drobné objekty z betonu tř. C 16/20</t>
  </si>
  <si>
    <t>1932810986</t>
  </si>
  <si>
    <t>Vedení trubní dálková a přípojná</t>
  </si>
  <si>
    <t>871154201</t>
  </si>
  <si>
    <t>Montáž kanalizačního potrubí z polyetylenu PE100 RC svařovaných na tupo v otevřeném výkopu ve sklonu do 20 % SDR 11/PN16 d 25 x 2,3 mm</t>
  </si>
  <si>
    <t>1089026818</t>
  </si>
  <si>
    <t>1,00+1,50*8</t>
  </si>
  <si>
    <t>28613420</t>
  </si>
  <si>
    <t>potrubí kanalizační jednovrstvé PE100 RC SDR11 25x2,3mm</t>
  </si>
  <si>
    <t>-927955527</t>
  </si>
  <si>
    <t>13*1,015 'Přepočtené koeficientem množství</t>
  </si>
  <si>
    <t>913121111</t>
  </si>
  <si>
    <t>Montáž a demontáž dočasných dopravních značek kompletních značek vč. podstavce a sloupku základních</t>
  </si>
  <si>
    <t>-401622433</t>
  </si>
  <si>
    <t>913121211</t>
  </si>
  <si>
    <t>Montáž a demontáž dočasných dopravních značek Příplatek za první a každý další den použití dočasných dopravních značek k ceně 12-1111</t>
  </si>
  <si>
    <t>-914182587</t>
  </si>
  <si>
    <t>4*35 'Přepočtené koeficientem množství</t>
  </si>
  <si>
    <t>913211111</t>
  </si>
  <si>
    <t>Montáž a demontáž dočasných dopravních zábran reflexních, šířky 1,5 m</t>
  </si>
  <si>
    <t>1273106029</t>
  </si>
  <si>
    <t>913211211</t>
  </si>
  <si>
    <t>Montáž a demontáž dočasných dopravních zábran Příplatek za první a každý další den použití dočasných dopravních zábran k ceně 21-1111</t>
  </si>
  <si>
    <t>169624170</t>
  </si>
  <si>
    <t>2*35 'Přepočtené koeficientem množství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</si>
  <si>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</si>
  <si>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</si>
  <si>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-1441010041</t>
  </si>
  <si>
    <t>Práce a dodávky M</t>
  </si>
  <si>
    <t>21-M</t>
  </si>
  <si>
    <t>Elektromontáže</t>
  </si>
  <si>
    <t>210100601</t>
  </si>
  <si>
    <t>Ukončení kabelů nebo vodičů koncovkou popř. vývodkou do 1 kV přírubovou jednocestnou [typ KSPe] kabelů nebo vodičů celoplastových počtu a průřezu žil do 4 x 0,5 až 16 mm2</t>
  </si>
  <si>
    <t>64</t>
  </si>
  <si>
    <t>914147923</t>
  </si>
  <si>
    <t>1202265</t>
  </si>
  <si>
    <t>UCPAVKA VYVODKOVA</t>
  </si>
  <si>
    <t>256</t>
  </si>
  <si>
    <t>761639346</t>
  </si>
  <si>
    <t>210112705</t>
  </si>
  <si>
    <t>Montáž odpínačů bez zapojení vodičů nn do 500 V třípólových s pojistkami ruční pohon do 160 A</t>
  </si>
  <si>
    <t>1059425574</t>
  </si>
  <si>
    <t>8500126355</t>
  </si>
  <si>
    <t>Jistič Eaton PL7-B16/3 10 kA B 16 A</t>
  </si>
  <si>
    <t>-469007679</t>
  </si>
  <si>
    <t>210203901</t>
  </si>
  <si>
    <t>Montáž svítidel LED se zapojením vodičů průmyslových nebo venkovních na výložník nebo dřík</t>
  </si>
  <si>
    <t>2108813028</t>
  </si>
  <si>
    <t>34774001</t>
  </si>
  <si>
    <t>svítidlo veřejného osvětlení na výložník zdroj LED 39W 4600lm 4000K</t>
  </si>
  <si>
    <t>128</t>
  </si>
  <si>
    <t>1754488736</t>
  </si>
  <si>
    <t>210203902</t>
  </si>
  <si>
    <t>Montáž svítidel LED se zapojením vodičů průmyslových nebo venkovních na sloupek parkový</t>
  </si>
  <si>
    <t>1422259801</t>
  </si>
  <si>
    <t>34774022</t>
  </si>
  <si>
    <t>svítidlo parkové na sloupek LED IP66 30-40W 3000-5000lm</t>
  </si>
  <si>
    <t>-1158287663</t>
  </si>
  <si>
    <t>210204002</t>
  </si>
  <si>
    <t>Montáž stožárů osvětlení parkových ocelových</t>
  </si>
  <si>
    <t>1858319923</t>
  </si>
  <si>
    <t>210204011</t>
  </si>
  <si>
    <t>Montáž stožárů osvětlení samostatně stojících ocelových, délky do 12 m</t>
  </si>
  <si>
    <t>848300498</t>
  </si>
  <si>
    <t>31674107</t>
  </si>
  <si>
    <t>stožár osvětlovací uliční Pz 159/133/114 v 8,2m</t>
  </si>
  <si>
    <t>-250921534</t>
  </si>
  <si>
    <t>31674067</t>
  </si>
  <si>
    <t>stožár osvětlovací sadový Pz 133/89/60 v 6,0m</t>
  </si>
  <si>
    <t>856886172</t>
  </si>
  <si>
    <t>210204103</t>
  </si>
  <si>
    <t>Montáž výložníků osvětlení jednoramenných sloupových, hmotnosti do 35 kg</t>
  </si>
  <si>
    <t>1893484402</t>
  </si>
  <si>
    <t>5+3</t>
  </si>
  <si>
    <t>31674001</t>
  </si>
  <si>
    <t>výložník rovný jednoduchý k osvětlovacím stožárům uličním vyložení 1000mm</t>
  </si>
  <si>
    <t>-1797399565</t>
  </si>
  <si>
    <t>31674002</t>
  </si>
  <si>
    <t>výložník rovný jednoduchý k osvětlovacím stožárům uličním vyložení 1500mm</t>
  </si>
  <si>
    <t>1572169468</t>
  </si>
  <si>
    <t>210204202</t>
  </si>
  <si>
    <t>Montáž elektrovýzbroje stožárů osvětlení 2 okruhy</t>
  </si>
  <si>
    <t>502494967</t>
  </si>
  <si>
    <t>31674134</t>
  </si>
  <si>
    <t>výzbroj stožárová SV 9.16.4</t>
  </si>
  <si>
    <t>-604356443</t>
  </si>
  <si>
    <t>9*4 'Přepočtené koeficientem množství</t>
  </si>
  <si>
    <t>210220022</t>
  </si>
  <si>
    <t>Montáž uzemňovacího vedení s upevněním, propojením a připojením pomocí svorek v zemi s izolací spojů vodičů FeZn drátem nebo lanem průměru do 10 mm v městské zástavbě</t>
  </si>
  <si>
    <t>998726143</t>
  </si>
  <si>
    <t>35441073</t>
  </si>
  <si>
    <t>drát D 10mm FeZn</t>
  </si>
  <si>
    <t>605909457</t>
  </si>
  <si>
    <t>292,00*0,62*1,05</t>
  </si>
  <si>
    <t>35441885</t>
  </si>
  <si>
    <t>svorka spojovací pro lano D 8-10mm</t>
  </si>
  <si>
    <t>-917401747</t>
  </si>
  <si>
    <t>35441986</t>
  </si>
  <si>
    <t>svorka odbočovací a spojovací pro pásek 30x4mm, FeZn</t>
  </si>
  <si>
    <t>-703488971</t>
  </si>
  <si>
    <t>35441996</t>
  </si>
  <si>
    <t>svorka odbočovací a spojovací pro spojování kruhových a páskových vodičů, FeZn</t>
  </si>
  <si>
    <t>-2026691214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</si>
  <si>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</si>
  <si>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</si>
  <si>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433805033</t>
  </si>
  <si>
    <t>210280711</t>
  </si>
  <si>
    <t>Zkoušky a prohlídky osvětlovacího zařízení měření izolačního stavu svítidel na pracovišti do 200 svítidel</t>
  </si>
  <si>
    <t>soubor</t>
  </si>
  <si>
    <t>-1021264494</t>
  </si>
  <si>
    <t>210280712</t>
  </si>
  <si>
    <t>Zkoušky a prohlídky osvětlovacího zařízení měření intenzity osvětlení</t>
  </si>
  <si>
    <t>-894046491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</si>
  <si>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</si>
  <si>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</si>
  <si>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-2026676532</t>
  </si>
  <si>
    <t>34111030</t>
  </si>
  <si>
    <t>kabel instalační jádro Cu plné izolace PVC plášť PVC 450/750V (CYKY) 3x1,5mm2</t>
  </si>
  <si>
    <t>-1801095176</t>
  </si>
  <si>
    <t>77*1,15 'Přepočtené koeficientem množství</t>
  </si>
  <si>
    <t>210812035</t>
  </si>
  <si>
    <t>Montáž izolovaných kabelů měděných do 1 kV bez ukončení plných nebo laněných kulatých (např. CYKY, CHKE-R) uložených volně nebo v liště počtu a průřezu žil 4x16 mm2</t>
  </si>
  <si>
    <t>-1389359981</t>
  </si>
  <si>
    <t>34111080</t>
  </si>
  <si>
    <t>kabel instalační jádro Cu plné izolace PVC plášť PVC 450/750V (CYKY) 4x16mm2</t>
  </si>
  <si>
    <t>-1517904173</t>
  </si>
  <si>
    <t>292*1,15 'Přepočtené koeficientem množství</t>
  </si>
  <si>
    <t>46-M</t>
  </si>
  <si>
    <t>Zemní práce při extr.mont.pracích</t>
  </si>
  <si>
    <t>460010025</t>
  </si>
  <si>
    <t>Vytyčení trasy inženýrských sítí v zastavěném prostoru</t>
  </si>
  <si>
    <t>km</t>
  </si>
  <si>
    <t>-1135755803</t>
  </si>
  <si>
    <t>460141112</t>
  </si>
  <si>
    <t>Hloubení jam strojně včetně urovnáním dna s přemístěním výkopku do vzdálenosti 3 m od okraje jámy nebo s naložením na dopravní prostředek v hornině třídy těžitelnosti I skupiny 3</t>
  </si>
  <si>
    <t>-736273250</t>
  </si>
  <si>
    <t>"sonda"</t>
  </si>
  <si>
    <t>1,00</t>
  </si>
  <si>
    <t>460171172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</si>
  <si>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</si>
  <si>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-385158931</t>
  </si>
  <si>
    <t>460242211</t>
  </si>
  <si>
    <t>Provizorní zajištění inženýrských sítí ve výkopech kabelů při křížení</t>
  </si>
  <si>
    <t>-91955636</t>
  </si>
  <si>
    <t>460341113</t>
  </si>
  <si>
    <t>Vodorovné přemístění (odvoz) horniny dopravními prostředky včetně složení, bez naložení a rozprostření jakékoliv třídy, na vzdálenost přes 500 do 1000 m</t>
  </si>
  <si>
    <t>914180906</t>
  </si>
  <si>
    <t>242,00*0,35*0,30</t>
  </si>
  <si>
    <t>56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</si>
  <si>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</si>
  <si>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</si>
  <si>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-42978528</t>
  </si>
  <si>
    <t>25,41*4 'Přepočtené koeficientem množství</t>
  </si>
  <si>
    <t>57</t>
  </si>
  <si>
    <t>460361111</t>
  </si>
  <si>
    <t>Poplatek (skládkovné) za uložení zeminy na skládce zatříděné do Katalogu odpadů pod kódem 17 05 04</t>
  </si>
  <si>
    <t>1334800261</t>
  </si>
  <si>
    <t>25,41*2,000</t>
  </si>
  <si>
    <t>58</t>
  </si>
  <si>
    <t>460371121</t>
  </si>
  <si>
    <t>Naložení výkopku strojně z hornin třídy těžitelnosti I skupiny 1 až 3</t>
  </si>
  <si>
    <t>1745448383</t>
  </si>
  <si>
    <t>59</t>
  </si>
  <si>
    <t>460411122</t>
  </si>
  <si>
    <t>Zásyp jam strojně s uložením výkopku ve vrstvách a urovnáním povrchu s přemístění sypaniny ze vzdálenosti do 10 m se zhutněním z horniny třídy těžitelnosti I skupiny 3</t>
  </si>
  <si>
    <t>77412520</t>
  </si>
  <si>
    <t>60</t>
  </si>
  <si>
    <t>460451182</t>
  </si>
  <si>
    <t>Zásyp kabelových rýh strojně s přemístěním sypaniny ze vzdálenosti do 10 m, s uložením výkopku ve vrstvách včetně zhutnění a urovnání povrchu šířky 35 cm hloubky 80 cm z horniny třídy těžitelnosti I skupiny 3</t>
  </si>
  <si>
    <t>-1027162776</t>
  </si>
  <si>
    <t>61</t>
  </si>
  <si>
    <t>460541112</t>
  </si>
  <si>
    <t>Úprava pláně strojně v hornině třídy těžitelnosti I skupiny 1 až 3 se zhutněním</t>
  </si>
  <si>
    <t>412392823</t>
  </si>
  <si>
    <t>62</t>
  </si>
  <si>
    <t>460661111</t>
  </si>
  <si>
    <t>Kabelové lože z písku včetně podsypu, zhutnění a urovnání povrchu pro kabely nn bez zakrytí, šířky do 35 cm</t>
  </si>
  <si>
    <t>1557194927</t>
  </si>
  <si>
    <t>63</t>
  </si>
  <si>
    <t>460671113</t>
  </si>
  <si>
    <t>Výstražné prvky pro krytí kabelů včetně vyrovnání povrchu rýhy, rozvinutí a uložení fólie, šířky přes 25 do 35 cm</t>
  </si>
  <si>
    <t>1962116345</t>
  </si>
  <si>
    <t>460751111</t>
  </si>
  <si>
    <t>Osazení kabelových kanálů včetně utěsnění, vyspárování a zakrytí víkem z prefabrikovaných betonových žlabů do rýhy, bez výkopových prací vnější šířky do 20 cm</t>
  </si>
  <si>
    <t>-995288807</t>
  </si>
  <si>
    <t>59213009</t>
  </si>
  <si>
    <t>žlab kabelový betonový k ochraně zemního drátovodného vedení 100x17x14cm</t>
  </si>
  <si>
    <t>1199936771</t>
  </si>
  <si>
    <t>66</t>
  </si>
  <si>
    <t>59213344</t>
  </si>
  <si>
    <t>poklop kabelového žlabu betonový 500x160x35mm</t>
  </si>
  <si>
    <t>-112470718</t>
  </si>
  <si>
    <t>67</t>
  </si>
  <si>
    <t>460791213</t>
  </si>
  <si>
    <t>Montáž trubek ochranných uložených volně do rýhy plastových ohebných, vnitřního průměru přes 50 do 90 mm</t>
  </si>
  <si>
    <t>148160822</t>
  </si>
  <si>
    <t>68</t>
  </si>
  <si>
    <t>34571353</t>
  </si>
  <si>
    <t>trubka elektroinstalační ohebná dvouplášťová korugovaná HDPE (chránička) D 61/75mm</t>
  </si>
  <si>
    <t>-1494781732</t>
  </si>
  <si>
    <t>15*1,05 'Přepočtené koeficientem množství</t>
  </si>
  <si>
    <t>202503107 - SO 401.2 Veřejné osvětlení - ulice Blechova</t>
  </si>
  <si>
    <t>997292107</t>
  </si>
  <si>
    <t>-1975297438</t>
  </si>
  <si>
    <t>-248424590</t>
  </si>
  <si>
    <t>1,00*1,00*1,30*5</t>
  </si>
  <si>
    <t>-1640967640</t>
  </si>
  <si>
    <t>0,65*0,65*1,30*5</t>
  </si>
  <si>
    <t>-667677472</t>
  </si>
  <si>
    <t>6,50-2,746</t>
  </si>
  <si>
    <t>889906638</t>
  </si>
  <si>
    <t>-2053483295</t>
  </si>
  <si>
    <t>1,00*1,00*5</t>
  </si>
  <si>
    <t>-1114047582</t>
  </si>
  <si>
    <t>2,746*2,000</t>
  </si>
  <si>
    <t>105455330</t>
  </si>
  <si>
    <t>1173476100</t>
  </si>
  <si>
    <t>-999467782</t>
  </si>
  <si>
    <t>-1279965585</t>
  </si>
  <si>
    <t>1312918486</t>
  </si>
  <si>
    <t>34774002</t>
  </si>
  <si>
    <t>svítidlo veřejného osvětlení na výložník zdroj LED 56,5W 6133lm 4000K</t>
  </si>
  <si>
    <t>1074351577</t>
  </si>
  <si>
    <t>34774006</t>
  </si>
  <si>
    <t>svítidlo veřejného osvětlení na dřík/výložník zdroj LED 31,5W 3485lm 4000K stmívatelné</t>
  </si>
  <si>
    <t>-459878284</t>
  </si>
  <si>
    <t>-909352441</t>
  </si>
  <si>
    <t>-723990705</t>
  </si>
  <si>
    <t>31674109</t>
  </si>
  <si>
    <t>stožár osvětlovací uliční Pz 159/133/114 v 10,2m</t>
  </si>
  <si>
    <t>881709140</t>
  </si>
  <si>
    <t>-711578241</t>
  </si>
  <si>
    <t>31674000</t>
  </si>
  <si>
    <t>výložník rovný jednoduchý k osvětlovacím stožárům uličním vyložení 500mm</t>
  </si>
  <si>
    <t>-2111131064</t>
  </si>
  <si>
    <t>1826584207</t>
  </si>
  <si>
    <t>495152471</t>
  </si>
  <si>
    <t>5*4 'Přepočtené koeficientem množství</t>
  </si>
  <si>
    <t>2022220854</t>
  </si>
  <si>
    <t>1978872465</t>
  </si>
  <si>
    <t>-534073139</t>
  </si>
  <si>
    <t>1801486287</t>
  </si>
  <si>
    <t>2078198178</t>
  </si>
  <si>
    <t>1739224081</t>
  </si>
  <si>
    <t>1419576523</t>
  </si>
  <si>
    <t>-217784897</t>
  </si>
  <si>
    <t>1517612983</t>
  </si>
  <si>
    <t>42*1,15 'Přepočtené koeficientem množství</t>
  </si>
  <si>
    <t>1507702985</t>
  </si>
  <si>
    <t>-571638871</t>
  </si>
  <si>
    <t>1193002083</t>
  </si>
  <si>
    <t>-821511094</t>
  </si>
  <si>
    <t>1,50*5</t>
  </si>
  <si>
    <t>-1995522474</t>
  </si>
  <si>
    <t>7,5*1,015 'Přepočtené koeficientem množství</t>
  </si>
  <si>
    <t>-1295199829</t>
  </si>
  <si>
    <t>-1338858505</t>
  </si>
  <si>
    <t>2*5 'Přepočtené koeficientem množství</t>
  </si>
  <si>
    <t>-279503301</t>
  </si>
  <si>
    <t>-2034374484</t>
  </si>
  <si>
    <t>-188635313</t>
  </si>
  <si>
    <t>392939222</t>
  </si>
  <si>
    <t>202503108 -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</si>
  <si>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</si>
  <si>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</si>
  <si>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</si>
  <si>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</si>
  <si>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</si>
  <si>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</si>
  <si>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</si>
  <si>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</si>
  <si>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geodetické a projektové práce</t>
  </si>
  <si>
    <t>012103000</t>
  </si>
  <si>
    <t>Průzkumné, geodetické a projektové práce geodetické práce před výstavbou</t>
  </si>
  <si>
    <t>1024</t>
  </si>
  <si>
    <t>-2134428560</t>
  </si>
  <si>
    <t>012164000</t>
  </si>
  <si>
    <t>Vytyčení a zaměření inženýrských sítí</t>
  </si>
  <si>
    <t>1212384216</t>
  </si>
  <si>
    <t>012203000.1</t>
  </si>
  <si>
    <t>Průzkumné, geodetické a projektové práce geodetické práce při provádění stavby</t>
  </si>
  <si>
    <t>-1488785278</t>
  </si>
  <si>
    <t>Poznámka k položce:_x000d_
vytýčení sítí</t>
  </si>
  <si>
    <t>012303000</t>
  </si>
  <si>
    <t>Průzkumné, geodetické a projektové práce geodetické práce po výstavbě</t>
  </si>
  <si>
    <t>1921302713</t>
  </si>
  <si>
    <t>013254000</t>
  </si>
  <si>
    <t>Dokumentace skutečného provedení stavby</t>
  </si>
  <si>
    <t>791672101</t>
  </si>
  <si>
    <t>013294000</t>
  </si>
  <si>
    <t>Ostatní dokumentace stavby</t>
  </si>
  <si>
    <t>1414212884</t>
  </si>
  <si>
    <t>VRN3</t>
  </si>
  <si>
    <t>Zařízení staveniště</t>
  </si>
  <si>
    <t>030001000</t>
  </si>
  <si>
    <t>Základní rozdělení průvodních činností a nákladů zařízení staveniště</t>
  </si>
  <si>
    <t>888798949</t>
  </si>
  <si>
    <t>031002000</t>
  </si>
  <si>
    <t>Související (přípravné) práce pro zařízení staveniště</t>
  </si>
  <si>
    <t>-108014838</t>
  </si>
  <si>
    <t>VRN4</t>
  </si>
  <si>
    <t>Inženýrská činnost</t>
  </si>
  <si>
    <t>043154000</t>
  </si>
  <si>
    <t>Zkoušky hutnicí</t>
  </si>
  <si>
    <t>-106038413</t>
  </si>
  <si>
    <t>VRN7</t>
  </si>
  <si>
    <t>Provozní vlivy</t>
  </si>
  <si>
    <t>072203000</t>
  </si>
  <si>
    <t>Silniční provoz - zajištění DIO (dopravní značení)</t>
  </si>
  <si>
    <t>-903926831</t>
  </si>
  <si>
    <t>VRN9</t>
  </si>
  <si>
    <t>Ostatní náklady</t>
  </si>
  <si>
    <t>091003000</t>
  </si>
  <si>
    <t>Ostatní náklady bez rozlišení</t>
  </si>
  <si>
    <t>1811034704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</si>
</sst>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38</v>
      </c>
      <c r="E29" s="47"/>
      <c r="F29" s="32" t="s">
        <v>39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40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48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49</v>
      </c>
      <c r="AI60" s="42"/>
      <c r="AJ60" s="42"/>
      <c r="AK60" s="42"/>
      <c r="AL60" s="42"/>
      <c r="AM60" s="64" t="s">
        <v>50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52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49</v>
      </c>
      <c r="AI75" s="42"/>
      <c r="AJ75" s="42"/>
      <c r="AK75" s="42"/>
      <c r="AL75" s="42"/>
      <c r="AM75" s="64" t="s">
        <v>50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20250310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Chodník v ulici Blanická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Milevsko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26. 3. 2025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54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55</v>
      </c>
      <c r="D92" s="94"/>
      <c r="E92" s="94"/>
      <c r="F92" s="94"/>
      <c r="G92" s="94"/>
      <c r="H92" s="95"/>
      <c r="I92" s="96" t="s">
        <v>56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57</v>
      </c>
      <c r="AH92" s="94"/>
      <c r="AI92" s="94"/>
      <c r="AJ92" s="94"/>
      <c r="AK92" s="94"/>
      <c r="AL92" s="94"/>
      <c r="AM92" s="94"/>
      <c r="AN92" s="96" t="s">
        <v>58</v>
      </c>
      <c r="AO92" s="94"/>
      <c r="AP92" s="98"/>
      <c r="AQ92" s="99" t="s">
        <v>59</v>
      </c>
      <c r="AR92" s="44"/>
      <c r="AS92" s="100" t="s">
        <v>60</v>
      </c>
      <c r="AT92" s="101" t="s">
        <v>61</v>
      </c>
      <c r="AU92" s="101" t="s">
        <v>62</v>
      </c>
      <c r="AV92" s="101" t="s">
        <v>63</v>
      </c>
      <c r="AW92" s="101" t="s">
        <v>64</v>
      </c>
      <c r="AX92" s="101" t="s">
        <v>65</v>
      </c>
      <c r="AY92" s="101" t="s">
        <v>66</v>
      </c>
      <c r="AZ92" s="101" t="s">
        <v>67</v>
      </c>
      <c r="BA92" s="101" t="s">
        <v>68</v>
      </c>
      <c r="BB92" s="101" t="s">
        <v>69</v>
      </c>
      <c r="BC92" s="101" t="s">
        <v>70</v>
      </c>
      <c r="BD92" s="102" t="s">
        <v>71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72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ROUND(SUM(AG95:AG102),2)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ROUND(SUM(AS95:AS102),2)</f>
        <v>0</v>
      </c>
      <c r="AT94" s="114">
        <f>ROUND(SUM(AV94:AW94),2)</f>
        <v>0</v>
      </c>
      <c r="AU94" s="115">
        <f>ROUND(SUM(AU95:AU102),5)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ROUND(SUM(AZ95:AZ102),2)</f>
        <v>0</v>
      </c>
      <c r="BA94" s="114">
        <f>ROUND(SUM(BA95:BA102),2)</f>
        <v>0</v>
      </c>
      <c r="BB94" s="114">
        <f>ROUND(SUM(BB95:BB102),2)</f>
        <v>0</v>
      </c>
      <c r="BC94" s="114">
        <f>ROUND(SUM(BC95:BC102),2)</f>
        <v>0</v>
      </c>
      <c r="BD94" s="116">
        <f>ROUND(SUM(BD95:BD102),2)</f>
        <v>0</v>
      </c>
      <c r="BE94" s="6"/>
      <c r="BS94" s="117" t="s">
        <v>73</v>
      </c>
      <c r="BT94" s="117" t="s">
        <v>74</v>
      </c>
      <c r="BU94" s="118" t="s">
        <v>75</v>
      </c>
      <c r="BV94" s="117" t="s">
        <v>76</v>
      </c>
      <c r="BW94" s="117" t="s">
        <v>5</v>
      </c>
      <c r="BX94" s="117" t="s">
        <v>77</v>
      </c>
      <c r="CL94" s="117" t="s">
        <v>1</v>
      </c>
    </row>
    <row r="95" s="7" customFormat="1" ht="24.75" customHeight="1">
      <c r="A95" s="119" t="s">
        <v>78</v>
      </c>
      <c r="B95" s="120"/>
      <c r="C95" s="121"/>
      <c r="D95" s="122" t="s">
        <v>79</v>
      </c>
      <c r="E95" s="122"/>
      <c r="F95" s="122"/>
      <c r="G95" s="122"/>
      <c r="H95" s="122"/>
      <c r="I95" s="123"/>
      <c r="J95" s="122" t="s">
        <v>80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'202503101 - SO 101.1 Chod...'!J30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81</v>
      </c>
      <c r="AR95" s="126"/>
      <c r="AS95" s="127">
        <v>0</v>
      </c>
      <c r="AT95" s="128">
        <f>ROUND(SUM(AV95:AW95),2)</f>
        <v>0</v>
      </c>
      <c r="AU95" s="129">
        <f>'202503101 - SO 101.1 Chod...'!P125</f>
        <v>0</v>
      </c>
      <c r="AV95" s="128">
        <f>'202503101 - SO 101.1 Chod...'!J33</f>
        <v>0</v>
      </c>
      <c r="AW95" s="128">
        <f>'202503101 - SO 101.1 Chod...'!J34</f>
        <v>0</v>
      </c>
      <c r="AX95" s="128">
        <f>'202503101 - SO 101.1 Chod...'!J35</f>
        <v>0</v>
      </c>
      <c r="AY95" s="128">
        <f>'202503101 - SO 101.1 Chod...'!J36</f>
        <v>0</v>
      </c>
      <c r="AZ95" s="128">
        <f>'202503101 - SO 101.1 Chod...'!F33</f>
        <v>0</v>
      </c>
      <c r="BA95" s="128">
        <f>'202503101 - SO 101.1 Chod...'!F34</f>
        <v>0</v>
      </c>
      <c r="BB95" s="128">
        <f>'202503101 - SO 101.1 Chod...'!F35</f>
        <v>0</v>
      </c>
      <c r="BC95" s="128">
        <f>'202503101 - SO 101.1 Chod...'!F36</f>
        <v>0</v>
      </c>
      <c r="BD95" s="130">
        <f>'202503101 - SO 101.1 Chod...'!F37</f>
        <v>0</v>
      </c>
      <c r="BE95" s="7"/>
      <c r="BT95" s="131" t="s">
        <v>82</v>
      </c>
      <c r="BV95" s="131" t="s">
        <v>76</v>
      </c>
      <c r="BW95" s="131" t="s">
        <v>83</v>
      </c>
      <c r="BX95" s="131" t="s">
        <v>5</v>
      </c>
      <c r="CL95" s="131" t="s">
        <v>1</v>
      </c>
      <c r="CM95" s="131" t="s">
        <v>84</v>
      </c>
    </row>
    <row r="96" s="7" customFormat="1" ht="24.75" customHeight="1">
      <c r="A96" s="119" t="s">
        <v>78</v>
      </c>
      <c r="B96" s="120"/>
      <c r="C96" s="121"/>
      <c r="D96" s="122" t="s">
        <v>85</v>
      </c>
      <c r="E96" s="122"/>
      <c r="F96" s="122"/>
      <c r="G96" s="122"/>
      <c r="H96" s="122"/>
      <c r="I96" s="123"/>
      <c r="J96" s="122" t="s">
        <v>86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'202503102 - SO 101.2 Chod...'!J30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81</v>
      </c>
      <c r="AR96" s="126"/>
      <c r="AS96" s="127">
        <v>0</v>
      </c>
      <c r="AT96" s="128">
        <f>ROUND(SUM(AV96:AW96),2)</f>
        <v>0</v>
      </c>
      <c r="AU96" s="129">
        <f>'202503102 - SO 101.2 Chod...'!P122</f>
        <v>0</v>
      </c>
      <c r="AV96" s="128">
        <f>'202503102 - SO 101.2 Chod...'!J33</f>
        <v>0</v>
      </c>
      <c r="AW96" s="128">
        <f>'202503102 - SO 101.2 Chod...'!J34</f>
        <v>0</v>
      </c>
      <c r="AX96" s="128">
        <f>'202503102 - SO 101.2 Chod...'!J35</f>
        <v>0</v>
      </c>
      <c r="AY96" s="128">
        <f>'202503102 - SO 101.2 Chod...'!J36</f>
        <v>0</v>
      </c>
      <c r="AZ96" s="128">
        <f>'202503102 - SO 101.2 Chod...'!F33</f>
        <v>0</v>
      </c>
      <c r="BA96" s="128">
        <f>'202503102 - SO 101.2 Chod...'!F34</f>
        <v>0</v>
      </c>
      <c r="BB96" s="128">
        <f>'202503102 - SO 101.2 Chod...'!F35</f>
        <v>0</v>
      </c>
      <c r="BC96" s="128">
        <f>'202503102 - SO 101.2 Chod...'!F36</f>
        <v>0</v>
      </c>
      <c r="BD96" s="130">
        <f>'202503102 - SO 101.2 Chod...'!F37</f>
        <v>0</v>
      </c>
      <c r="BE96" s="7"/>
      <c r="BT96" s="131" t="s">
        <v>82</v>
      </c>
      <c r="BV96" s="131" t="s">
        <v>76</v>
      </c>
      <c r="BW96" s="131" t="s">
        <v>87</v>
      </c>
      <c r="BX96" s="131" t="s">
        <v>5</v>
      </c>
      <c r="CL96" s="131" t="s">
        <v>1</v>
      </c>
      <c r="CM96" s="131" t="s">
        <v>84</v>
      </c>
    </row>
    <row r="97" s="7" customFormat="1" ht="24.75" customHeight="1">
      <c r="A97" s="119" t="s">
        <v>78</v>
      </c>
      <c r="B97" s="120"/>
      <c r="C97" s="121"/>
      <c r="D97" s="122" t="s">
        <v>88</v>
      </c>
      <c r="E97" s="122"/>
      <c r="F97" s="122"/>
      <c r="G97" s="122"/>
      <c r="H97" s="122"/>
      <c r="I97" s="123"/>
      <c r="J97" s="122" t="s">
        <v>89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'202503103 - SO 101.3 Stav...'!J30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81</v>
      </c>
      <c r="AR97" s="126"/>
      <c r="AS97" s="127">
        <v>0</v>
      </c>
      <c r="AT97" s="128">
        <f>ROUND(SUM(AV97:AW97),2)</f>
        <v>0</v>
      </c>
      <c r="AU97" s="129">
        <f>'202503103 - SO 101.3 Stav...'!P120</f>
        <v>0</v>
      </c>
      <c r="AV97" s="128">
        <f>'202503103 - SO 101.3 Stav...'!J33</f>
        <v>0</v>
      </c>
      <c r="AW97" s="128">
        <f>'202503103 - SO 101.3 Stav...'!J34</f>
        <v>0</v>
      </c>
      <c r="AX97" s="128">
        <f>'202503103 - SO 101.3 Stav...'!J35</f>
        <v>0</v>
      </c>
      <c r="AY97" s="128">
        <f>'202503103 - SO 101.3 Stav...'!J36</f>
        <v>0</v>
      </c>
      <c r="AZ97" s="128">
        <f>'202503103 - SO 101.3 Stav...'!F33</f>
        <v>0</v>
      </c>
      <c r="BA97" s="128">
        <f>'202503103 - SO 101.3 Stav...'!F34</f>
        <v>0</v>
      </c>
      <c r="BB97" s="128">
        <f>'202503103 - SO 101.3 Stav...'!F35</f>
        <v>0</v>
      </c>
      <c r="BC97" s="128">
        <f>'202503103 - SO 101.3 Stav...'!F36</f>
        <v>0</v>
      </c>
      <c r="BD97" s="130">
        <f>'202503103 - SO 101.3 Stav...'!F37</f>
        <v>0</v>
      </c>
      <c r="BE97" s="7"/>
      <c r="BT97" s="131" t="s">
        <v>82</v>
      </c>
      <c r="BV97" s="131" t="s">
        <v>76</v>
      </c>
      <c r="BW97" s="131" t="s">
        <v>90</v>
      </c>
      <c r="BX97" s="131" t="s">
        <v>5</v>
      </c>
      <c r="CL97" s="131" t="s">
        <v>1</v>
      </c>
      <c r="CM97" s="131" t="s">
        <v>84</v>
      </c>
    </row>
    <row r="98" s="7" customFormat="1" ht="24.75" customHeight="1">
      <c r="A98" s="119" t="s">
        <v>78</v>
      </c>
      <c r="B98" s="120"/>
      <c r="C98" s="121"/>
      <c r="D98" s="122" t="s">
        <v>91</v>
      </c>
      <c r="E98" s="122"/>
      <c r="F98" s="122"/>
      <c r="G98" s="122"/>
      <c r="H98" s="122"/>
      <c r="I98" s="123"/>
      <c r="J98" s="122" t="s">
        <v>92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'202503104 - SO 101.4 Kana...'!J30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81</v>
      </c>
      <c r="AR98" s="126"/>
      <c r="AS98" s="127">
        <v>0</v>
      </c>
      <c r="AT98" s="128">
        <f>ROUND(SUM(AV98:AW98),2)</f>
        <v>0</v>
      </c>
      <c r="AU98" s="129">
        <f>'202503104 - SO 101.4 Kana...'!P121</f>
        <v>0</v>
      </c>
      <c r="AV98" s="128">
        <f>'202503104 - SO 101.4 Kana...'!J33</f>
        <v>0</v>
      </c>
      <c r="AW98" s="128">
        <f>'202503104 - SO 101.4 Kana...'!J34</f>
        <v>0</v>
      </c>
      <c r="AX98" s="128">
        <f>'202503104 - SO 101.4 Kana...'!J35</f>
        <v>0</v>
      </c>
      <c r="AY98" s="128">
        <f>'202503104 - SO 101.4 Kana...'!J36</f>
        <v>0</v>
      </c>
      <c r="AZ98" s="128">
        <f>'202503104 - SO 101.4 Kana...'!F33</f>
        <v>0</v>
      </c>
      <c r="BA98" s="128">
        <f>'202503104 - SO 101.4 Kana...'!F34</f>
        <v>0</v>
      </c>
      <c r="BB98" s="128">
        <f>'202503104 - SO 101.4 Kana...'!F35</f>
        <v>0</v>
      </c>
      <c r="BC98" s="128">
        <f>'202503104 - SO 101.4 Kana...'!F36</f>
        <v>0</v>
      </c>
      <c r="BD98" s="130">
        <f>'202503104 - SO 101.4 Kana...'!F37</f>
        <v>0</v>
      </c>
      <c r="BE98" s="7"/>
      <c r="BT98" s="131" t="s">
        <v>82</v>
      </c>
      <c r="BV98" s="131" t="s">
        <v>76</v>
      </c>
      <c r="BW98" s="131" t="s">
        <v>93</v>
      </c>
      <c r="BX98" s="131" t="s">
        <v>5</v>
      </c>
      <c r="CL98" s="131" t="s">
        <v>1</v>
      </c>
      <c r="CM98" s="131" t="s">
        <v>84</v>
      </c>
    </row>
    <row r="99" s="7" customFormat="1" ht="37.5" customHeight="1">
      <c r="A99" s="119" t="s">
        <v>78</v>
      </c>
      <c r="B99" s="120"/>
      <c r="C99" s="121"/>
      <c r="D99" s="122" t="s">
        <v>94</v>
      </c>
      <c r="E99" s="122"/>
      <c r="F99" s="122"/>
      <c r="G99" s="122"/>
      <c r="H99" s="122"/>
      <c r="I99" s="123"/>
      <c r="J99" s="122" t="s">
        <v>95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'202503105 - SO 101.5 Přís...'!J30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81</v>
      </c>
      <c r="AR99" s="126"/>
      <c r="AS99" s="127">
        <v>0</v>
      </c>
      <c r="AT99" s="128">
        <f>ROUND(SUM(AV99:AW99),2)</f>
        <v>0</v>
      </c>
      <c r="AU99" s="129">
        <f>'202503105 - SO 101.5 Přís...'!P122</f>
        <v>0</v>
      </c>
      <c r="AV99" s="128">
        <f>'202503105 - SO 101.5 Přís...'!J33</f>
        <v>0</v>
      </c>
      <c r="AW99" s="128">
        <f>'202503105 - SO 101.5 Přís...'!J34</f>
        <v>0</v>
      </c>
      <c r="AX99" s="128">
        <f>'202503105 - SO 101.5 Přís...'!J35</f>
        <v>0</v>
      </c>
      <c r="AY99" s="128">
        <f>'202503105 - SO 101.5 Přís...'!J36</f>
        <v>0</v>
      </c>
      <c r="AZ99" s="128">
        <f>'202503105 - SO 101.5 Přís...'!F33</f>
        <v>0</v>
      </c>
      <c r="BA99" s="128">
        <f>'202503105 - SO 101.5 Přís...'!F34</f>
        <v>0</v>
      </c>
      <c r="BB99" s="128">
        <f>'202503105 - SO 101.5 Přís...'!F35</f>
        <v>0</v>
      </c>
      <c r="BC99" s="128">
        <f>'202503105 - SO 101.5 Přís...'!F36</f>
        <v>0</v>
      </c>
      <c r="BD99" s="130">
        <f>'202503105 - SO 101.5 Přís...'!F37</f>
        <v>0</v>
      </c>
      <c r="BE99" s="7"/>
      <c r="BT99" s="131" t="s">
        <v>82</v>
      </c>
      <c r="BV99" s="131" t="s">
        <v>76</v>
      </c>
      <c r="BW99" s="131" t="s">
        <v>96</v>
      </c>
      <c r="BX99" s="131" t="s">
        <v>5</v>
      </c>
      <c r="CL99" s="131" t="s">
        <v>1</v>
      </c>
      <c r="CM99" s="131" t="s">
        <v>84</v>
      </c>
    </row>
    <row r="100" s="7" customFormat="1" ht="24.75" customHeight="1">
      <c r="A100" s="119" t="s">
        <v>78</v>
      </c>
      <c r="B100" s="120"/>
      <c r="C100" s="121"/>
      <c r="D100" s="122" t="s">
        <v>97</v>
      </c>
      <c r="E100" s="122"/>
      <c r="F100" s="122"/>
      <c r="G100" s="122"/>
      <c r="H100" s="122"/>
      <c r="I100" s="123"/>
      <c r="J100" s="122" t="s">
        <v>98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'202503106 - SO 401.1 Veře...'!J30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81</v>
      </c>
      <c r="AR100" s="126"/>
      <c r="AS100" s="127">
        <v>0</v>
      </c>
      <c r="AT100" s="128">
        <f>ROUND(SUM(AV100:AW100),2)</f>
        <v>0</v>
      </c>
      <c r="AU100" s="129">
        <f>'202503106 - SO 401.1 Veře...'!P126</f>
        <v>0</v>
      </c>
      <c r="AV100" s="128">
        <f>'202503106 - SO 401.1 Veře...'!J33</f>
        <v>0</v>
      </c>
      <c r="AW100" s="128">
        <f>'202503106 - SO 401.1 Veře...'!J34</f>
        <v>0</v>
      </c>
      <c r="AX100" s="128">
        <f>'202503106 - SO 401.1 Veře...'!J35</f>
        <v>0</v>
      </c>
      <c r="AY100" s="128">
        <f>'202503106 - SO 401.1 Veře...'!J36</f>
        <v>0</v>
      </c>
      <c r="AZ100" s="128">
        <f>'202503106 - SO 401.1 Veře...'!F33</f>
        <v>0</v>
      </c>
      <c r="BA100" s="128">
        <f>'202503106 - SO 401.1 Veře...'!F34</f>
        <v>0</v>
      </c>
      <c r="BB100" s="128">
        <f>'202503106 - SO 401.1 Veře...'!F35</f>
        <v>0</v>
      </c>
      <c r="BC100" s="128">
        <f>'202503106 - SO 401.1 Veře...'!F36</f>
        <v>0</v>
      </c>
      <c r="BD100" s="130">
        <f>'202503106 - SO 401.1 Veře...'!F37</f>
        <v>0</v>
      </c>
      <c r="BE100" s="7"/>
      <c r="BT100" s="131" t="s">
        <v>82</v>
      </c>
      <c r="BV100" s="131" t="s">
        <v>76</v>
      </c>
      <c r="BW100" s="131" t="s">
        <v>99</v>
      </c>
      <c r="BX100" s="131" t="s">
        <v>5</v>
      </c>
      <c r="CL100" s="131" t="s">
        <v>1</v>
      </c>
      <c r="CM100" s="131" t="s">
        <v>84</v>
      </c>
    </row>
    <row r="101" s="7" customFormat="1" ht="24.75" customHeight="1">
      <c r="A101" s="119" t="s">
        <v>78</v>
      </c>
      <c r="B101" s="120"/>
      <c r="C101" s="121"/>
      <c r="D101" s="122" t="s">
        <v>100</v>
      </c>
      <c r="E101" s="122"/>
      <c r="F101" s="122"/>
      <c r="G101" s="122"/>
      <c r="H101" s="122"/>
      <c r="I101" s="123"/>
      <c r="J101" s="122" t="s">
        <v>101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'202503107 - SO 401.2 Veře...'!J30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81</v>
      </c>
      <c r="AR101" s="126"/>
      <c r="AS101" s="127">
        <v>0</v>
      </c>
      <c r="AT101" s="128">
        <f>ROUND(SUM(AV101:AW101),2)</f>
        <v>0</v>
      </c>
      <c r="AU101" s="129">
        <f>'202503107 - SO 401.2 Veře...'!P126</f>
        <v>0</v>
      </c>
      <c r="AV101" s="128">
        <f>'202503107 - SO 401.2 Veře...'!J33</f>
        <v>0</v>
      </c>
      <c r="AW101" s="128">
        <f>'202503107 - SO 401.2 Veře...'!J34</f>
        <v>0</v>
      </c>
      <c r="AX101" s="128">
        <f>'202503107 - SO 401.2 Veře...'!J35</f>
        <v>0</v>
      </c>
      <c r="AY101" s="128">
        <f>'202503107 - SO 401.2 Veře...'!J36</f>
        <v>0</v>
      </c>
      <c r="AZ101" s="128">
        <f>'202503107 - SO 401.2 Veře...'!F33</f>
        <v>0</v>
      </c>
      <c r="BA101" s="128">
        <f>'202503107 - SO 401.2 Veře...'!F34</f>
        <v>0</v>
      </c>
      <c r="BB101" s="128">
        <f>'202503107 - SO 401.2 Veře...'!F35</f>
        <v>0</v>
      </c>
      <c r="BC101" s="128">
        <f>'202503107 - SO 401.2 Veře...'!F36</f>
        <v>0</v>
      </c>
      <c r="BD101" s="130">
        <f>'202503107 - SO 401.2 Veře...'!F37</f>
        <v>0</v>
      </c>
      <c r="BE101" s="7"/>
      <c r="BT101" s="131" t="s">
        <v>82</v>
      </c>
      <c r="BV101" s="131" t="s">
        <v>76</v>
      </c>
      <c r="BW101" s="131" t="s">
        <v>102</v>
      </c>
      <c r="BX101" s="131" t="s">
        <v>5</v>
      </c>
      <c r="CL101" s="131" t="s">
        <v>1</v>
      </c>
      <c r="CM101" s="131" t="s">
        <v>84</v>
      </c>
    </row>
    <row r="102" s="7" customFormat="1" ht="24.75" customHeight="1">
      <c r="A102" s="119" t="s">
        <v>78</v>
      </c>
      <c r="B102" s="120"/>
      <c r="C102" s="121"/>
      <c r="D102" s="122" t="s">
        <v>103</v>
      </c>
      <c r="E102" s="122"/>
      <c r="F102" s="122"/>
      <c r="G102" s="122"/>
      <c r="H102" s="122"/>
      <c r="I102" s="123"/>
      <c r="J102" s="122" t="s">
        <v>104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'202503108 - VRN'!J30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81</v>
      </c>
      <c r="AR102" s="126"/>
      <c r="AS102" s="132">
        <v>0</v>
      </c>
      <c r="AT102" s="133">
        <f>ROUND(SUM(AV102:AW102),2)</f>
        <v>0</v>
      </c>
      <c r="AU102" s="134">
        <f>'202503108 - VRN'!P122</f>
        <v>0</v>
      </c>
      <c r="AV102" s="133">
        <f>'202503108 - VRN'!J33</f>
        <v>0</v>
      </c>
      <c r="AW102" s="133">
        <f>'202503108 - VRN'!J34</f>
        <v>0</v>
      </c>
      <c r="AX102" s="133">
        <f>'202503108 - VRN'!J35</f>
        <v>0</v>
      </c>
      <c r="AY102" s="133">
        <f>'202503108 - VRN'!J36</f>
        <v>0</v>
      </c>
      <c r="AZ102" s="133">
        <f>'202503108 - VRN'!F33</f>
        <v>0</v>
      </c>
      <c r="BA102" s="133">
        <f>'202503108 - VRN'!F34</f>
        <v>0</v>
      </c>
      <c r="BB102" s="133">
        <f>'202503108 - VRN'!F35</f>
        <v>0</v>
      </c>
      <c r="BC102" s="133">
        <f>'202503108 - VRN'!F36</f>
        <v>0</v>
      </c>
      <c r="BD102" s="135">
        <f>'202503108 - VRN'!F37</f>
        <v>0</v>
      </c>
      <c r="BE102" s="7"/>
      <c r="BT102" s="131" t="s">
        <v>82</v>
      </c>
      <c r="BV102" s="131" t="s">
        <v>76</v>
      </c>
      <c r="BW102" s="131" t="s">
        <v>105</v>
      </c>
      <c r="BX102" s="131" t="s">
        <v>5</v>
      </c>
      <c r="CL102" s="131" t="s">
        <v>1</v>
      </c>
      <c r="CM102" s="131" t="s">
        <v>84</v>
      </c>
    </row>
    <row r="103" s="2" customFormat="1" ht="30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4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44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</sheetData>
  <sheetProtection sheet="1" formatColumns="0" formatRows="0" objects="1" scenarios="1" spinCount="100000" saltValue="Xxzaw36BnyYQcdh9/yzNL24akGsphBXWpkv3+bfK3RCHa3UhZb6nPTRmrWTGdM3/NcnESohcOR2MWpxH1+d2Nw==" hashValue="9pqFYQgsWrJMDtXHjXkyx+KTbOsqjdyMOHdPGiFsDcjRorcFk9Z5fe0ITaNg20beB5jfvWb0GFkKDItKK8KTJA==" algorithmName="SHA-512" password="CC35"/>
  <mergeCells count="70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202503101 - SO 101.1 Chod...'!C2" display="/"/>
    <hyperlink ref="A96" location="'202503102 - SO 101.2 Chod...'!C2" display="/"/>
    <hyperlink ref="A97" location="'202503103 - SO 101.3 Stav...'!C2" display="/"/>
    <hyperlink ref="A98" location="'202503104 - SO 101.4 Kana...'!C2" display="/"/>
    <hyperlink ref="A99" location="'202503105 - SO 101.5 Přís...'!C2" display="/"/>
    <hyperlink ref="A100" location="'202503106 - SO 401.1 Veře...'!C2" display="/"/>
    <hyperlink ref="A101" location="'202503107 - SO 401.2 Veře...'!C2" display="/"/>
    <hyperlink ref="A102" location="'202503108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v ulici Blanická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ROUND((SUM(BE125:BE244)),  2)</f>
        <v>0</v>
      </c>
      <c r="G33" s="38"/>
      <c r="H33" s="38"/>
      <c r="I33" s="155">
        <v>0.20999999999999999</v>
      </c>
      <c r="J33" s="154">
        <f>ROUND(((SUM(BE125:BE244))*I33),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ROUND((SUM(BF125:BF244)),  2)</f>
        <v>0</v>
      </c>
      <c r="G34" s="38"/>
      <c r="H34" s="38"/>
      <c r="I34" s="155">
        <v>0.12</v>
      </c>
      <c r="J34" s="154">
        <f>ROUND(((SUM(BF125:BF244))*I34),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ROUND((SUM(BG125:BG244)),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ROUND((SUM(BH125:BH244)),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ROUND((SUM(BI125:BI244)),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v ulici Blanická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202503101 - SO 101.1 Chodník ulice Blanická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Milevsko</v>
      </c>
      <c r="G89" s="40"/>
      <c r="H89" s="40"/>
      <c r="I89" s="32" t="s">
        <v>22</v>
      </c>
      <c r="J89" s="79" t="str">
        <f>IF(J12="","",J12)</f>
        <v>26. 3. 2025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114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115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116</v>
      </c>
      <c r="E99" s="188"/>
      <c r="F99" s="188"/>
      <c r="G99" s="188"/>
      <c r="H99" s="188"/>
      <c r="I99" s="188"/>
      <c r="J99" s="189">
        <f>J151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117</v>
      </c>
      <c r="E100" s="188"/>
      <c r="F100" s="188"/>
      <c r="G100" s="188"/>
      <c r="H100" s="188"/>
      <c r="I100" s="188"/>
      <c r="J100" s="189">
        <f>J158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118</v>
      </c>
      <c r="E101" s="188"/>
      <c r="F101" s="188"/>
      <c r="G101" s="188"/>
      <c r="H101" s="188"/>
      <c r="I101" s="188"/>
      <c r="J101" s="189">
        <f>J162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119</v>
      </c>
      <c r="E102" s="188"/>
      <c r="F102" s="188"/>
      <c r="G102" s="188"/>
      <c r="H102" s="188"/>
      <c r="I102" s="188"/>
      <c r="J102" s="189">
        <f>J169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120</v>
      </c>
      <c r="E103" s="188"/>
      <c r="F103" s="188"/>
      <c r="G103" s="188"/>
      <c r="H103" s="188"/>
      <c r="I103" s="188"/>
      <c r="J103" s="189">
        <f>J192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121</v>
      </c>
      <c r="E104" s="188"/>
      <c r="F104" s="188"/>
      <c r="G104" s="188"/>
      <c r="H104" s="188"/>
      <c r="I104" s="188"/>
      <c r="J104" s="189">
        <f>J233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122</v>
      </c>
      <c r="E105" s="188"/>
      <c r="F105" s="188"/>
      <c r="G105" s="188"/>
      <c r="H105" s="188"/>
      <c r="I105" s="188"/>
      <c r="J105" s="189">
        <f>J243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123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Chodník v ulici Blanická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107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202503101 - SO 101.1 Chodník ulice Blanická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Milevsko</v>
      </c>
      <c r="G119" s="40"/>
      <c r="H119" s="40"/>
      <c r="I119" s="32" t="s">
        <v>22</v>
      </c>
      <c r="J119" s="79" t="str">
        <f>IF(J12="","",J12)</f>
        <v>26. 3. 2025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 xml:space="preserve"> </v>
      </c>
      <c r="G121" s="40"/>
      <c r="H121" s="40"/>
      <c r="I121" s="32" t="s">
        <v>30</v>
      </c>
      <c r="J121" s="36" t="str">
        <f>E21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32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124</v>
      </c>
      <c r="D124" s="194" t="s">
        <v>59</v>
      </c>
      <c r="E124" s="194" t="s">
        <v>55</v>
      </c>
      <c r="F124" s="194" t="s">
        <v>56</v>
      </c>
      <c r="G124" s="194" t="s">
        <v>125</v>
      </c>
      <c r="H124" s="194" t="s">
        <v>126</v>
      </c>
      <c r="I124" s="194" t="s">
        <v>127</v>
      </c>
      <c r="J124" s="195" t="s">
        <v>111</v>
      </c>
      <c r="K124" s="196" t="s">
        <v>128</v>
      </c>
      <c r="L124" s="197"/>
      <c r="M124" s="100" t="s">
        <v>1</v>
      </c>
      <c r="N124" s="101" t="s">
        <v>38</v>
      </c>
      <c r="O124" s="101" t="s">
        <v>129</v>
      </c>
      <c r="P124" s="101" t="s">
        <v>130</v>
      </c>
      <c r="Q124" s="101" t="s">
        <v>131</v>
      </c>
      <c r="R124" s="101" t="s">
        <v>132</v>
      </c>
      <c r="S124" s="101" t="s">
        <v>133</v>
      </c>
      <c r="T124" s="102" t="s">
        <v>134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135</v>
      </c>
      <c r="D125" s="40"/>
      <c r="E125" s="40"/>
      <c r="F125" s="40"/>
      <c r="G125" s="40"/>
      <c r="H125" s="40"/>
      <c r="I125" s="40"/>
      <c r="J125" s="198">
        <f>BK125</f>
        <v>0</v>
      </c>
      <c r="K125" s="40"/>
      <c r="L125" s="44"/>
      <c r="M125" s="103"/>
      <c r="N125" s="199"/>
      <c r="O125" s="104"/>
      <c r="P125" s="200">
        <f>P126</f>
        <v>0</v>
      </c>
      <c r="Q125" s="104"/>
      <c r="R125" s="200">
        <f>R126</f>
        <v>718.16119609999998</v>
      </c>
      <c r="S125" s="104"/>
      <c r="T125" s="201">
        <f>T126</f>
        <v>61.30095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73</v>
      </c>
      <c r="AU125" s="17" t="s">
        <v>113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73</v>
      </c>
      <c r="E126" s="206" t="s">
        <v>136</v>
      </c>
      <c r="F126" s="206" t="s">
        <v>137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P127+P151+P158+P162+P169+P192+P233+P243</f>
        <v>0</v>
      </c>
      <c r="Q126" s="211"/>
      <c r="R126" s="212">
        <f>R127+R151+R158+R162+R169+R192+R233+R243</f>
        <v>718.16119609999998</v>
      </c>
      <c r="S126" s="211"/>
      <c r="T126" s="213">
        <f>T127+T151+T158+T162+T169+T192+T233+T243</f>
        <v>61.30095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82</v>
      </c>
      <c r="AT126" s="215" t="s">
        <v>73</v>
      </c>
      <c r="AU126" s="215" t="s">
        <v>74</v>
      </c>
      <c r="AY126" s="214" t="s">
        <v>138</v>
      </c>
      <c r="BK126" s="216">
        <f>BK127+BK151+BK158+BK162+BK169+BK192+BK233+BK243</f>
        <v>0</v>
      </c>
    </row>
    <row r="127" s="12" customFormat="1" ht="22.8" customHeight="1">
      <c r="A127" s="12"/>
      <c r="B127" s="203"/>
      <c r="C127" s="204"/>
      <c r="D127" s="205" t="s">
        <v>73</v>
      </c>
      <c r="E127" s="217" t="s">
        <v>82</v>
      </c>
      <c r="F127" s="217" t="s">
        <v>139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SUM(P128:P150)</f>
        <v>0</v>
      </c>
      <c r="Q127" s="211"/>
      <c r="R127" s="212">
        <f>SUM(R128:R150)</f>
        <v>0.0020143000000000001</v>
      </c>
      <c r="S127" s="211"/>
      <c r="T127" s="213">
        <f>SUM(T128:T150)</f>
        <v>50.118949999999998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82</v>
      </c>
      <c r="AT127" s="215" t="s">
        <v>73</v>
      </c>
      <c r="AU127" s="215" t="s">
        <v>82</v>
      </c>
      <c r="AY127" s="214" t="s">
        <v>138</v>
      </c>
      <c r="BK127" s="216">
        <f>SUM(BK128:BK150)</f>
        <v>0</v>
      </c>
    </row>
    <row r="128" s="2" customFormat="1" ht="90" customHeight="1">
      <c r="A128" s="38"/>
      <c r="B128" s="39"/>
      <c r="C128" s="219" t="s">
        <v>82</v>
      </c>
      <c r="D128" s="219" t="s">
        <v>140</v>
      </c>
      <c r="E128" s="220" t="s">
        <v>141</v>
      </c>
      <c r="F128" s="221" t="s">
        <v>142</v>
      </c>
      <c r="G128" s="222" t="s">
        <v>143</v>
      </c>
      <c r="H128" s="223">
        <v>41.600000000000001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39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0.255</v>
      </c>
      <c r="T128" s="230">
        <f>S128*H128</f>
        <v>10.608000000000001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144</v>
      </c>
      <c r="AT128" s="231" t="s">
        <v>140</v>
      </c>
      <c r="AU128" s="231" t="s">
        <v>84</v>
      </c>
      <c r="AY128" s="17" t="s">
        <v>138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82</v>
      </c>
      <c r="BK128" s="232">
        <f>ROUND(I128*H128,2)</f>
        <v>0</v>
      </c>
      <c r="BL128" s="17" t="s">
        <v>144</v>
      </c>
      <c r="BM128" s="231" t="s">
        <v>145</v>
      </c>
    </row>
    <row r="129" s="2" customFormat="1">
      <c r="A129" s="38"/>
      <c r="B129" s="39"/>
      <c r="C129" s="40"/>
      <c r="D129" s="233" t="s">
        <v>146</v>
      </c>
      <c r="E129" s="40"/>
      <c r="F129" s="234" t="s">
        <v>147</v>
      </c>
      <c r="G129" s="40"/>
      <c r="H129" s="40"/>
      <c r="I129" s="235"/>
      <c r="J129" s="40"/>
      <c r="K129" s="40"/>
      <c r="L129" s="44"/>
      <c r="M129" s="236"/>
      <c r="N129" s="237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146</v>
      </c>
      <c r="AU129" s="17" t="s">
        <v>84</v>
      </c>
    </row>
    <row r="130" s="13" customFormat="1">
      <c r="A130" s="13"/>
      <c r="B130" s="238"/>
      <c r="C130" s="239"/>
      <c r="D130" s="233" t="s">
        <v>148</v>
      </c>
      <c r="E130" s="240" t="s">
        <v>1</v>
      </c>
      <c r="F130" s="241" t="s">
        <v>149</v>
      </c>
      <c r="G130" s="239"/>
      <c r="H130" s="242">
        <v>41.600000000000001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148</v>
      </c>
      <c r="AU130" s="248" t="s">
        <v>84</v>
      </c>
      <c r="AV130" s="13" t="s">
        <v>84</v>
      </c>
      <c r="AW130" s="13" t="s">
        <v>31</v>
      </c>
      <c r="AX130" s="13" t="s">
        <v>82</v>
      </c>
      <c r="AY130" s="248" t="s">
        <v>138</v>
      </c>
    </row>
    <row r="131" s="2" customFormat="1" ht="44.25" customHeight="1">
      <c r="A131" s="38"/>
      <c r="B131" s="39"/>
      <c r="C131" s="219" t="s">
        <v>84</v>
      </c>
      <c r="D131" s="219" t="s">
        <v>140</v>
      </c>
      <c r="E131" s="220" t="s">
        <v>150</v>
      </c>
      <c r="F131" s="221" t="s">
        <v>151</v>
      </c>
      <c r="G131" s="222" t="s">
        <v>143</v>
      </c>
      <c r="H131" s="223">
        <v>25.199999999999999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39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0.35499999999999998</v>
      </c>
      <c r="T131" s="230">
        <f>S131*H131</f>
        <v>8.9459999999999997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144</v>
      </c>
      <c r="AT131" s="231" t="s">
        <v>140</v>
      </c>
      <c r="AU131" s="231" t="s">
        <v>84</v>
      </c>
      <c r="AY131" s="17" t="s">
        <v>138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82</v>
      </c>
      <c r="BK131" s="232">
        <f>ROUND(I131*H131,2)</f>
        <v>0</v>
      </c>
      <c r="BL131" s="17" t="s">
        <v>144</v>
      </c>
      <c r="BM131" s="231" t="s">
        <v>152</v>
      </c>
    </row>
    <row r="132" s="2" customFormat="1">
      <c r="A132" s="38"/>
      <c r="B132" s="39"/>
      <c r="C132" s="40"/>
      <c r="D132" s="233" t="s">
        <v>146</v>
      </c>
      <c r="E132" s="40"/>
      <c r="F132" s="234" t="s">
        <v>153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146</v>
      </c>
      <c r="AU132" s="17" t="s">
        <v>84</v>
      </c>
    </row>
    <row r="133" s="13" customFormat="1">
      <c r="A133" s="13"/>
      <c r="B133" s="238"/>
      <c r="C133" s="239"/>
      <c r="D133" s="233" t="s">
        <v>148</v>
      </c>
      <c r="E133" s="240" t="s">
        <v>1</v>
      </c>
      <c r="F133" s="241" t="s">
        <v>154</v>
      </c>
      <c r="G133" s="239"/>
      <c r="H133" s="242">
        <v>25.199999999999999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148</v>
      </c>
      <c r="AU133" s="248" t="s">
        <v>84</v>
      </c>
      <c r="AV133" s="13" t="s">
        <v>84</v>
      </c>
      <c r="AW133" s="13" t="s">
        <v>31</v>
      </c>
      <c r="AX133" s="13" t="s">
        <v>82</v>
      </c>
      <c r="AY133" s="248" t="s">
        <v>138</v>
      </c>
    </row>
    <row r="134" s="2" customFormat="1" ht="44.25" customHeight="1">
      <c r="A134" s="38"/>
      <c r="B134" s="39"/>
      <c r="C134" s="219" t="s">
        <v>155</v>
      </c>
      <c r="D134" s="219" t="s">
        <v>140</v>
      </c>
      <c r="E134" s="220" t="s">
        <v>156</v>
      </c>
      <c r="F134" s="221" t="s">
        <v>157</v>
      </c>
      <c r="G134" s="222" t="s">
        <v>143</v>
      </c>
      <c r="H134" s="223">
        <v>201.43000000000001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39</v>
      </c>
      <c r="O134" s="91"/>
      <c r="P134" s="229">
        <f>O134*H134</f>
        <v>0</v>
      </c>
      <c r="Q134" s="229">
        <v>1.0000000000000001E-05</v>
      </c>
      <c r="R134" s="229">
        <f>Q134*H134</f>
        <v>0.0020143000000000001</v>
      </c>
      <c r="S134" s="229">
        <v>0.11500000000000001</v>
      </c>
      <c r="T134" s="230">
        <f>S134*H134</f>
        <v>23.164450000000002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144</v>
      </c>
      <c r="AT134" s="231" t="s">
        <v>140</v>
      </c>
      <c r="AU134" s="231" t="s">
        <v>84</v>
      </c>
      <c r="AY134" s="17" t="s">
        <v>138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82</v>
      </c>
      <c r="BK134" s="232">
        <f>ROUND(I134*H134,2)</f>
        <v>0</v>
      </c>
      <c r="BL134" s="17" t="s">
        <v>144</v>
      </c>
      <c r="BM134" s="231" t="s">
        <v>158</v>
      </c>
    </row>
    <row r="135" s="2" customFormat="1">
      <c r="A135" s="38"/>
      <c r="B135" s="39"/>
      <c r="C135" s="40"/>
      <c r="D135" s="233" t="s">
        <v>146</v>
      </c>
      <c r="E135" s="40"/>
      <c r="F135" s="234" t="s">
        <v>159</v>
      </c>
      <c r="G135" s="40"/>
      <c r="H135" s="40"/>
      <c r="I135" s="235"/>
      <c r="J135" s="40"/>
      <c r="K135" s="40"/>
      <c r="L135" s="44"/>
      <c r="M135" s="236"/>
      <c r="N135" s="23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146</v>
      </c>
      <c r="AU135" s="17" t="s">
        <v>84</v>
      </c>
    </row>
    <row r="136" s="13" customFormat="1">
      <c r="A136" s="13"/>
      <c r="B136" s="238"/>
      <c r="C136" s="239"/>
      <c r="D136" s="233" t="s">
        <v>148</v>
      </c>
      <c r="E136" s="240" t="s">
        <v>1</v>
      </c>
      <c r="F136" s="241" t="s">
        <v>160</v>
      </c>
      <c r="G136" s="239"/>
      <c r="H136" s="242">
        <v>201.43000000000001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148</v>
      </c>
      <c r="AU136" s="248" t="s">
        <v>84</v>
      </c>
      <c r="AV136" s="13" t="s">
        <v>84</v>
      </c>
      <c r="AW136" s="13" t="s">
        <v>31</v>
      </c>
      <c r="AX136" s="13" t="s">
        <v>82</v>
      </c>
      <c r="AY136" s="248" t="s">
        <v>138</v>
      </c>
    </row>
    <row r="137" s="2" customFormat="1" ht="49.05" customHeight="1">
      <c r="A137" s="38"/>
      <c r="B137" s="39"/>
      <c r="C137" s="219" t="s">
        <v>144</v>
      </c>
      <c r="D137" s="219" t="s">
        <v>140</v>
      </c>
      <c r="E137" s="220" t="s">
        <v>161</v>
      </c>
      <c r="F137" s="221" t="s">
        <v>162</v>
      </c>
      <c r="G137" s="222" t="s">
        <v>163</v>
      </c>
      <c r="H137" s="223">
        <v>36.100000000000001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39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0.20499999999999999</v>
      </c>
      <c r="T137" s="230">
        <f>S137*H137</f>
        <v>7.4005000000000001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144</v>
      </c>
      <c r="AT137" s="231" t="s">
        <v>140</v>
      </c>
      <c r="AU137" s="231" t="s">
        <v>84</v>
      </c>
      <c r="AY137" s="17" t="s">
        <v>138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82</v>
      </c>
      <c r="BK137" s="232">
        <f>ROUND(I137*H137,2)</f>
        <v>0</v>
      </c>
      <c r="BL137" s="17" t="s">
        <v>144</v>
      </c>
      <c r="BM137" s="231" t="s">
        <v>164</v>
      </c>
    </row>
    <row r="138" s="13" customFormat="1">
      <c r="A138" s="13"/>
      <c r="B138" s="238"/>
      <c r="C138" s="239"/>
      <c r="D138" s="233" t="s">
        <v>148</v>
      </c>
      <c r="E138" s="240" t="s">
        <v>1</v>
      </c>
      <c r="F138" s="241" t="s">
        <v>165</v>
      </c>
      <c r="G138" s="239"/>
      <c r="H138" s="242">
        <v>36.100000000000001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148</v>
      </c>
      <c r="AU138" s="248" t="s">
        <v>84</v>
      </c>
      <c r="AV138" s="13" t="s">
        <v>84</v>
      </c>
      <c r="AW138" s="13" t="s">
        <v>31</v>
      </c>
      <c r="AX138" s="13" t="s">
        <v>82</v>
      </c>
      <c r="AY138" s="248" t="s">
        <v>138</v>
      </c>
    </row>
    <row r="139" s="2" customFormat="1" ht="33" customHeight="1">
      <c r="A139" s="38"/>
      <c r="B139" s="39"/>
      <c r="C139" s="219" t="s">
        <v>166</v>
      </c>
      <c r="D139" s="219" t="s">
        <v>140</v>
      </c>
      <c r="E139" s="220" t="s">
        <v>167</v>
      </c>
      <c r="F139" s="221" t="s">
        <v>168</v>
      </c>
      <c r="G139" s="222" t="s">
        <v>169</v>
      </c>
      <c r="H139" s="223">
        <v>141.977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39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144</v>
      </c>
      <c r="AT139" s="231" t="s">
        <v>140</v>
      </c>
      <c r="AU139" s="231" t="s">
        <v>84</v>
      </c>
      <c r="AY139" s="17" t="s">
        <v>138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82</v>
      </c>
      <c r="BK139" s="232">
        <f>ROUND(I139*H139,2)</f>
        <v>0</v>
      </c>
      <c r="BL139" s="17" t="s">
        <v>144</v>
      </c>
      <c r="BM139" s="231" t="s">
        <v>170</v>
      </c>
    </row>
    <row r="140" s="13" customFormat="1">
      <c r="A140" s="13"/>
      <c r="B140" s="238"/>
      <c r="C140" s="239"/>
      <c r="D140" s="233" t="s">
        <v>148</v>
      </c>
      <c r="E140" s="240" t="s">
        <v>1</v>
      </c>
      <c r="F140" s="241" t="s">
        <v>171</v>
      </c>
      <c r="G140" s="239"/>
      <c r="H140" s="242">
        <v>141.977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148</v>
      </c>
      <c r="AU140" s="248" t="s">
        <v>84</v>
      </c>
      <c r="AV140" s="13" t="s">
        <v>84</v>
      </c>
      <c r="AW140" s="13" t="s">
        <v>31</v>
      </c>
      <c r="AX140" s="13" t="s">
        <v>82</v>
      </c>
      <c r="AY140" s="248" t="s">
        <v>138</v>
      </c>
    </row>
    <row r="141" s="2" customFormat="1" ht="62.7" customHeight="1">
      <c r="A141" s="38"/>
      <c r="B141" s="39"/>
      <c r="C141" s="219" t="s">
        <v>172</v>
      </c>
      <c r="D141" s="219" t="s">
        <v>140</v>
      </c>
      <c r="E141" s="220" t="s">
        <v>173</v>
      </c>
      <c r="F141" s="221" t="s">
        <v>174</v>
      </c>
      <c r="G141" s="222" t="s">
        <v>169</v>
      </c>
      <c r="H141" s="223">
        <v>141.977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39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144</v>
      </c>
      <c r="AT141" s="231" t="s">
        <v>140</v>
      </c>
      <c r="AU141" s="231" t="s">
        <v>84</v>
      </c>
      <c r="AY141" s="17" t="s">
        <v>138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82</v>
      </c>
      <c r="BK141" s="232">
        <f>ROUND(I141*H141,2)</f>
        <v>0</v>
      </c>
      <c r="BL141" s="17" t="s">
        <v>144</v>
      </c>
      <c r="BM141" s="231" t="s">
        <v>175</v>
      </c>
    </row>
    <row r="142" s="13" customFormat="1">
      <c r="A142" s="13"/>
      <c r="B142" s="238"/>
      <c r="C142" s="239"/>
      <c r="D142" s="233" t="s">
        <v>148</v>
      </c>
      <c r="E142" s="240" t="s">
        <v>1</v>
      </c>
      <c r="F142" s="241" t="s">
        <v>171</v>
      </c>
      <c r="G142" s="239"/>
      <c r="H142" s="242">
        <v>141.977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148</v>
      </c>
      <c r="AU142" s="248" t="s">
        <v>84</v>
      </c>
      <c r="AV142" s="13" t="s">
        <v>84</v>
      </c>
      <c r="AW142" s="13" t="s">
        <v>31</v>
      </c>
      <c r="AX142" s="13" t="s">
        <v>82</v>
      </c>
      <c r="AY142" s="248" t="s">
        <v>138</v>
      </c>
    </row>
    <row r="143" s="2" customFormat="1" ht="66.75" customHeight="1">
      <c r="A143" s="38"/>
      <c r="B143" s="39"/>
      <c r="C143" s="219" t="s">
        <v>176</v>
      </c>
      <c r="D143" s="219" t="s">
        <v>140</v>
      </c>
      <c r="E143" s="220" t="s">
        <v>177</v>
      </c>
      <c r="F143" s="221" t="s">
        <v>178</v>
      </c>
      <c r="G143" s="222" t="s">
        <v>169</v>
      </c>
      <c r="H143" s="223">
        <v>283.95400000000001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39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144</v>
      </c>
      <c r="AT143" s="231" t="s">
        <v>140</v>
      </c>
      <c r="AU143" s="231" t="s">
        <v>84</v>
      </c>
      <c r="AY143" s="17" t="s">
        <v>138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82</v>
      </c>
      <c r="BK143" s="232">
        <f>ROUND(I143*H143,2)</f>
        <v>0</v>
      </c>
      <c r="BL143" s="17" t="s">
        <v>144</v>
      </c>
      <c r="BM143" s="231" t="s">
        <v>179</v>
      </c>
    </row>
    <row r="144" s="13" customFormat="1">
      <c r="A144" s="13"/>
      <c r="B144" s="238"/>
      <c r="C144" s="239"/>
      <c r="D144" s="233" t="s">
        <v>148</v>
      </c>
      <c r="E144" s="240" t="s">
        <v>1</v>
      </c>
      <c r="F144" s="241" t="s">
        <v>180</v>
      </c>
      <c r="G144" s="239"/>
      <c r="H144" s="242">
        <v>283.95400000000001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148</v>
      </c>
      <c r="AU144" s="248" t="s">
        <v>84</v>
      </c>
      <c r="AV144" s="13" t="s">
        <v>84</v>
      </c>
      <c r="AW144" s="13" t="s">
        <v>31</v>
      </c>
      <c r="AX144" s="13" t="s">
        <v>82</v>
      </c>
      <c r="AY144" s="248" t="s">
        <v>138</v>
      </c>
    </row>
    <row r="145" s="2" customFormat="1" ht="44.25" customHeight="1">
      <c r="A145" s="38"/>
      <c r="B145" s="39"/>
      <c r="C145" s="219" t="s">
        <v>181</v>
      </c>
      <c r="D145" s="219" t="s">
        <v>140</v>
      </c>
      <c r="E145" s="220" t="s">
        <v>182</v>
      </c>
      <c r="F145" s="221" t="s">
        <v>183</v>
      </c>
      <c r="G145" s="222" t="s">
        <v>184</v>
      </c>
      <c r="H145" s="223">
        <v>248.46000000000001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39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144</v>
      </c>
      <c r="AT145" s="231" t="s">
        <v>140</v>
      </c>
      <c r="AU145" s="231" t="s">
        <v>84</v>
      </c>
      <c r="AY145" s="17" t="s">
        <v>138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82</v>
      </c>
      <c r="BK145" s="232">
        <f>ROUND(I145*H145,2)</f>
        <v>0</v>
      </c>
      <c r="BL145" s="17" t="s">
        <v>144</v>
      </c>
      <c r="BM145" s="231" t="s">
        <v>185</v>
      </c>
    </row>
    <row r="146" s="13" customFormat="1">
      <c r="A146" s="13"/>
      <c r="B146" s="238"/>
      <c r="C146" s="239"/>
      <c r="D146" s="233" t="s">
        <v>148</v>
      </c>
      <c r="E146" s="240" t="s">
        <v>1</v>
      </c>
      <c r="F146" s="241" t="s">
        <v>186</v>
      </c>
      <c r="G146" s="239"/>
      <c r="H146" s="242">
        <v>248.46000000000001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148</v>
      </c>
      <c r="AU146" s="248" t="s">
        <v>84</v>
      </c>
      <c r="AV146" s="13" t="s">
        <v>84</v>
      </c>
      <c r="AW146" s="13" t="s">
        <v>31</v>
      </c>
      <c r="AX146" s="13" t="s">
        <v>82</v>
      </c>
      <c r="AY146" s="248" t="s">
        <v>138</v>
      </c>
    </row>
    <row r="147" s="2" customFormat="1" ht="37.8" customHeight="1">
      <c r="A147" s="38"/>
      <c r="B147" s="39"/>
      <c r="C147" s="219" t="s">
        <v>187</v>
      </c>
      <c r="D147" s="219" t="s">
        <v>140</v>
      </c>
      <c r="E147" s="220" t="s">
        <v>188</v>
      </c>
      <c r="F147" s="221" t="s">
        <v>189</v>
      </c>
      <c r="G147" s="222" t="s">
        <v>169</v>
      </c>
      <c r="H147" s="223">
        <v>141.977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39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144</v>
      </c>
      <c r="AT147" s="231" t="s">
        <v>140</v>
      </c>
      <c r="AU147" s="231" t="s">
        <v>84</v>
      </c>
      <c r="AY147" s="17" t="s">
        <v>138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82</v>
      </c>
      <c r="BK147" s="232">
        <f>ROUND(I147*H147,2)</f>
        <v>0</v>
      </c>
      <c r="BL147" s="17" t="s">
        <v>144</v>
      </c>
      <c r="BM147" s="231" t="s">
        <v>190</v>
      </c>
    </row>
    <row r="148" s="13" customFormat="1">
      <c r="A148" s="13"/>
      <c r="B148" s="238"/>
      <c r="C148" s="239"/>
      <c r="D148" s="233" t="s">
        <v>148</v>
      </c>
      <c r="E148" s="240" t="s">
        <v>1</v>
      </c>
      <c r="F148" s="241" t="s">
        <v>171</v>
      </c>
      <c r="G148" s="239"/>
      <c r="H148" s="242">
        <v>141.977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148</v>
      </c>
      <c r="AU148" s="248" t="s">
        <v>84</v>
      </c>
      <c r="AV148" s="13" t="s">
        <v>84</v>
      </c>
      <c r="AW148" s="13" t="s">
        <v>31</v>
      </c>
      <c r="AX148" s="13" t="s">
        <v>82</v>
      </c>
      <c r="AY148" s="248" t="s">
        <v>138</v>
      </c>
    </row>
    <row r="149" s="2" customFormat="1" ht="33" customHeight="1">
      <c r="A149" s="38"/>
      <c r="B149" s="39"/>
      <c r="C149" s="219" t="s">
        <v>191</v>
      </c>
      <c r="D149" s="219" t="s">
        <v>140</v>
      </c>
      <c r="E149" s="220" t="s">
        <v>192</v>
      </c>
      <c r="F149" s="221" t="s">
        <v>193</v>
      </c>
      <c r="G149" s="222" t="s">
        <v>143</v>
      </c>
      <c r="H149" s="223">
        <v>614.12400000000002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39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144</v>
      </c>
      <c r="AT149" s="231" t="s">
        <v>140</v>
      </c>
      <c r="AU149" s="231" t="s">
        <v>84</v>
      </c>
      <c r="AY149" s="17" t="s">
        <v>138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82</v>
      </c>
      <c r="BK149" s="232">
        <f>ROUND(I149*H149,2)</f>
        <v>0</v>
      </c>
      <c r="BL149" s="17" t="s">
        <v>144</v>
      </c>
      <c r="BM149" s="231" t="s">
        <v>194</v>
      </c>
    </row>
    <row r="150" s="13" customFormat="1">
      <c r="A150" s="13"/>
      <c r="B150" s="238"/>
      <c r="C150" s="239"/>
      <c r="D150" s="233" t="s">
        <v>148</v>
      </c>
      <c r="E150" s="240" t="s">
        <v>1</v>
      </c>
      <c r="F150" s="241" t="s">
        <v>195</v>
      </c>
      <c r="G150" s="239"/>
      <c r="H150" s="242">
        <v>614.12400000000002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148</v>
      </c>
      <c r="AU150" s="248" t="s">
        <v>84</v>
      </c>
      <c r="AV150" s="13" t="s">
        <v>84</v>
      </c>
      <c r="AW150" s="13" t="s">
        <v>31</v>
      </c>
      <c r="AX150" s="13" t="s">
        <v>82</v>
      </c>
      <c r="AY150" s="248" t="s">
        <v>138</v>
      </c>
    </row>
    <row r="151" s="12" customFormat="1" ht="22.8" customHeight="1">
      <c r="A151" s="12"/>
      <c r="B151" s="203"/>
      <c r="C151" s="204"/>
      <c r="D151" s="205" t="s">
        <v>73</v>
      </c>
      <c r="E151" s="217" t="s">
        <v>84</v>
      </c>
      <c r="F151" s="217" t="s">
        <v>196</v>
      </c>
      <c r="G151" s="204"/>
      <c r="H151" s="204"/>
      <c r="I151" s="207"/>
      <c r="J151" s="218">
        <f>BK151</f>
        <v>0</v>
      </c>
      <c r="K151" s="204"/>
      <c r="L151" s="209"/>
      <c r="M151" s="210"/>
      <c r="N151" s="211"/>
      <c r="O151" s="211"/>
      <c r="P151" s="212">
        <f>SUM(P152:P157)</f>
        <v>0</v>
      </c>
      <c r="Q151" s="211"/>
      <c r="R151" s="212">
        <f>SUM(R152:R157)</f>
        <v>0.93881159999999997</v>
      </c>
      <c r="S151" s="211"/>
      <c r="T151" s="213">
        <f>SUM(T152:T157)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4" t="s">
        <v>82</v>
      </c>
      <c r="AT151" s="215" t="s">
        <v>73</v>
      </c>
      <c r="AU151" s="215" t="s">
        <v>82</v>
      </c>
      <c r="AY151" s="214" t="s">
        <v>138</v>
      </c>
      <c r="BK151" s="216">
        <f>SUM(BK152:BK157)</f>
        <v>0</v>
      </c>
    </row>
    <row r="152" s="2" customFormat="1" ht="33" customHeight="1">
      <c r="A152" s="38"/>
      <c r="B152" s="39"/>
      <c r="C152" s="219" t="s">
        <v>197</v>
      </c>
      <c r="D152" s="219" t="s">
        <v>140</v>
      </c>
      <c r="E152" s="220" t="s">
        <v>198</v>
      </c>
      <c r="F152" s="221" t="s">
        <v>199</v>
      </c>
      <c r="G152" s="222" t="s">
        <v>169</v>
      </c>
      <c r="H152" s="223">
        <v>0.35999999999999999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39</v>
      </c>
      <c r="O152" s="91"/>
      <c r="P152" s="229">
        <f>O152*H152</f>
        <v>0</v>
      </c>
      <c r="Q152" s="229">
        <v>2.5018699999999998</v>
      </c>
      <c r="R152" s="229">
        <f>Q152*H152</f>
        <v>0.90067319999999995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144</v>
      </c>
      <c r="AT152" s="231" t="s">
        <v>140</v>
      </c>
      <c r="AU152" s="231" t="s">
        <v>84</v>
      </c>
      <c r="AY152" s="17" t="s">
        <v>138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82</v>
      </c>
      <c r="BK152" s="232">
        <f>ROUND(I152*H152,2)</f>
        <v>0</v>
      </c>
      <c r="BL152" s="17" t="s">
        <v>144</v>
      </c>
      <c r="BM152" s="231" t="s">
        <v>200</v>
      </c>
    </row>
    <row r="153" s="2" customFormat="1">
      <c r="A153" s="38"/>
      <c r="B153" s="39"/>
      <c r="C153" s="40"/>
      <c r="D153" s="233" t="s">
        <v>146</v>
      </c>
      <c r="E153" s="40"/>
      <c r="F153" s="234" t="s">
        <v>201</v>
      </c>
      <c r="G153" s="40"/>
      <c r="H153" s="40"/>
      <c r="I153" s="235"/>
      <c r="J153" s="40"/>
      <c r="K153" s="40"/>
      <c r="L153" s="44"/>
      <c r="M153" s="236"/>
      <c r="N153" s="23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146</v>
      </c>
      <c r="AU153" s="17" t="s">
        <v>84</v>
      </c>
    </row>
    <row r="154" s="13" customFormat="1">
      <c r="A154" s="13"/>
      <c r="B154" s="238"/>
      <c r="C154" s="239"/>
      <c r="D154" s="233" t="s">
        <v>148</v>
      </c>
      <c r="E154" s="240" t="s">
        <v>1</v>
      </c>
      <c r="F154" s="241" t="s">
        <v>202</v>
      </c>
      <c r="G154" s="239"/>
      <c r="H154" s="242">
        <v>0.35999999999999999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148</v>
      </c>
      <c r="AU154" s="248" t="s">
        <v>84</v>
      </c>
      <c r="AV154" s="13" t="s">
        <v>84</v>
      </c>
      <c r="AW154" s="13" t="s">
        <v>31</v>
      </c>
      <c r="AX154" s="13" t="s">
        <v>82</v>
      </c>
      <c r="AY154" s="248" t="s">
        <v>138</v>
      </c>
    </row>
    <row r="155" s="2" customFormat="1" ht="55.5" customHeight="1">
      <c r="A155" s="38"/>
      <c r="B155" s="39"/>
      <c r="C155" s="219" t="s">
        <v>8</v>
      </c>
      <c r="D155" s="219" t="s">
        <v>140</v>
      </c>
      <c r="E155" s="220" t="s">
        <v>203</v>
      </c>
      <c r="F155" s="221" t="s">
        <v>204</v>
      </c>
      <c r="G155" s="222" t="s">
        <v>184</v>
      </c>
      <c r="H155" s="223">
        <v>0.035999999999999997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39</v>
      </c>
      <c r="O155" s="91"/>
      <c r="P155" s="229">
        <f>O155*H155</f>
        <v>0</v>
      </c>
      <c r="Q155" s="229">
        <v>1.0593999999999999</v>
      </c>
      <c r="R155" s="229">
        <f>Q155*H155</f>
        <v>0.038138399999999996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144</v>
      </c>
      <c r="AT155" s="231" t="s">
        <v>140</v>
      </c>
      <c r="AU155" s="231" t="s">
        <v>84</v>
      </c>
      <c r="AY155" s="17" t="s">
        <v>138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82</v>
      </c>
      <c r="BK155" s="232">
        <f>ROUND(I155*H155,2)</f>
        <v>0</v>
      </c>
      <c r="BL155" s="17" t="s">
        <v>144</v>
      </c>
      <c r="BM155" s="231" t="s">
        <v>205</v>
      </c>
    </row>
    <row r="156" s="2" customFormat="1">
      <c r="A156" s="38"/>
      <c r="B156" s="39"/>
      <c r="C156" s="40"/>
      <c r="D156" s="233" t="s">
        <v>146</v>
      </c>
      <c r="E156" s="40"/>
      <c r="F156" s="234" t="s">
        <v>201</v>
      </c>
      <c r="G156" s="40"/>
      <c r="H156" s="40"/>
      <c r="I156" s="235"/>
      <c r="J156" s="40"/>
      <c r="K156" s="40"/>
      <c r="L156" s="44"/>
      <c r="M156" s="236"/>
      <c r="N156" s="23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146</v>
      </c>
      <c r="AU156" s="17" t="s">
        <v>84</v>
      </c>
    </row>
    <row r="157" s="13" customFormat="1">
      <c r="A157" s="13"/>
      <c r="B157" s="238"/>
      <c r="C157" s="239"/>
      <c r="D157" s="233" t="s">
        <v>148</v>
      </c>
      <c r="E157" s="240" t="s">
        <v>1</v>
      </c>
      <c r="F157" s="241" t="s">
        <v>206</v>
      </c>
      <c r="G157" s="239"/>
      <c r="H157" s="242">
        <v>0.035999999999999997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148</v>
      </c>
      <c r="AU157" s="248" t="s">
        <v>84</v>
      </c>
      <c r="AV157" s="13" t="s">
        <v>84</v>
      </c>
      <c r="AW157" s="13" t="s">
        <v>31</v>
      </c>
      <c r="AX157" s="13" t="s">
        <v>82</v>
      </c>
      <c r="AY157" s="248" t="s">
        <v>138</v>
      </c>
    </row>
    <row r="158" s="12" customFormat="1" ht="22.8" customHeight="1">
      <c r="A158" s="12"/>
      <c r="B158" s="203"/>
      <c r="C158" s="204"/>
      <c r="D158" s="205" t="s">
        <v>73</v>
      </c>
      <c r="E158" s="217" t="s">
        <v>155</v>
      </c>
      <c r="F158" s="217" t="s">
        <v>207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SUM(P159:P161)</f>
        <v>0</v>
      </c>
      <c r="Q158" s="211"/>
      <c r="R158" s="212">
        <f>SUM(R159:R161)</f>
        <v>2.9637124999999997</v>
      </c>
      <c r="S158" s="211"/>
      <c r="T158" s="213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82</v>
      </c>
      <c r="AT158" s="215" t="s">
        <v>73</v>
      </c>
      <c r="AU158" s="215" t="s">
        <v>82</v>
      </c>
      <c r="AY158" s="214" t="s">
        <v>138</v>
      </c>
      <c r="BK158" s="216">
        <f>SUM(BK159:BK161)</f>
        <v>0</v>
      </c>
    </row>
    <row r="159" s="2" customFormat="1" ht="33" customHeight="1">
      <c r="A159" s="38"/>
      <c r="B159" s="39"/>
      <c r="C159" s="219" t="s">
        <v>208</v>
      </c>
      <c r="D159" s="219" t="s">
        <v>140</v>
      </c>
      <c r="E159" s="220" t="s">
        <v>209</v>
      </c>
      <c r="F159" s="221" t="s">
        <v>210</v>
      </c>
      <c r="G159" s="222" t="s">
        <v>163</v>
      </c>
      <c r="H159" s="223">
        <v>5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39</v>
      </c>
      <c r="O159" s="91"/>
      <c r="P159" s="229">
        <f>O159*H159</f>
        <v>0</v>
      </c>
      <c r="Q159" s="229">
        <v>0.24127000000000001</v>
      </c>
      <c r="R159" s="229">
        <f>Q159*H159</f>
        <v>1.20635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144</v>
      </c>
      <c r="AT159" s="231" t="s">
        <v>140</v>
      </c>
      <c r="AU159" s="231" t="s">
        <v>84</v>
      </c>
      <c r="AY159" s="17" t="s">
        <v>138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82</v>
      </c>
      <c r="BK159" s="232">
        <f>ROUND(I159*H159,2)</f>
        <v>0</v>
      </c>
      <c r="BL159" s="17" t="s">
        <v>144</v>
      </c>
      <c r="BM159" s="231" t="s">
        <v>211</v>
      </c>
    </row>
    <row r="160" s="2" customFormat="1" ht="24.15" customHeight="1">
      <c r="A160" s="38"/>
      <c r="B160" s="39"/>
      <c r="C160" s="249" t="s">
        <v>212</v>
      </c>
      <c r="D160" s="249" t="s">
        <v>213</v>
      </c>
      <c r="E160" s="250" t="s">
        <v>214</v>
      </c>
      <c r="F160" s="251" t="s">
        <v>215</v>
      </c>
      <c r="G160" s="252" t="s">
        <v>216</v>
      </c>
      <c r="H160" s="253">
        <v>28.574999999999999</v>
      </c>
      <c r="I160" s="254"/>
      <c r="J160" s="255">
        <f>ROUND(I160*H160,2)</f>
        <v>0</v>
      </c>
      <c r="K160" s="256"/>
      <c r="L160" s="257"/>
      <c r="M160" s="258" t="s">
        <v>1</v>
      </c>
      <c r="N160" s="259" t="s">
        <v>39</v>
      </c>
      <c r="O160" s="91"/>
      <c r="P160" s="229">
        <f>O160*H160</f>
        <v>0</v>
      </c>
      <c r="Q160" s="229">
        <v>0.061499999999999999</v>
      </c>
      <c r="R160" s="229">
        <f>Q160*H160</f>
        <v>1.7573624999999999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181</v>
      </c>
      <c r="AT160" s="231" t="s">
        <v>213</v>
      </c>
      <c r="AU160" s="231" t="s">
        <v>84</v>
      </c>
      <c r="AY160" s="17" t="s">
        <v>138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82</v>
      </c>
      <c r="BK160" s="232">
        <f>ROUND(I160*H160,2)</f>
        <v>0</v>
      </c>
      <c r="BL160" s="17" t="s">
        <v>144</v>
      </c>
      <c r="BM160" s="231" t="s">
        <v>217</v>
      </c>
    </row>
    <row r="161" s="13" customFormat="1">
      <c r="A161" s="13"/>
      <c r="B161" s="238"/>
      <c r="C161" s="239"/>
      <c r="D161" s="233" t="s">
        <v>148</v>
      </c>
      <c r="E161" s="239"/>
      <c r="F161" s="241" t="s">
        <v>218</v>
      </c>
      <c r="G161" s="239"/>
      <c r="H161" s="242">
        <v>28.574999999999999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148</v>
      </c>
      <c r="AU161" s="248" t="s">
        <v>84</v>
      </c>
      <c r="AV161" s="13" t="s">
        <v>84</v>
      </c>
      <c r="AW161" s="13" t="s">
        <v>4</v>
      </c>
      <c r="AX161" s="13" t="s">
        <v>82</v>
      </c>
      <c r="AY161" s="248" t="s">
        <v>138</v>
      </c>
    </row>
    <row r="162" s="12" customFormat="1" ht="22.8" customHeight="1">
      <c r="A162" s="12"/>
      <c r="B162" s="203"/>
      <c r="C162" s="204"/>
      <c r="D162" s="205" t="s">
        <v>73</v>
      </c>
      <c r="E162" s="217" t="s">
        <v>144</v>
      </c>
      <c r="F162" s="217" t="s">
        <v>219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SUM(P163:P168)</f>
        <v>0</v>
      </c>
      <c r="Q162" s="211"/>
      <c r="R162" s="212">
        <f>SUM(R163:R168)</f>
        <v>0.018868199999999998</v>
      </c>
      <c r="S162" s="211"/>
      <c r="T162" s="213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82</v>
      </c>
      <c r="AT162" s="215" t="s">
        <v>73</v>
      </c>
      <c r="AU162" s="215" t="s">
        <v>82</v>
      </c>
      <c r="AY162" s="214" t="s">
        <v>138</v>
      </c>
      <c r="BK162" s="216">
        <f>SUM(BK163:BK168)</f>
        <v>0</v>
      </c>
    </row>
    <row r="163" s="2" customFormat="1" ht="37.8" customHeight="1">
      <c r="A163" s="38"/>
      <c r="B163" s="39"/>
      <c r="C163" s="219" t="s">
        <v>220</v>
      </c>
      <c r="D163" s="219" t="s">
        <v>140</v>
      </c>
      <c r="E163" s="220" t="s">
        <v>221</v>
      </c>
      <c r="F163" s="221" t="s">
        <v>222</v>
      </c>
      <c r="G163" s="222" t="s">
        <v>143</v>
      </c>
      <c r="H163" s="223">
        <v>3.54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39</v>
      </c>
      <c r="O163" s="91"/>
      <c r="P163" s="229">
        <f>O163*H163</f>
        <v>0</v>
      </c>
      <c r="Q163" s="229">
        <v>0.0053299999999999997</v>
      </c>
      <c r="R163" s="229">
        <f>Q163*H163</f>
        <v>0.018868199999999998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144</v>
      </c>
      <c r="AT163" s="231" t="s">
        <v>140</v>
      </c>
      <c r="AU163" s="231" t="s">
        <v>84</v>
      </c>
      <c r="AY163" s="17" t="s">
        <v>138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82</v>
      </c>
      <c r="BK163" s="232">
        <f>ROUND(I163*H163,2)</f>
        <v>0</v>
      </c>
      <c r="BL163" s="17" t="s">
        <v>144</v>
      </c>
      <c r="BM163" s="231" t="s">
        <v>223</v>
      </c>
    </row>
    <row r="164" s="2" customFormat="1">
      <c r="A164" s="38"/>
      <c r="B164" s="39"/>
      <c r="C164" s="40"/>
      <c r="D164" s="233" t="s">
        <v>146</v>
      </c>
      <c r="E164" s="40"/>
      <c r="F164" s="234" t="s">
        <v>201</v>
      </c>
      <c r="G164" s="40"/>
      <c r="H164" s="40"/>
      <c r="I164" s="235"/>
      <c r="J164" s="40"/>
      <c r="K164" s="40"/>
      <c r="L164" s="44"/>
      <c r="M164" s="236"/>
      <c r="N164" s="23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146</v>
      </c>
      <c r="AU164" s="17" t="s">
        <v>84</v>
      </c>
    </row>
    <row r="165" s="13" customFormat="1">
      <c r="A165" s="13"/>
      <c r="B165" s="238"/>
      <c r="C165" s="239"/>
      <c r="D165" s="233" t="s">
        <v>148</v>
      </c>
      <c r="E165" s="240" t="s">
        <v>1</v>
      </c>
      <c r="F165" s="241" t="s">
        <v>224</v>
      </c>
      <c r="G165" s="239"/>
      <c r="H165" s="242">
        <v>3.54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148</v>
      </c>
      <c r="AU165" s="248" t="s">
        <v>84</v>
      </c>
      <c r="AV165" s="13" t="s">
        <v>84</v>
      </c>
      <c r="AW165" s="13" t="s">
        <v>31</v>
      </c>
      <c r="AX165" s="13" t="s">
        <v>82</v>
      </c>
      <c r="AY165" s="248" t="s">
        <v>138</v>
      </c>
    </row>
    <row r="166" s="2" customFormat="1" ht="37.8" customHeight="1">
      <c r="A166" s="38"/>
      <c r="B166" s="39"/>
      <c r="C166" s="219" t="s">
        <v>225</v>
      </c>
      <c r="D166" s="219" t="s">
        <v>140</v>
      </c>
      <c r="E166" s="220" t="s">
        <v>226</v>
      </c>
      <c r="F166" s="221" t="s">
        <v>227</v>
      </c>
      <c r="G166" s="222" t="s">
        <v>143</v>
      </c>
      <c r="H166" s="223">
        <v>3.54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39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144</v>
      </c>
      <c r="AT166" s="231" t="s">
        <v>140</v>
      </c>
      <c r="AU166" s="231" t="s">
        <v>84</v>
      </c>
      <c r="AY166" s="17" t="s">
        <v>138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82</v>
      </c>
      <c r="BK166" s="232">
        <f>ROUND(I166*H166,2)</f>
        <v>0</v>
      </c>
      <c r="BL166" s="17" t="s">
        <v>144</v>
      </c>
      <c r="BM166" s="231" t="s">
        <v>228</v>
      </c>
    </row>
    <row r="167" s="2" customFormat="1">
      <c r="A167" s="38"/>
      <c r="B167" s="39"/>
      <c r="C167" s="40"/>
      <c r="D167" s="233" t="s">
        <v>146</v>
      </c>
      <c r="E167" s="40"/>
      <c r="F167" s="234" t="s">
        <v>201</v>
      </c>
      <c r="G167" s="40"/>
      <c r="H167" s="40"/>
      <c r="I167" s="235"/>
      <c r="J167" s="40"/>
      <c r="K167" s="40"/>
      <c r="L167" s="44"/>
      <c r="M167" s="236"/>
      <c r="N167" s="23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146</v>
      </c>
      <c r="AU167" s="17" t="s">
        <v>84</v>
      </c>
    </row>
    <row r="168" s="13" customFormat="1">
      <c r="A168" s="13"/>
      <c r="B168" s="238"/>
      <c r="C168" s="239"/>
      <c r="D168" s="233" t="s">
        <v>148</v>
      </c>
      <c r="E168" s="240" t="s">
        <v>1</v>
      </c>
      <c r="F168" s="241" t="s">
        <v>224</v>
      </c>
      <c r="G168" s="239"/>
      <c r="H168" s="242">
        <v>3.54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148</v>
      </c>
      <c r="AU168" s="248" t="s">
        <v>84</v>
      </c>
      <c r="AV168" s="13" t="s">
        <v>84</v>
      </c>
      <c r="AW168" s="13" t="s">
        <v>31</v>
      </c>
      <c r="AX168" s="13" t="s">
        <v>82</v>
      </c>
      <c r="AY168" s="248" t="s">
        <v>138</v>
      </c>
    </row>
    <row r="169" s="12" customFormat="1" ht="22.8" customHeight="1">
      <c r="A169" s="12"/>
      <c r="B169" s="203"/>
      <c r="C169" s="204"/>
      <c r="D169" s="205" t="s">
        <v>73</v>
      </c>
      <c r="E169" s="217" t="s">
        <v>166</v>
      </c>
      <c r="F169" s="217" t="s">
        <v>229</v>
      </c>
      <c r="G169" s="204"/>
      <c r="H169" s="204"/>
      <c r="I169" s="207"/>
      <c r="J169" s="218">
        <f>BK169</f>
        <v>0</v>
      </c>
      <c r="K169" s="204"/>
      <c r="L169" s="209"/>
      <c r="M169" s="210"/>
      <c r="N169" s="211"/>
      <c r="O169" s="211"/>
      <c r="P169" s="212">
        <f>SUM(P170:P191)</f>
        <v>0</v>
      </c>
      <c r="Q169" s="211"/>
      <c r="R169" s="212">
        <f>SUM(R170:R191)</f>
        <v>508.10560200000003</v>
      </c>
      <c r="S169" s="211"/>
      <c r="T169" s="213">
        <f>SUM(T170:T191)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4" t="s">
        <v>82</v>
      </c>
      <c r="AT169" s="215" t="s">
        <v>73</v>
      </c>
      <c r="AU169" s="215" t="s">
        <v>82</v>
      </c>
      <c r="AY169" s="214" t="s">
        <v>138</v>
      </c>
      <c r="BK169" s="216">
        <f>SUM(BK170:BK191)</f>
        <v>0</v>
      </c>
    </row>
    <row r="170" s="2" customFormat="1" ht="33" customHeight="1">
      <c r="A170" s="38"/>
      <c r="B170" s="39"/>
      <c r="C170" s="219" t="s">
        <v>230</v>
      </c>
      <c r="D170" s="219" t="s">
        <v>140</v>
      </c>
      <c r="E170" s="220" t="s">
        <v>231</v>
      </c>
      <c r="F170" s="221" t="s">
        <v>232</v>
      </c>
      <c r="G170" s="222" t="s">
        <v>143</v>
      </c>
      <c r="H170" s="223">
        <v>709.61000000000001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39</v>
      </c>
      <c r="O170" s="91"/>
      <c r="P170" s="229">
        <f>O170*H170</f>
        <v>0</v>
      </c>
      <c r="Q170" s="229">
        <v>0.34499999999999997</v>
      </c>
      <c r="R170" s="229">
        <f>Q170*H170</f>
        <v>244.81545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144</v>
      </c>
      <c r="AT170" s="231" t="s">
        <v>140</v>
      </c>
      <c r="AU170" s="231" t="s">
        <v>84</v>
      </c>
      <c r="AY170" s="17" t="s">
        <v>138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82</v>
      </c>
      <c r="BK170" s="232">
        <f>ROUND(I170*H170,2)</f>
        <v>0</v>
      </c>
      <c r="BL170" s="17" t="s">
        <v>144</v>
      </c>
      <c r="BM170" s="231" t="s">
        <v>233</v>
      </c>
    </row>
    <row r="171" s="13" customFormat="1">
      <c r="A171" s="13"/>
      <c r="B171" s="238"/>
      <c r="C171" s="239"/>
      <c r="D171" s="233" t="s">
        <v>148</v>
      </c>
      <c r="E171" s="240" t="s">
        <v>1</v>
      </c>
      <c r="F171" s="241" t="s">
        <v>234</v>
      </c>
      <c r="G171" s="239"/>
      <c r="H171" s="242">
        <v>709.61000000000001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148</v>
      </c>
      <c r="AU171" s="248" t="s">
        <v>84</v>
      </c>
      <c r="AV171" s="13" t="s">
        <v>84</v>
      </c>
      <c r="AW171" s="13" t="s">
        <v>31</v>
      </c>
      <c r="AX171" s="13" t="s">
        <v>82</v>
      </c>
      <c r="AY171" s="248" t="s">
        <v>138</v>
      </c>
    </row>
    <row r="172" s="2" customFormat="1" ht="33" customHeight="1">
      <c r="A172" s="38"/>
      <c r="B172" s="39"/>
      <c r="C172" s="219" t="s">
        <v>235</v>
      </c>
      <c r="D172" s="219" t="s">
        <v>140</v>
      </c>
      <c r="E172" s="220" t="s">
        <v>236</v>
      </c>
      <c r="F172" s="221" t="s">
        <v>237</v>
      </c>
      <c r="G172" s="222" t="s">
        <v>143</v>
      </c>
      <c r="H172" s="223">
        <v>92.420000000000002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39</v>
      </c>
      <c r="O172" s="91"/>
      <c r="P172" s="229">
        <f>O172*H172</f>
        <v>0</v>
      </c>
      <c r="Q172" s="229">
        <v>0.57499999999999996</v>
      </c>
      <c r="R172" s="229">
        <f>Q172*H172</f>
        <v>53.141499999999994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144</v>
      </c>
      <c r="AT172" s="231" t="s">
        <v>140</v>
      </c>
      <c r="AU172" s="231" t="s">
        <v>84</v>
      </c>
      <c r="AY172" s="17" t="s">
        <v>138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82</v>
      </c>
      <c r="BK172" s="232">
        <f>ROUND(I172*H172,2)</f>
        <v>0</v>
      </c>
      <c r="BL172" s="17" t="s">
        <v>144</v>
      </c>
      <c r="BM172" s="231" t="s">
        <v>238</v>
      </c>
    </row>
    <row r="173" s="2" customFormat="1">
      <c r="A173" s="38"/>
      <c r="B173" s="39"/>
      <c r="C173" s="40"/>
      <c r="D173" s="233" t="s">
        <v>146</v>
      </c>
      <c r="E173" s="40"/>
      <c r="F173" s="234" t="s">
        <v>239</v>
      </c>
      <c r="G173" s="40"/>
      <c r="H173" s="40"/>
      <c r="I173" s="235"/>
      <c r="J173" s="40"/>
      <c r="K173" s="40"/>
      <c r="L173" s="44"/>
      <c r="M173" s="236"/>
      <c r="N173" s="23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146</v>
      </c>
      <c r="AU173" s="17" t="s">
        <v>84</v>
      </c>
    </row>
    <row r="174" s="13" customFormat="1">
      <c r="A174" s="13"/>
      <c r="B174" s="238"/>
      <c r="C174" s="239"/>
      <c r="D174" s="233" t="s">
        <v>148</v>
      </c>
      <c r="E174" s="240" t="s">
        <v>1</v>
      </c>
      <c r="F174" s="241" t="s">
        <v>240</v>
      </c>
      <c r="G174" s="239"/>
      <c r="H174" s="242">
        <v>92.420000000000002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148</v>
      </c>
      <c r="AU174" s="248" t="s">
        <v>84</v>
      </c>
      <c r="AV174" s="13" t="s">
        <v>84</v>
      </c>
      <c r="AW174" s="13" t="s">
        <v>31</v>
      </c>
      <c r="AX174" s="13" t="s">
        <v>82</v>
      </c>
      <c r="AY174" s="248" t="s">
        <v>138</v>
      </c>
    </row>
    <row r="175" s="2" customFormat="1" ht="44.25" customHeight="1">
      <c r="A175" s="38"/>
      <c r="B175" s="39"/>
      <c r="C175" s="219" t="s">
        <v>241</v>
      </c>
      <c r="D175" s="219" t="s">
        <v>140</v>
      </c>
      <c r="E175" s="220" t="s">
        <v>242</v>
      </c>
      <c r="F175" s="221" t="s">
        <v>243</v>
      </c>
      <c r="G175" s="222" t="s">
        <v>143</v>
      </c>
      <c r="H175" s="223">
        <v>220.43000000000001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39</v>
      </c>
      <c r="O175" s="91"/>
      <c r="P175" s="229">
        <f>O175*H175</f>
        <v>0</v>
      </c>
      <c r="Q175" s="229">
        <v>0.26375999999999999</v>
      </c>
      <c r="R175" s="229">
        <f>Q175*H175</f>
        <v>58.140616800000004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144</v>
      </c>
      <c r="AT175" s="231" t="s">
        <v>140</v>
      </c>
      <c r="AU175" s="231" t="s">
        <v>84</v>
      </c>
      <c r="AY175" s="17" t="s">
        <v>138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82</v>
      </c>
      <c r="BK175" s="232">
        <f>ROUND(I175*H175,2)</f>
        <v>0</v>
      </c>
      <c r="BL175" s="17" t="s">
        <v>144</v>
      </c>
      <c r="BM175" s="231" t="s">
        <v>244</v>
      </c>
    </row>
    <row r="176" s="13" customFormat="1">
      <c r="A176" s="13"/>
      <c r="B176" s="238"/>
      <c r="C176" s="239"/>
      <c r="D176" s="233" t="s">
        <v>148</v>
      </c>
      <c r="E176" s="240" t="s">
        <v>1</v>
      </c>
      <c r="F176" s="241" t="s">
        <v>245</v>
      </c>
      <c r="G176" s="239"/>
      <c r="H176" s="242">
        <v>220.43000000000001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148</v>
      </c>
      <c r="AU176" s="248" t="s">
        <v>84</v>
      </c>
      <c r="AV176" s="13" t="s">
        <v>84</v>
      </c>
      <c r="AW176" s="13" t="s">
        <v>31</v>
      </c>
      <c r="AX176" s="13" t="s">
        <v>82</v>
      </c>
      <c r="AY176" s="248" t="s">
        <v>138</v>
      </c>
    </row>
    <row r="177" s="2" customFormat="1" ht="44.25" customHeight="1">
      <c r="A177" s="38"/>
      <c r="B177" s="39"/>
      <c r="C177" s="219" t="s">
        <v>246</v>
      </c>
      <c r="D177" s="219" t="s">
        <v>140</v>
      </c>
      <c r="E177" s="220" t="s">
        <v>247</v>
      </c>
      <c r="F177" s="221" t="s">
        <v>248</v>
      </c>
      <c r="G177" s="222" t="s">
        <v>143</v>
      </c>
      <c r="H177" s="223">
        <v>220.43000000000001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39</v>
      </c>
      <c r="O177" s="91"/>
      <c r="P177" s="229">
        <f>O177*H177</f>
        <v>0</v>
      </c>
      <c r="Q177" s="229">
        <v>0.12966</v>
      </c>
      <c r="R177" s="229">
        <f>Q177*H177</f>
        <v>28.5809538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144</v>
      </c>
      <c r="AT177" s="231" t="s">
        <v>140</v>
      </c>
      <c r="AU177" s="231" t="s">
        <v>84</v>
      </c>
      <c r="AY177" s="17" t="s">
        <v>138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82</v>
      </c>
      <c r="BK177" s="232">
        <f>ROUND(I177*H177,2)</f>
        <v>0</v>
      </c>
      <c r="BL177" s="17" t="s">
        <v>144</v>
      </c>
      <c r="BM177" s="231" t="s">
        <v>249</v>
      </c>
    </row>
    <row r="178" s="13" customFormat="1">
      <c r="A178" s="13"/>
      <c r="B178" s="238"/>
      <c r="C178" s="239"/>
      <c r="D178" s="233" t="s">
        <v>148</v>
      </c>
      <c r="E178" s="240" t="s">
        <v>1</v>
      </c>
      <c r="F178" s="241" t="s">
        <v>245</v>
      </c>
      <c r="G178" s="239"/>
      <c r="H178" s="242">
        <v>220.43000000000001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148</v>
      </c>
      <c r="AU178" s="248" t="s">
        <v>84</v>
      </c>
      <c r="AV178" s="13" t="s">
        <v>84</v>
      </c>
      <c r="AW178" s="13" t="s">
        <v>31</v>
      </c>
      <c r="AX178" s="13" t="s">
        <v>82</v>
      </c>
      <c r="AY178" s="248" t="s">
        <v>138</v>
      </c>
    </row>
    <row r="179" s="2" customFormat="1" ht="78" customHeight="1">
      <c r="A179" s="38"/>
      <c r="B179" s="39"/>
      <c r="C179" s="219" t="s">
        <v>7</v>
      </c>
      <c r="D179" s="219" t="s">
        <v>140</v>
      </c>
      <c r="E179" s="220" t="s">
        <v>250</v>
      </c>
      <c r="F179" s="221" t="s">
        <v>251</v>
      </c>
      <c r="G179" s="222" t="s">
        <v>143</v>
      </c>
      <c r="H179" s="223">
        <v>522.35000000000002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39</v>
      </c>
      <c r="O179" s="91"/>
      <c r="P179" s="229">
        <f>O179*H179</f>
        <v>0</v>
      </c>
      <c r="Q179" s="229">
        <v>0.089219999999999994</v>
      </c>
      <c r="R179" s="229">
        <f>Q179*H179</f>
        <v>46.604067000000001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144</v>
      </c>
      <c r="AT179" s="231" t="s">
        <v>140</v>
      </c>
      <c r="AU179" s="231" t="s">
        <v>84</v>
      </c>
      <c r="AY179" s="17" t="s">
        <v>138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82</v>
      </c>
      <c r="BK179" s="232">
        <f>ROUND(I179*H179,2)</f>
        <v>0</v>
      </c>
      <c r="BL179" s="17" t="s">
        <v>144</v>
      </c>
      <c r="BM179" s="231" t="s">
        <v>252</v>
      </c>
    </row>
    <row r="180" s="13" customFormat="1">
      <c r="A180" s="13"/>
      <c r="B180" s="238"/>
      <c r="C180" s="239"/>
      <c r="D180" s="233" t="s">
        <v>148</v>
      </c>
      <c r="E180" s="240" t="s">
        <v>1</v>
      </c>
      <c r="F180" s="241" t="s">
        <v>253</v>
      </c>
      <c r="G180" s="239"/>
      <c r="H180" s="242">
        <v>522.35000000000002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148</v>
      </c>
      <c r="AU180" s="248" t="s">
        <v>84</v>
      </c>
      <c r="AV180" s="13" t="s">
        <v>84</v>
      </c>
      <c r="AW180" s="13" t="s">
        <v>31</v>
      </c>
      <c r="AX180" s="13" t="s">
        <v>82</v>
      </c>
      <c r="AY180" s="248" t="s">
        <v>138</v>
      </c>
    </row>
    <row r="181" s="2" customFormat="1" ht="24.15" customHeight="1">
      <c r="A181" s="38"/>
      <c r="B181" s="39"/>
      <c r="C181" s="249" t="s">
        <v>254</v>
      </c>
      <c r="D181" s="249" t="s">
        <v>213</v>
      </c>
      <c r="E181" s="250" t="s">
        <v>255</v>
      </c>
      <c r="F181" s="251" t="s">
        <v>256</v>
      </c>
      <c r="G181" s="252" t="s">
        <v>143</v>
      </c>
      <c r="H181" s="253">
        <v>520.65899999999999</v>
      </c>
      <c r="I181" s="254"/>
      <c r="J181" s="255">
        <f>ROUND(I181*H181,2)</f>
        <v>0</v>
      </c>
      <c r="K181" s="256"/>
      <c r="L181" s="257"/>
      <c r="M181" s="258" t="s">
        <v>1</v>
      </c>
      <c r="N181" s="259" t="s">
        <v>39</v>
      </c>
      <c r="O181" s="91"/>
      <c r="P181" s="229">
        <f>O181*H181</f>
        <v>0</v>
      </c>
      <c r="Q181" s="229">
        <v>0.13200000000000001</v>
      </c>
      <c r="R181" s="229">
        <f>Q181*H181</f>
        <v>68.726988000000006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181</v>
      </c>
      <c r="AT181" s="231" t="s">
        <v>213</v>
      </c>
      <c r="AU181" s="231" t="s">
        <v>84</v>
      </c>
      <c r="AY181" s="17" t="s">
        <v>138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82</v>
      </c>
      <c r="BK181" s="232">
        <f>ROUND(I181*H181,2)</f>
        <v>0</v>
      </c>
      <c r="BL181" s="17" t="s">
        <v>144</v>
      </c>
      <c r="BM181" s="231" t="s">
        <v>257</v>
      </c>
    </row>
    <row r="182" s="13" customFormat="1">
      <c r="A182" s="13"/>
      <c r="B182" s="238"/>
      <c r="C182" s="239"/>
      <c r="D182" s="233" t="s">
        <v>148</v>
      </c>
      <c r="E182" s="239"/>
      <c r="F182" s="241" t="s">
        <v>258</v>
      </c>
      <c r="G182" s="239"/>
      <c r="H182" s="242">
        <v>520.65899999999999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148</v>
      </c>
      <c r="AU182" s="248" t="s">
        <v>84</v>
      </c>
      <c r="AV182" s="13" t="s">
        <v>84</v>
      </c>
      <c r="AW182" s="13" t="s">
        <v>4</v>
      </c>
      <c r="AX182" s="13" t="s">
        <v>82</v>
      </c>
      <c r="AY182" s="248" t="s">
        <v>138</v>
      </c>
    </row>
    <row r="183" s="2" customFormat="1" ht="24.15" customHeight="1">
      <c r="A183" s="38"/>
      <c r="B183" s="39"/>
      <c r="C183" s="249" t="s">
        <v>259</v>
      </c>
      <c r="D183" s="249" t="s">
        <v>213</v>
      </c>
      <c r="E183" s="250" t="s">
        <v>260</v>
      </c>
      <c r="F183" s="251" t="s">
        <v>261</v>
      </c>
      <c r="G183" s="252" t="s">
        <v>143</v>
      </c>
      <c r="H183" s="253">
        <v>12.138</v>
      </c>
      <c r="I183" s="254"/>
      <c r="J183" s="255">
        <f>ROUND(I183*H183,2)</f>
        <v>0</v>
      </c>
      <c r="K183" s="256"/>
      <c r="L183" s="257"/>
      <c r="M183" s="258" t="s">
        <v>1</v>
      </c>
      <c r="N183" s="259" t="s">
        <v>39</v>
      </c>
      <c r="O183" s="91"/>
      <c r="P183" s="229">
        <f>O183*H183</f>
        <v>0</v>
      </c>
      <c r="Q183" s="229">
        <v>0.13100000000000001</v>
      </c>
      <c r="R183" s="229">
        <f>Q183*H183</f>
        <v>1.5900780000000001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181</v>
      </c>
      <c r="AT183" s="231" t="s">
        <v>213</v>
      </c>
      <c r="AU183" s="231" t="s">
        <v>84</v>
      </c>
      <c r="AY183" s="17" t="s">
        <v>138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82</v>
      </c>
      <c r="BK183" s="232">
        <f>ROUND(I183*H183,2)</f>
        <v>0</v>
      </c>
      <c r="BL183" s="17" t="s">
        <v>144</v>
      </c>
      <c r="BM183" s="231" t="s">
        <v>262</v>
      </c>
    </row>
    <row r="184" s="2" customFormat="1">
      <c r="A184" s="38"/>
      <c r="B184" s="39"/>
      <c r="C184" s="40"/>
      <c r="D184" s="233" t="s">
        <v>146</v>
      </c>
      <c r="E184" s="40"/>
      <c r="F184" s="234" t="s">
        <v>263</v>
      </c>
      <c r="G184" s="40"/>
      <c r="H184" s="40"/>
      <c r="I184" s="235"/>
      <c r="J184" s="40"/>
      <c r="K184" s="40"/>
      <c r="L184" s="44"/>
      <c r="M184" s="236"/>
      <c r="N184" s="237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146</v>
      </c>
      <c r="AU184" s="17" t="s">
        <v>84</v>
      </c>
    </row>
    <row r="185" s="2" customFormat="1" ht="78" customHeight="1">
      <c r="A185" s="38"/>
      <c r="B185" s="39"/>
      <c r="C185" s="219" t="s">
        <v>264</v>
      </c>
      <c r="D185" s="219" t="s">
        <v>140</v>
      </c>
      <c r="E185" s="220" t="s">
        <v>265</v>
      </c>
      <c r="F185" s="221" t="s">
        <v>266</v>
      </c>
      <c r="G185" s="222" t="s">
        <v>143</v>
      </c>
      <c r="H185" s="223">
        <v>24.32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39</v>
      </c>
      <c r="O185" s="91"/>
      <c r="P185" s="229">
        <f>O185*H185</f>
        <v>0</v>
      </c>
      <c r="Q185" s="229">
        <v>0.090620000000000006</v>
      </c>
      <c r="R185" s="229">
        <f>Q185*H185</f>
        <v>2.2038784000000002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144</v>
      </c>
      <c r="AT185" s="231" t="s">
        <v>140</v>
      </c>
      <c r="AU185" s="231" t="s">
        <v>84</v>
      </c>
      <c r="AY185" s="17" t="s">
        <v>138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82</v>
      </c>
      <c r="BK185" s="232">
        <f>ROUND(I185*H185,2)</f>
        <v>0</v>
      </c>
      <c r="BL185" s="17" t="s">
        <v>144</v>
      </c>
      <c r="BM185" s="231" t="s">
        <v>267</v>
      </c>
    </row>
    <row r="186" s="2" customFormat="1">
      <c r="A186" s="38"/>
      <c r="B186" s="39"/>
      <c r="C186" s="40"/>
      <c r="D186" s="233" t="s">
        <v>146</v>
      </c>
      <c r="E186" s="40"/>
      <c r="F186" s="234" t="s">
        <v>268</v>
      </c>
      <c r="G186" s="40"/>
      <c r="H186" s="40"/>
      <c r="I186" s="235"/>
      <c r="J186" s="40"/>
      <c r="K186" s="40"/>
      <c r="L186" s="44"/>
      <c r="M186" s="236"/>
      <c r="N186" s="23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146</v>
      </c>
      <c r="AU186" s="17" t="s">
        <v>84</v>
      </c>
    </row>
    <row r="187" s="13" customFormat="1">
      <c r="A187" s="13"/>
      <c r="B187" s="238"/>
      <c r="C187" s="239"/>
      <c r="D187" s="233" t="s">
        <v>148</v>
      </c>
      <c r="E187" s="240" t="s">
        <v>1</v>
      </c>
      <c r="F187" s="241" t="s">
        <v>269</v>
      </c>
      <c r="G187" s="239"/>
      <c r="H187" s="242">
        <v>24.32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148</v>
      </c>
      <c r="AU187" s="248" t="s">
        <v>84</v>
      </c>
      <c r="AV187" s="13" t="s">
        <v>84</v>
      </c>
      <c r="AW187" s="13" t="s">
        <v>31</v>
      </c>
      <c r="AX187" s="13" t="s">
        <v>82</v>
      </c>
      <c r="AY187" s="248" t="s">
        <v>138</v>
      </c>
    </row>
    <row r="188" s="2" customFormat="1" ht="24.15" customHeight="1">
      <c r="A188" s="38"/>
      <c r="B188" s="39"/>
      <c r="C188" s="249" t="s">
        <v>270</v>
      </c>
      <c r="D188" s="249" t="s">
        <v>213</v>
      </c>
      <c r="E188" s="250" t="s">
        <v>271</v>
      </c>
      <c r="F188" s="251" t="s">
        <v>272</v>
      </c>
      <c r="G188" s="252" t="s">
        <v>143</v>
      </c>
      <c r="H188" s="253">
        <v>15.619999999999999</v>
      </c>
      <c r="I188" s="254"/>
      <c r="J188" s="255">
        <f>ROUND(I188*H188,2)</f>
        <v>0</v>
      </c>
      <c r="K188" s="256"/>
      <c r="L188" s="257"/>
      <c r="M188" s="258" t="s">
        <v>1</v>
      </c>
      <c r="N188" s="259" t="s">
        <v>39</v>
      </c>
      <c r="O188" s="91"/>
      <c r="P188" s="229">
        <f>O188*H188</f>
        <v>0</v>
      </c>
      <c r="Q188" s="229">
        <v>0.17599999999999999</v>
      </c>
      <c r="R188" s="229">
        <f>Q188*H188</f>
        <v>2.7491199999999996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181</v>
      </c>
      <c r="AT188" s="231" t="s">
        <v>213</v>
      </c>
      <c r="AU188" s="231" t="s">
        <v>84</v>
      </c>
      <c r="AY188" s="17" t="s">
        <v>138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82</v>
      </c>
      <c r="BK188" s="232">
        <f>ROUND(I188*H188,2)</f>
        <v>0</v>
      </c>
      <c r="BL188" s="17" t="s">
        <v>144</v>
      </c>
      <c r="BM188" s="231" t="s">
        <v>273</v>
      </c>
    </row>
    <row r="189" s="13" customFormat="1">
      <c r="A189" s="13"/>
      <c r="B189" s="238"/>
      <c r="C189" s="239"/>
      <c r="D189" s="233" t="s">
        <v>148</v>
      </c>
      <c r="E189" s="240" t="s">
        <v>1</v>
      </c>
      <c r="F189" s="241" t="s">
        <v>274</v>
      </c>
      <c r="G189" s="239"/>
      <c r="H189" s="242">
        <v>15.619999999999999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148</v>
      </c>
      <c r="AU189" s="248" t="s">
        <v>84</v>
      </c>
      <c r="AV189" s="13" t="s">
        <v>84</v>
      </c>
      <c r="AW189" s="13" t="s">
        <v>31</v>
      </c>
      <c r="AX189" s="13" t="s">
        <v>82</v>
      </c>
      <c r="AY189" s="248" t="s">
        <v>138</v>
      </c>
    </row>
    <row r="190" s="2" customFormat="1" ht="24.15" customHeight="1">
      <c r="A190" s="38"/>
      <c r="B190" s="39"/>
      <c r="C190" s="249" t="s">
        <v>275</v>
      </c>
      <c r="D190" s="249" t="s">
        <v>213</v>
      </c>
      <c r="E190" s="250" t="s">
        <v>276</v>
      </c>
      <c r="F190" s="251" t="s">
        <v>277</v>
      </c>
      <c r="G190" s="252" t="s">
        <v>143</v>
      </c>
      <c r="H190" s="253">
        <v>8.8740000000000006</v>
      </c>
      <c r="I190" s="254"/>
      <c r="J190" s="255">
        <f>ROUND(I190*H190,2)</f>
        <v>0</v>
      </c>
      <c r="K190" s="256"/>
      <c r="L190" s="257"/>
      <c r="M190" s="258" t="s">
        <v>1</v>
      </c>
      <c r="N190" s="259" t="s">
        <v>39</v>
      </c>
      <c r="O190" s="91"/>
      <c r="P190" s="229">
        <f>O190*H190</f>
        <v>0</v>
      </c>
      <c r="Q190" s="229">
        <v>0.17499999999999999</v>
      </c>
      <c r="R190" s="229">
        <f>Q190*H190</f>
        <v>1.5529500000000001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181</v>
      </c>
      <c r="AT190" s="231" t="s">
        <v>213</v>
      </c>
      <c r="AU190" s="231" t="s">
        <v>84</v>
      </c>
      <c r="AY190" s="17" t="s">
        <v>138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82</v>
      </c>
      <c r="BK190" s="232">
        <f>ROUND(I190*H190,2)</f>
        <v>0</v>
      </c>
      <c r="BL190" s="17" t="s">
        <v>144</v>
      </c>
      <c r="BM190" s="231" t="s">
        <v>278</v>
      </c>
    </row>
    <row r="191" s="13" customFormat="1">
      <c r="A191" s="13"/>
      <c r="B191" s="238"/>
      <c r="C191" s="239"/>
      <c r="D191" s="233" t="s">
        <v>148</v>
      </c>
      <c r="E191" s="239"/>
      <c r="F191" s="241" t="s">
        <v>279</v>
      </c>
      <c r="G191" s="239"/>
      <c r="H191" s="242">
        <v>8.8740000000000006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148</v>
      </c>
      <c r="AU191" s="248" t="s">
        <v>84</v>
      </c>
      <c r="AV191" s="13" t="s">
        <v>84</v>
      </c>
      <c r="AW191" s="13" t="s">
        <v>4</v>
      </c>
      <c r="AX191" s="13" t="s">
        <v>82</v>
      </c>
      <c r="AY191" s="248" t="s">
        <v>138</v>
      </c>
    </row>
    <row r="192" s="12" customFormat="1" ht="22.8" customHeight="1">
      <c r="A192" s="12"/>
      <c r="B192" s="203"/>
      <c r="C192" s="204"/>
      <c r="D192" s="205" t="s">
        <v>73</v>
      </c>
      <c r="E192" s="217" t="s">
        <v>187</v>
      </c>
      <c r="F192" s="217" t="s">
        <v>280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SUM(P193:P232)</f>
        <v>0</v>
      </c>
      <c r="Q192" s="211"/>
      <c r="R192" s="212">
        <f>SUM(R193:R232)</f>
        <v>206.13218750000002</v>
      </c>
      <c r="S192" s="211"/>
      <c r="T192" s="213">
        <f>SUM(T193:T232)</f>
        <v>11.181999999999999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82</v>
      </c>
      <c r="AT192" s="215" t="s">
        <v>73</v>
      </c>
      <c r="AU192" s="215" t="s">
        <v>82</v>
      </c>
      <c r="AY192" s="214" t="s">
        <v>138</v>
      </c>
      <c r="BK192" s="216">
        <f>SUM(BK193:BK232)</f>
        <v>0</v>
      </c>
    </row>
    <row r="193" s="2" customFormat="1" ht="24.15" customHeight="1">
      <c r="A193" s="38"/>
      <c r="B193" s="39"/>
      <c r="C193" s="219" t="s">
        <v>281</v>
      </c>
      <c r="D193" s="219" t="s">
        <v>140</v>
      </c>
      <c r="E193" s="220" t="s">
        <v>282</v>
      </c>
      <c r="F193" s="221" t="s">
        <v>283</v>
      </c>
      <c r="G193" s="222" t="s">
        <v>216</v>
      </c>
      <c r="H193" s="223">
        <v>1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39</v>
      </c>
      <c r="O193" s="91"/>
      <c r="P193" s="229">
        <f>O193*H193</f>
        <v>0</v>
      </c>
      <c r="Q193" s="229">
        <v>0.0010499999999999999</v>
      </c>
      <c r="R193" s="229">
        <f>Q193*H193</f>
        <v>0.0010499999999999999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144</v>
      </c>
      <c r="AT193" s="231" t="s">
        <v>140</v>
      </c>
      <c r="AU193" s="231" t="s">
        <v>84</v>
      </c>
      <c r="AY193" s="17" t="s">
        <v>138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82</v>
      </c>
      <c r="BK193" s="232">
        <f>ROUND(I193*H193,2)</f>
        <v>0</v>
      </c>
      <c r="BL193" s="17" t="s">
        <v>144</v>
      </c>
      <c r="BM193" s="231" t="s">
        <v>284</v>
      </c>
    </row>
    <row r="194" s="2" customFormat="1" ht="16.5" customHeight="1">
      <c r="A194" s="38"/>
      <c r="B194" s="39"/>
      <c r="C194" s="249" t="s">
        <v>285</v>
      </c>
      <c r="D194" s="249" t="s">
        <v>213</v>
      </c>
      <c r="E194" s="250" t="s">
        <v>286</v>
      </c>
      <c r="F194" s="251" t="s">
        <v>287</v>
      </c>
      <c r="G194" s="252" t="s">
        <v>216</v>
      </c>
      <c r="H194" s="253">
        <v>1</v>
      </c>
      <c r="I194" s="254"/>
      <c r="J194" s="255">
        <f>ROUND(I194*H194,2)</f>
        <v>0</v>
      </c>
      <c r="K194" s="256"/>
      <c r="L194" s="257"/>
      <c r="M194" s="258" t="s">
        <v>1</v>
      </c>
      <c r="N194" s="259" t="s">
        <v>39</v>
      </c>
      <c r="O194" s="91"/>
      <c r="P194" s="229">
        <f>O194*H194</f>
        <v>0</v>
      </c>
      <c r="Q194" s="229">
        <v>0.0040000000000000001</v>
      </c>
      <c r="R194" s="229">
        <f>Q194*H194</f>
        <v>0.0040000000000000001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181</v>
      </c>
      <c r="AT194" s="231" t="s">
        <v>213</v>
      </c>
      <c r="AU194" s="231" t="s">
        <v>84</v>
      </c>
      <c r="AY194" s="17" t="s">
        <v>138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82</v>
      </c>
      <c r="BK194" s="232">
        <f>ROUND(I194*H194,2)</f>
        <v>0</v>
      </c>
      <c r="BL194" s="17" t="s">
        <v>144</v>
      </c>
      <c r="BM194" s="231" t="s">
        <v>288</v>
      </c>
    </row>
    <row r="195" s="2" customFormat="1" ht="24.15" customHeight="1">
      <c r="A195" s="38"/>
      <c r="B195" s="39"/>
      <c r="C195" s="219" t="s">
        <v>289</v>
      </c>
      <c r="D195" s="219" t="s">
        <v>140</v>
      </c>
      <c r="E195" s="220" t="s">
        <v>290</v>
      </c>
      <c r="F195" s="221" t="s">
        <v>291</v>
      </c>
      <c r="G195" s="222" t="s">
        <v>216</v>
      </c>
      <c r="H195" s="223">
        <v>1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39</v>
      </c>
      <c r="O195" s="91"/>
      <c r="P195" s="229">
        <f>O195*H195</f>
        <v>0</v>
      </c>
      <c r="Q195" s="229">
        <v>0.11241</v>
      </c>
      <c r="R195" s="229">
        <f>Q195*H195</f>
        <v>0.11241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144</v>
      </c>
      <c r="AT195" s="231" t="s">
        <v>140</v>
      </c>
      <c r="AU195" s="231" t="s">
        <v>84</v>
      </c>
      <c r="AY195" s="17" t="s">
        <v>138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82</v>
      </c>
      <c r="BK195" s="232">
        <f>ROUND(I195*H195,2)</f>
        <v>0</v>
      </c>
      <c r="BL195" s="17" t="s">
        <v>144</v>
      </c>
      <c r="BM195" s="231" t="s">
        <v>292</v>
      </c>
    </row>
    <row r="196" s="2" customFormat="1">
      <c r="A196" s="38"/>
      <c r="B196" s="39"/>
      <c r="C196" s="40"/>
      <c r="D196" s="233" t="s">
        <v>146</v>
      </c>
      <c r="E196" s="40"/>
      <c r="F196" s="234" t="s">
        <v>293</v>
      </c>
      <c r="G196" s="40"/>
      <c r="H196" s="40"/>
      <c r="I196" s="235"/>
      <c r="J196" s="40"/>
      <c r="K196" s="40"/>
      <c r="L196" s="44"/>
      <c r="M196" s="236"/>
      <c r="N196" s="23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146</v>
      </c>
      <c r="AU196" s="17" t="s">
        <v>84</v>
      </c>
    </row>
    <row r="197" s="2" customFormat="1" ht="16.5" customHeight="1">
      <c r="A197" s="38"/>
      <c r="B197" s="39"/>
      <c r="C197" s="249" t="s">
        <v>294</v>
      </c>
      <c r="D197" s="249" t="s">
        <v>213</v>
      </c>
      <c r="E197" s="250" t="s">
        <v>295</v>
      </c>
      <c r="F197" s="251" t="s">
        <v>296</v>
      </c>
      <c r="G197" s="252" t="s">
        <v>216</v>
      </c>
      <c r="H197" s="253">
        <v>1</v>
      </c>
      <c r="I197" s="254"/>
      <c r="J197" s="255">
        <f>ROUND(I197*H197,2)</f>
        <v>0</v>
      </c>
      <c r="K197" s="256"/>
      <c r="L197" s="257"/>
      <c r="M197" s="258" t="s">
        <v>1</v>
      </c>
      <c r="N197" s="259" t="s">
        <v>39</v>
      </c>
      <c r="O197" s="91"/>
      <c r="P197" s="229">
        <f>O197*H197</f>
        <v>0</v>
      </c>
      <c r="Q197" s="229">
        <v>0.0061000000000000004</v>
      </c>
      <c r="R197" s="229">
        <f>Q197*H197</f>
        <v>0.0061000000000000004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181</v>
      </c>
      <c r="AT197" s="231" t="s">
        <v>213</v>
      </c>
      <c r="AU197" s="231" t="s">
        <v>84</v>
      </c>
      <c r="AY197" s="17" t="s">
        <v>138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82</v>
      </c>
      <c r="BK197" s="232">
        <f>ROUND(I197*H197,2)</f>
        <v>0</v>
      </c>
      <c r="BL197" s="17" t="s">
        <v>144</v>
      </c>
      <c r="BM197" s="231" t="s">
        <v>297</v>
      </c>
    </row>
    <row r="198" s="2" customFormat="1" ht="16.5" customHeight="1">
      <c r="A198" s="38"/>
      <c r="B198" s="39"/>
      <c r="C198" s="249" t="s">
        <v>298</v>
      </c>
      <c r="D198" s="249" t="s">
        <v>213</v>
      </c>
      <c r="E198" s="250" t="s">
        <v>299</v>
      </c>
      <c r="F198" s="251" t="s">
        <v>300</v>
      </c>
      <c r="G198" s="252" t="s">
        <v>216</v>
      </c>
      <c r="H198" s="253">
        <v>1</v>
      </c>
      <c r="I198" s="254"/>
      <c r="J198" s="255">
        <f>ROUND(I198*H198,2)</f>
        <v>0</v>
      </c>
      <c r="K198" s="256"/>
      <c r="L198" s="257"/>
      <c r="M198" s="258" t="s">
        <v>1</v>
      </c>
      <c r="N198" s="259" t="s">
        <v>39</v>
      </c>
      <c r="O198" s="91"/>
      <c r="P198" s="229">
        <f>O198*H198</f>
        <v>0</v>
      </c>
      <c r="Q198" s="229">
        <v>0.00010000000000000001</v>
      </c>
      <c r="R198" s="229">
        <f>Q198*H198</f>
        <v>0.00010000000000000001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181</v>
      </c>
      <c r="AT198" s="231" t="s">
        <v>213</v>
      </c>
      <c r="AU198" s="231" t="s">
        <v>84</v>
      </c>
      <c r="AY198" s="17" t="s">
        <v>138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82</v>
      </c>
      <c r="BK198" s="232">
        <f>ROUND(I198*H198,2)</f>
        <v>0</v>
      </c>
      <c r="BL198" s="17" t="s">
        <v>144</v>
      </c>
      <c r="BM198" s="231" t="s">
        <v>301</v>
      </c>
    </row>
    <row r="199" s="2" customFormat="1" ht="21.75" customHeight="1">
      <c r="A199" s="38"/>
      <c r="B199" s="39"/>
      <c r="C199" s="249" t="s">
        <v>302</v>
      </c>
      <c r="D199" s="249" t="s">
        <v>213</v>
      </c>
      <c r="E199" s="250" t="s">
        <v>303</v>
      </c>
      <c r="F199" s="251" t="s">
        <v>304</v>
      </c>
      <c r="G199" s="252" t="s">
        <v>216</v>
      </c>
      <c r="H199" s="253">
        <v>2</v>
      </c>
      <c r="I199" s="254"/>
      <c r="J199" s="255">
        <f>ROUND(I199*H199,2)</f>
        <v>0</v>
      </c>
      <c r="K199" s="256"/>
      <c r="L199" s="257"/>
      <c r="M199" s="258" t="s">
        <v>1</v>
      </c>
      <c r="N199" s="259" t="s">
        <v>39</v>
      </c>
      <c r="O199" s="91"/>
      <c r="P199" s="229">
        <f>O199*H199</f>
        <v>0</v>
      </c>
      <c r="Q199" s="229">
        <v>0.00035</v>
      </c>
      <c r="R199" s="229">
        <f>Q199*H199</f>
        <v>0.00069999999999999999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181</v>
      </c>
      <c r="AT199" s="231" t="s">
        <v>213</v>
      </c>
      <c r="AU199" s="231" t="s">
        <v>84</v>
      </c>
      <c r="AY199" s="17" t="s">
        <v>138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82</v>
      </c>
      <c r="BK199" s="232">
        <f>ROUND(I199*H199,2)</f>
        <v>0</v>
      </c>
      <c r="BL199" s="17" t="s">
        <v>144</v>
      </c>
      <c r="BM199" s="231" t="s">
        <v>305</v>
      </c>
    </row>
    <row r="200" s="2" customFormat="1" ht="55.5" customHeight="1">
      <c r="A200" s="38"/>
      <c r="B200" s="39"/>
      <c r="C200" s="219" t="s">
        <v>306</v>
      </c>
      <c r="D200" s="219" t="s">
        <v>140</v>
      </c>
      <c r="E200" s="220" t="s">
        <v>307</v>
      </c>
      <c r="F200" s="221" t="s">
        <v>308</v>
      </c>
      <c r="G200" s="222" t="s">
        <v>163</v>
      </c>
      <c r="H200" s="223">
        <v>439.5</v>
      </c>
      <c r="I200" s="224"/>
      <c r="J200" s="225">
        <f>ROUND(I200*H200,2)</f>
        <v>0</v>
      </c>
      <c r="K200" s="226"/>
      <c r="L200" s="44"/>
      <c r="M200" s="227" t="s">
        <v>1</v>
      </c>
      <c r="N200" s="228" t="s">
        <v>39</v>
      </c>
      <c r="O200" s="91"/>
      <c r="P200" s="229">
        <f>O200*H200</f>
        <v>0</v>
      </c>
      <c r="Q200" s="229">
        <v>0.16850000000000001</v>
      </c>
      <c r="R200" s="229">
        <f>Q200*H200</f>
        <v>74.055750000000003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144</v>
      </c>
      <c r="AT200" s="231" t="s">
        <v>140</v>
      </c>
      <c r="AU200" s="231" t="s">
        <v>84</v>
      </c>
      <c r="AY200" s="17" t="s">
        <v>138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82</v>
      </c>
      <c r="BK200" s="232">
        <f>ROUND(I200*H200,2)</f>
        <v>0</v>
      </c>
      <c r="BL200" s="17" t="s">
        <v>144</v>
      </c>
      <c r="BM200" s="231" t="s">
        <v>309</v>
      </c>
    </row>
    <row r="201" s="2" customFormat="1">
      <c r="A201" s="38"/>
      <c r="B201" s="39"/>
      <c r="C201" s="40"/>
      <c r="D201" s="233" t="s">
        <v>146</v>
      </c>
      <c r="E201" s="40"/>
      <c r="F201" s="234" t="s">
        <v>268</v>
      </c>
      <c r="G201" s="40"/>
      <c r="H201" s="40"/>
      <c r="I201" s="235"/>
      <c r="J201" s="40"/>
      <c r="K201" s="40"/>
      <c r="L201" s="44"/>
      <c r="M201" s="236"/>
      <c r="N201" s="23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146</v>
      </c>
      <c r="AU201" s="17" t="s">
        <v>84</v>
      </c>
    </row>
    <row r="202" s="13" customFormat="1">
      <c r="A202" s="13"/>
      <c r="B202" s="238"/>
      <c r="C202" s="239"/>
      <c r="D202" s="233" t="s">
        <v>148</v>
      </c>
      <c r="E202" s="240" t="s">
        <v>1</v>
      </c>
      <c r="F202" s="241" t="s">
        <v>310</v>
      </c>
      <c r="G202" s="239"/>
      <c r="H202" s="242">
        <v>439.5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148</v>
      </c>
      <c r="AU202" s="248" t="s">
        <v>84</v>
      </c>
      <c r="AV202" s="13" t="s">
        <v>84</v>
      </c>
      <c r="AW202" s="13" t="s">
        <v>31</v>
      </c>
      <c r="AX202" s="13" t="s">
        <v>82</v>
      </c>
      <c r="AY202" s="248" t="s">
        <v>138</v>
      </c>
    </row>
    <row r="203" s="2" customFormat="1" ht="16.5" customHeight="1">
      <c r="A203" s="38"/>
      <c r="B203" s="39"/>
      <c r="C203" s="249" t="s">
        <v>311</v>
      </c>
      <c r="D203" s="249" t="s">
        <v>213</v>
      </c>
      <c r="E203" s="250" t="s">
        <v>312</v>
      </c>
      <c r="F203" s="251" t="s">
        <v>313</v>
      </c>
      <c r="G203" s="252" t="s">
        <v>163</v>
      </c>
      <c r="H203" s="253">
        <v>356.49000000000001</v>
      </c>
      <c r="I203" s="254"/>
      <c r="J203" s="255">
        <f>ROUND(I203*H203,2)</f>
        <v>0</v>
      </c>
      <c r="K203" s="256"/>
      <c r="L203" s="257"/>
      <c r="M203" s="258" t="s">
        <v>1</v>
      </c>
      <c r="N203" s="259" t="s">
        <v>39</v>
      </c>
      <c r="O203" s="91"/>
      <c r="P203" s="229">
        <f>O203*H203</f>
        <v>0</v>
      </c>
      <c r="Q203" s="229">
        <v>0.080000000000000002</v>
      </c>
      <c r="R203" s="229">
        <f>Q203*H203</f>
        <v>28.519200000000001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181</v>
      </c>
      <c r="AT203" s="231" t="s">
        <v>213</v>
      </c>
      <c r="AU203" s="231" t="s">
        <v>84</v>
      </c>
      <c r="AY203" s="17" t="s">
        <v>138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82</v>
      </c>
      <c r="BK203" s="232">
        <f>ROUND(I203*H203,2)</f>
        <v>0</v>
      </c>
      <c r="BL203" s="17" t="s">
        <v>144</v>
      </c>
      <c r="BM203" s="231" t="s">
        <v>314</v>
      </c>
    </row>
    <row r="204" s="13" customFormat="1">
      <c r="A204" s="13"/>
      <c r="B204" s="238"/>
      <c r="C204" s="239"/>
      <c r="D204" s="233" t="s">
        <v>148</v>
      </c>
      <c r="E204" s="240" t="s">
        <v>1</v>
      </c>
      <c r="F204" s="241" t="s">
        <v>315</v>
      </c>
      <c r="G204" s="239"/>
      <c r="H204" s="242">
        <v>356.49000000000001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148</v>
      </c>
      <c r="AU204" s="248" t="s">
        <v>84</v>
      </c>
      <c r="AV204" s="13" t="s">
        <v>84</v>
      </c>
      <c r="AW204" s="13" t="s">
        <v>31</v>
      </c>
      <c r="AX204" s="13" t="s">
        <v>82</v>
      </c>
      <c r="AY204" s="248" t="s">
        <v>138</v>
      </c>
    </row>
    <row r="205" s="2" customFormat="1" ht="16.5" customHeight="1">
      <c r="A205" s="38"/>
      <c r="B205" s="39"/>
      <c r="C205" s="249" t="s">
        <v>316</v>
      </c>
      <c r="D205" s="249" t="s">
        <v>213</v>
      </c>
      <c r="E205" s="250" t="s">
        <v>317</v>
      </c>
      <c r="F205" s="251" t="s">
        <v>318</v>
      </c>
      <c r="G205" s="252" t="s">
        <v>163</v>
      </c>
      <c r="H205" s="253">
        <v>62.840000000000003</v>
      </c>
      <c r="I205" s="254"/>
      <c r="J205" s="255">
        <f>ROUND(I205*H205,2)</f>
        <v>0</v>
      </c>
      <c r="K205" s="256"/>
      <c r="L205" s="257"/>
      <c r="M205" s="258" t="s">
        <v>1</v>
      </c>
      <c r="N205" s="259" t="s">
        <v>39</v>
      </c>
      <c r="O205" s="91"/>
      <c r="P205" s="229">
        <f>O205*H205</f>
        <v>0</v>
      </c>
      <c r="Q205" s="229">
        <v>0.048300000000000003</v>
      </c>
      <c r="R205" s="229">
        <f>Q205*H205</f>
        <v>3.0351720000000002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181</v>
      </c>
      <c r="AT205" s="231" t="s">
        <v>213</v>
      </c>
      <c r="AU205" s="231" t="s">
        <v>84</v>
      </c>
      <c r="AY205" s="17" t="s">
        <v>138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82</v>
      </c>
      <c r="BK205" s="232">
        <f>ROUND(I205*H205,2)</f>
        <v>0</v>
      </c>
      <c r="BL205" s="17" t="s">
        <v>144</v>
      </c>
      <c r="BM205" s="231" t="s">
        <v>319</v>
      </c>
    </row>
    <row r="206" s="13" customFormat="1">
      <c r="A206" s="13"/>
      <c r="B206" s="238"/>
      <c r="C206" s="239"/>
      <c r="D206" s="233" t="s">
        <v>148</v>
      </c>
      <c r="E206" s="240" t="s">
        <v>1</v>
      </c>
      <c r="F206" s="241" t="s">
        <v>320</v>
      </c>
      <c r="G206" s="239"/>
      <c r="H206" s="242">
        <v>62.840000000000003</v>
      </c>
      <c r="I206" s="243"/>
      <c r="J206" s="239"/>
      <c r="K206" s="239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148</v>
      </c>
      <c r="AU206" s="248" t="s">
        <v>84</v>
      </c>
      <c r="AV206" s="13" t="s">
        <v>84</v>
      </c>
      <c r="AW206" s="13" t="s">
        <v>31</v>
      </c>
      <c r="AX206" s="13" t="s">
        <v>82</v>
      </c>
      <c r="AY206" s="248" t="s">
        <v>138</v>
      </c>
    </row>
    <row r="207" s="2" customFormat="1" ht="24.15" customHeight="1">
      <c r="A207" s="38"/>
      <c r="B207" s="39"/>
      <c r="C207" s="249" t="s">
        <v>321</v>
      </c>
      <c r="D207" s="249" t="s">
        <v>213</v>
      </c>
      <c r="E207" s="250" t="s">
        <v>322</v>
      </c>
      <c r="F207" s="251" t="s">
        <v>323</v>
      </c>
      <c r="G207" s="252" t="s">
        <v>163</v>
      </c>
      <c r="H207" s="253">
        <v>27.539999999999999</v>
      </c>
      <c r="I207" s="254"/>
      <c r="J207" s="255">
        <f>ROUND(I207*H207,2)</f>
        <v>0</v>
      </c>
      <c r="K207" s="256"/>
      <c r="L207" s="257"/>
      <c r="M207" s="258" t="s">
        <v>1</v>
      </c>
      <c r="N207" s="259" t="s">
        <v>39</v>
      </c>
      <c r="O207" s="91"/>
      <c r="P207" s="229">
        <f>O207*H207</f>
        <v>0</v>
      </c>
      <c r="Q207" s="229">
        <v>0.065670000000000006</v>
      </c>
      <c r="R207" s="229">
        <f>Q207*H207</f>
        <v>1.8085518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181</v>
      </c>
      <c r="AT207" s="231" t="s">
        <v>213</v>
      </c>
      <c r="AU207" s="231" t="s">
        <v>84</v>
      </c>
      <c r="AY207" s="17" t="s">
        <v>138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82</v>
      </c>
      <c r="BK207" s="232">
        <f>ROUND(I207*H207,2)</f>
        <v>0</v>
      </c>
      <c r="BL207" s="17" t="s">
        <v>144</v>
      </c>
      <c r="BM207" s="231" t="s">
        <v>324</v>
      </c>
    </row>
    <row r="208" s="13" customFormat="1">
      <c r="A208" s="13"/>
      <c r="B208" s="238"/>
      <c r="C208" s="239"/>
      <c r="D208" s="233" t="s">
        <v>148</v>
      </c>
      <c r="E208" s="239"/>
      <c r="F208" s="241" t="s">
        <v>325</v>
      </c>
      <c r="G208" s="239"/>
      <c r="H208" s="242">
        <v>27.539999999999999</v>
      </c>
      <c r="I208" s="243"/>
      <c r="J208" s="239"/>
      <c r="K208" s="239"/>
      <c r="L208" s="244"/>
      <c r="M208" s="245"/>
      <c r="N208" s="246"/>
      <c r="O208" s="246"/>
      <c r="P208" s="246"/>
      <c r="Q208" s="246"/>
      <c r="R208" s="246"/>
      <c r="S208" s="246"/>
      <c r="T208" s="24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8" t="s">
        <v>148</v>
      </c>
      <c r="AU208" s="248" t="s">
        <v>84</v>
      </c>
      <c r="AV208" s="13" t="s">
        <v>84</v>
      </c>
      <c r="AW208" s="13" t="s">
        <v>4</v>
      </c>
      <c r="AX208" s="13" t="s">
        <v>82</v>
      </c>
      <c r="AY208" s="248" t="s">
        <v>138</v>
      </c>
    </row>
    <row r="209" s="2" customFormat="1" ht="49.05" customHeight="1">
      <c r="A209" s="38"/>
      <c r="B209" s="39"/>
      <c r="C209" s="219" t="s">
        <v>326</v>
      </c>
      <c r="D209" s="219" t="s">
        <v>140</v>
      </c>
      <c r="E209" s="220" t="s">
        <v>327</v>
      </c>
      <c r="F209" s="221" t="s">
        <v>328</v>
      </c>
      <c r="G209" s="222" t="s">
        <v>163</v>
      </c>
      <c r="H209" s="223">
        <v>418.89999999999998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39</v>
      </c>
      <c r="O209" s="91"/>
      <c r="P209" s="229">
        <f>O209*H209</f>
        <v>0</v>
      </c>
      <c r="Q209" s="229">
        <v>0.14041999999999999</v>
      </c>
      <c r="R209" s="229">
        <f>Q209*H209</f>
        <v>58.821937999999996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144</v>
      </c>
      <c r="AT209" s="231" t="s">
        <v>140</v>
      </c>
      <c r="AU209" s="231" t="s">
        <v>84</v>
      </c>
      <c r="AY209" s="17" t="s">
        <v>138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82</v>
      </c>
      <c r="BK209" s="232">
        <f>ROUND(I209*H209,2)</f>
        <v>0</v>
      </c>
      <c r="BL209" s="17" t="s">
        <v>144</v>
      </c>
      <c r="BM209" s="231" t="s">
        <v>329</v>
      </c>
    </row>
    <row r="210" s="13" customFormat="1">
      <c r="A210" s="13"/>
      <c r="B210" s="238"/>
      <c r="C210" s="239"/>
      <c r="D210" s="233" t="s">
        <v>148</v>
      </c>
      <c r="E210" s="240" t="s">
        <v>1</v>
      </c>
      <c r="F210" s="241" t="s">
        <v>330</v>
      </c>
      <c r="G210" s="239"/>
      <c r="H210" s="242">
        <v>418.89999999999998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148</v>
      </c>
      <c r="AU210" s="248" t="s">
        <v>84</v>
      </c>
      <c r="AV210" s="13" t="s">
        <v>84</v>
      </c>
      <c r="AW210" s="13" t="s">
        <v>31</v>
      </c>
      <c r="AX210" s="13" t="s">
        <v>82</v>
      </c>
      <c r="AY210" s="248" t="s">
        <v>138</v>
      </c>
    </row>
    <row r="211" s="2" customFormat="1" ht="16.5" customHeight="1">
      <c r="A211" s="38"/>
      <c r="B211" s="39"/>
      <c r="C211" s="249" t="s">
        <v>331</v>
      </c>
      <c r="D211" s="249" t="s">
        <v>213</v>
      </c>
      <c r="E211" s="250" t="s">
        <v>332</v>
      </c>
      <c r="F211" s="251" t="s">
        <v>333</v>
      </c>
      <c r="G211" s="252" t="s">
        <v>163</v>
      </c>
      <c r="H211" s="253">
        <v>427.27800000000002</v>
      </c>
      <c r="I211" s="254"/>
      <c r="J211" s="255">
        <f>ROUND(I211*H211,2)</f>
        <v>0</v>
      </c>
      <c r="K211" s="256"/>
      <c r="L211" s="257"/>
      <c r="M211" s="258" t="s">
        <v>1</v>
      </c>
      <c r="N211" s="259" t="s">
        <v>39</v>
      </c>
      <c r="O211" s="91"/>
      <c r="P211" s="229">
        <f>O211*H211</f>
        <v>0</v>
      </c>
      <c r="Q211" s="229">
        <v>0.044999999999999998</v>
      </c>
      <c r="R211" s="229">
        <f>Q211*H211</f>
        <v>19.227509999999999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181</v>
      </c>
      <c r="AT211" s="231" t="s">
        <v>213</v>
      </c>
      <c r="AU211" s="231" t="s">
        <v>84</v>
      </c>
      <c r="AY211" s="17" t="s">
        <v>138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82</v>
      </c>
      <c r="BK211" s="232">
        <f>ROUND(I211*H211,2)</f>
        <v>0</v>
      </c>
      <c r="BL211" s="17" t="s">
        <v>144</v>
      </c>
      <c r="BM211" s="231" t="s">
        <v>334</v>
      </c>
    </row>
    <row r="212" s="13" customFormat="1">
      <c r="A212" s="13"/>
      <c r="B212" s="238"/>
      <c r="C212" s="239"/>
      <c r="D212" s="233" t="s">
        <v>148</v>
      </c>
      <c r="E212" s="239"/>
      <c r="F212" s="241" t="s">
        <v>335</v>
      </c>
      <c r="G212" s="239"/>
      <c r="H212" s="242">
        <v>427.27800000000002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148</v>
      </c>
      <c r="AU212" s="248" t="s">
        <v>84</v>
      </c>
      <c r="AV212" s="13" t="s">
        <v>84</v>
      </c>
      <c r="AW212" s="13" t="s">
        <v>4</v>
      </c>
      <c r="AX212" s="13" t="s">
        <v>82</v>
      </c>
      <c r="AY212" s="248" t="s">
        <v>138</v>
      </c>
    </row>
    <row r="213" s="2" customFormat="1" ht="33" customHeight="1">
      <c r="A213" s="38"/>
      <c r="B213" s="39"/>
      <c r="C213" s="219" t="s">
        <v>336</v>
      </c>
      <c r="D213" s="219" t="s">
        <v>140</v>
      </c>
      <c r="E213" s="220" t="s">
        <v>337</v>
      </c>
      <c r="F213" s="221" t="s">
        <v>338</v>
      </c>
      <c r="G213" s="222" t="s">
        <v>216</v>
      </c>
      <c r="H213" s="223">
        <v>1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39</v>
      </c>
      <c r="O213" s="91"/>
      <c r="P213" s="229">
        <f>O213*H213</f>
        <v>0</v>
      </c>
      <c r="Q213" s="229">
        <v>16.75142</v>
      </c>
      <c r="R213" s="229">
        <f>Q213*H213</f>
        <v>16.75142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144</v>
      </c>
      <c r="AT213" s="231" t="s">
        <v>140</v>
      </c>
      <c r="AU213" s="231" t="s">
        <v>84</v>
      </c>
      <c r="AY213" s="17" t="s">
        <v>138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82</v>
      </c>
      <c r="BK213" s="232">
        <f>ROUND(I213*H213,2)</f>
        <v>0</v>
      </c>
      <c r="BL213" s="17" t="s">
        <v>144</v>
      </c>
      <c r="BM213" s="231" t="s">
        <v>339</v>
      </c>
    </row>
    <row r="214" s="2" customFormat="1" ht="24.15" customHeight="1">
      <c r="A214" s="38"/>
      <c r="B214" s="39"/>
      <c r="C214" s="219" t="s">
        <v>340</v>
      </c>
      <c r="D214" s="219" t="s">
        <v>140</v>
      </c>
      <c r="E214" s="220" t="s">
        <v>341</v>
      </c>
      <c r="F214" s="221" t="s">
        <v>342</v>
      </c>
      <c r="G214" s="222" t="s">
        <v>163</v>
      </c>
      <c r="H214" s="223">
        <v>2.5</v>
      </c>
      <c r="I214" s="224"/>
      <c r="J214" s="225">
        <f>ROUND(I214*H214,2)</f>
        <v>0</v>
      </c>
      <c r="K214" s="226"/>
      <c r="L214" s="44"/>
      <c r="M214" s="227" t="s">
        <v>1</v>
      </c>
      <c r="N214" s="228" t="s">
        <v>39</v>
      </c>
      <c r="O214" s="91"/>
      <c r="P214" s="229">
        <f>O214*H214</f>
        <v>0</v>
      </c>
      <c r="Q214" s="229">
        <v>0.88534999999999997</v>
      </c>
      <c r="R214" s="229">
        <f>Q214*H214</f>
        <v>2.2133750000000001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144</v>
      </c>
      <c r="AT214" s="231" t="s">
        <v>140</v>
      </c>
      <c r="AU214" s="231" t="s">
        <v>84</v>
      </c>
      <c r="AY214" s="17" t="s">
        <v>138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82</v>
      </c>
      <c r="BK214" s="232">
        <f>ROUND(I214*H214,2)</f>
        <v>0</v>
      </c>
      <c r="BL214" s="17" t="s">
        <v>144</v>
      </c>
      <c r="BM214" s="231" t="s">
        <v>343</v>
      </c>
    </row>
    <row r="215" s="2" customFormat="1" ht="16.5" customHeight="1">
      <c r="A215" s="38"/>
      <c r="B215" s="39"/>
      <c r="C215" s="249" t="s">
        <v>344</v>
      </c>
      <c r="D215" s="249" t="s">
        <v>213</v>
      </c>
      <c r="E215" s="250" t="s">
        <v>345</v>
      </c>
      <c r="F215" s="251" t="s">
        <v>346</v>
      </c>
      <c r="G215" s="252" t="s">
        <v>163</v>
      </c>
      <c r="H215" s="253">
        <v>2.5249999999999999</v>
      </c>
      <c r="I215" s="254"/>
      <c r="J215" s="255">
        <f>ROUND(I215*H215,2)</f>
        <v>0</v>
      </c>
      <c r="K215" s="256"/>
      <c r="L215" s="257"/>
      <c r="M215" s="258" t="s">
        <v>1</v>
      </c>
      <c r="N215" s="259" t="s">
        <v>39</v>
      </c>
      <c r="O215" s="91"/>
      <c r="P215" s="229">
        <f>O215*H215</f>
        <v>0</v>
      </c>
      <c r="Q215" s="229">
        <v>0.52639999999999998</v>
      </c>
      <c r="R215" s="229">
        <f>Q215*H215</f>
        <v>1.3291599999999999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181</v>
      </c>
      <c r="AT215" s="231" t="s">
        <v>213</v>
      </c>
      <c r="AU215" s="231" t="s">
        <v>84</v>
      </c>
      <c r="AY215" s="17" t="s">
        <v>138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82</v>
      </c>
      <c r="BK215" s="232">
        <f>ROUND(I215*H215,2)</f>
        <v>0</v>
      </c>
      <c r="BL215" s="17" t="s">
        <v>144</v>
      </c>
      <c r="BM215" s="231" t="s">
        <v>347</v>
      </c>
    </row>
    <row r="216" s="13" customFormat="1">
      <c r="A216" s="13"/>
      <c r="B216" s="238"/>
      <c r="C216" s="239"/>
      <c r="D216" s="233" t="s">
        <v>148</v>
      </c>
      <c r="E216" s="239"/>
      <c r="F216" s="241" t="s">
        <v>348</v>
      </c>
      <c r="G216" s="239"/>
      <c r="H216" s="242">
        <v>2.5249999999999999</v>
      </c>
      <c r="I216" s="243"/>
      <c r="J216" s="239"/>
      <c r="K216" s="239"/>
      <c r="L216" s="244"/>
      <c r="M216" s="245"/>
      <c r="N216" s="246"/>
      <c r="O216" s="246"/>
      <c r="P216" s="246"/>
      <c r="Q216" s="246"/>
      <c r="R216" s="246"/>
      <c r="S216" s="246"/>
      <c r="T216" s="24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8" t="s">
        <v>148</v>
      </c>
      <c r="AU216" s="248" t="s">
        <v>84</v>
      </c>
      <c r="AV216" s="13" t="s">
        <v>84</v>
      </c>
      <c r="AW216" s="13" t="s">
        <v>4</v>
      </c>
      <c r="AX216" s="13" t="s">
        <v>82</v>
      </c>
      <c r="AY216" s="248" t="s">
        <v>138</v>
      </c>
    </row>
    <row r="217" s="2" customFormat="1" ht="62.7" customHeight="1">
      <c r="A217" s="38"/>
      <c r="B217" s="39"/>
      <c r="C217" s="219" t="s">
        <v>349</v>
      </c>
      <c r="D217" s="219" t="s">
        <v>140</v>
      </c>
      <c r="E217" s="220" t="s">
        <v>350</v>
      </c>
      <c r="F217" s="221" t="s">
        <v>351</v>
      </c>
      <c r="G217" s="222" t="s">
        <v>163</v>
      </c>
      <c r="H217" s="223">
        <v>402.87</v>
      </c>
      <c r="I217" s="224"/>
      <c r="J217" s="225">
        <f>ROUND(I217*H217,2)</f>
        <v>0</v>
      </c>
      <c r="K217" s="226"/>
      <c r="L217" s="44"/>
      <c r="M217" s="227" t="s">
        <v>1</v>
      </c>
      <c r="N217" s="228" t="s">
        <v>39</v>
      </c>
      <c r="O217" s="91"/>
      <c r="P217" s="229">
        <f>O217*H217</f>
        <v>0</v>
      </c>
      <c r="Q217" s="229">
        <v>0.00060999999999999997</v>
      </c>
      <c r="R217" s="229">
        <f>Q217*H217</f>
        <v>0.24575069999999999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144</v>
      </c>
      <c r="AT217" s="231" t="s">
        <v>140</v>
      </c>
      <c r="AU217" s="231" t="s">
        <v>84</v>
      </c>
      <c r="AY217" s="17" t="s">
        <v>138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82</v>
      </c>
      <c r="BK217" s="232">
        <f>ROUND(I217*H217,2)</f>
        <v>0</v>
      </c>
      <c r="BL217" s="17" t="s">
        <v>144</v>
      </c>
      <c r="BM217" s="231" t="s">
        <v>352</v>
      </c>
    </row>
    <row r="218" s="13" customFormat="1">
      <c r="A218" s="13"/>
      <c r="B218" s="238"/>
      <c r="C218" s="239"/>
      <c r="D218" s="233" t="s">
        <v>148</v>
      </c>
      <c r="E218" s="240" t="s">
        <v>1</v>
      </c>
      <c r="F218" s="241" t="s">
        <v>353</v>
      </c>
      <c r="G218" s="239"/>
      <c r="H218" s="242">
        <v>402.87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148</v>
      </c>
      <c r="AU218" s="248" t="s">
        <v>84</v>
      </c>
      <c r="AV218" s="13" t="s">
        <v>84</v>
      </c>
      <c r="AW218" s="13" t="s">
        <v>31</v>
      </c>
      <c r="AX218" s="13" t="s">
        <v>82</v>
      </c>
      <c r="AY218" s="248" t="s">
        <v>138</v>
      </c>
    </row>
    <row r="219" s="2" customFormat="1" ht="24.15" customHeight="1">
      <c r="A219" s="38"/>
      <c r="B219" s="39"/>
      <c r="C219" s="219" t="s">
        <v>354</v>
      </c>
      <c r="D219" s="219" t="s">
        <v>140</v>
      </c>
      <c r="E219" s="220" t="s">
        <v>355</v>
      </c>
      <c r="F219" s="221" t="s">
        <v>356</v>
      </c>
      <c r="G219" s="222" t="s">
        <v>163</v>
      </c>
      <c r="H219" s="223">
        <v>402.87</v>
      </c>
      <c r="I219" s="224"/>
      <c r="J219" s="225">
        <f>ROUND(I219*H219,2)</f>
        <v>0</v>
      </c>
      <c r="K219" s="226"/>
      <c r="L219" s="44"/>
      <c r="M219" s="227" t="s">
        <v>1</v>
      </c>
      <c r="N219" s="228" t="s">
        <v>39</v>
      </c>
      <c r="O219" s="91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144</v>
      </c>
      <c r="AT219" s="231" t="s">
        <v>140</v>
      </c>
      <c r="AU219" s="231" t="s">
        <v>84</v>
      </c>
      <c r="AY219" s="17" t="s">
        <v>138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82</v>
      </c>
      <c r="BK219" s="232">
        <f>ROUND(I219*H219,2)</f>
        <v>0</v>
      </c>
      <c r="BL219" s="17" t="s">
        <v>144</v>
      </c>
      <c r="BM219" s="231" t="s">
        <v>357</v>
      </c>
    </row>
    <row r="220" s="13" customFormat="1">
      <c r="A220" s="13"/>
      <c r="B220" s="238"/>
      <c r="C220" s="239"/>
      <c r="D220" s="233" t="s">
        <v>148</v>
      </c>
      <c r="E220" s="240" t="s">
        <v>1</v>
      </c>
      <c r="F220" s="241" t="s">
        <v>353</v>
      </c>
      <c r="G220" s="239"/>
      <c r="H220" s="242">
        <v>402.87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148</v>
      </c>
      <c r="AU220" s="248" t="s">
        <v>84</v>
      </c>
      <c r="AV220" s="13" t="s">
        <v>84</v>
      </c>
      <c r="AW220" s="13" t="s">
        <v>31</v>
      </c>
      <c r="AX220" s="13" t="s">
        <v>82</v>
      </c>
      <c r="AY220" s="248" t="s">
        <v>138</v>
      </c>
    </row>
    <row r="221" s="2" customFormat="1" ht="16.5" customHeight="1">
      <c r="A221" s="38"/>
      <c r="B221" s="39"/>
      <c r="C221" s="219" t="s">
        <v>358</v>
      </c>
      <c r="D221" s="219" t="s">
        <v>140</v>
      </c>
      <c r="E221" s="220" t="s">
        <v>359</v>
      </c>
      <c r="F221" s="221" t="s">
        <v>360</v>
      </c>
      <c r="G221" s="222" t="s">
        <v>169</v>
      </c>
      <c r="H221" s="223">
        <v>1</v>
      </c>
      <c r="I221" s="224"/>
      <c r="J221" s="225">
        <f>ROUND(I221*H221,2)</f>
        <v>0</v>
      </c>
      <c r="K221" s="226"/>
      <c r="L221" s="44"/>
      <c r="M221" s="227" t="s">
        <v>1</v>
      </c>
      <c r="N221" s="228" t="s">
        <v>39</v>
      </c>
      <c r="O221" s="91"/>
      <c r="P221" s="229">
        <f>O221*H221</f>
        <v>0</v>
      </c>
      <c r="Q221" s="229">
        <v>0</v>
      </c>
      <c r="R221" s="229">
        <f>Q221*H221</f>
        <v>0</v>
      </c>
      <c r="S221" s="229">
        <v>2</v>
      </c>
      <c r="T221" s="230">
        <f>S221*H221</f>
        <v>2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1" t="s">
        <v>144</v>
      </c>
      <c r="AT221" s="231" t="s">
        <v>140</v>
      </c>
      <c r="AU221" s="231" t="s">
        <v>84</v>
      </c>
      <c r="AY221" s="17" t="s">
        <v>138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7" t="s">
        <v>82</v>
      </c>
      <c r="BK221" s="232">
        <f>ROUND(I221*H221,2)</f>
        <v>0</v>
      </c>
      <c r="BL221" s="17" t="s">
        <v>144</v>
      </c>
      <c r="BM221" s="231" t="s">
        <v>361</v>
      </c>
    </row>
    <row r="222" s="2" customFormat="1">
      <c r="A222" s="38"/>
      <c r="B222" s="39"/>
      <c r="C222" s="40"/>
      <c r="D222" s="233" t="s">
        <v>146</v>
      </c>
      <c r="E222" s="40"/>
      <c r="F222" s="234" t="s">
        <v>362</v>
      </c>
      <c r="G222" s="40"/>
      <c r="H222" s="40"/>
      <c r="I222" s="235"/>
      <c r="J222" s="40"/>
      <c r="K222" s="40"/>
      <c r="L222" s="44"/>
      <c r="M222" s="236"/>
      <c r="N222" s="237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146</v>
      </c>
      <c r="AU222" s="17" t="s">
        <v>84</v>
      </c>
    </row>
    <row r="223" s="13" customFormat="1">
      <c r="A223" s="13"/>
      <c r="B223" s="238"/>
      <c r="C223" s="239"/>
      <c r="D223" s="233" t="s">
        <v>148</v>
      </c>
      <c r="E223" s="240" t="s">
        <v>1</v>
      </c>
      <c r="F223" s="241" t="s">
        <v>363</v>
      </c>
      <c r="G223" s="239"/>
      <c r="H223" s="242">
        <v>1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8" t="s">
        <v>148</v>
      </c>
      <c r="AU223" s="248" t="s">
        <v>84</v>
      </c>
      <c r="AV223" s="13" t="s">
        <v>84</v>
      </c>
      <c r="AW223" s="13" t="s">
        <v>31</v>
      </c>
      <c r="AX223" s="13" t="s">
        <v>82</v>
      </c>
      <c r="AY223" s="248" t="s">
        <v>138</v>
      </c>
    </row>
    <row r="224" s="2" customFormat="1" ht="24.15" customHeight="1">
      <c r="A224" s="38"/>
      <c r="B224" s="39"/>
      <c r="C224" s="219" t="s">
        <v>364</v>
      </c>
      <c r="D224" s="219" t="s">
        <v>140</v>
      </c>
      <c r="E224" s="220" t="s">
        <v>365</v>
      </c>
      <c r="F224" s="221" t="s">
        <v>366</v>
      </c>
      <c r="G224" s="222" t="s">
        <v>169</v>
      </c>
      <c r="H224" s="223">
        <v>0.64000000000000001</v>
      </c>
      <c r="I224" s="224"/>
      <c r="J224" s="225">
        <f>ROUND(I224*H224,2)</f>
        <v>0</v>
      </c>
      <c r="K224" s="226"/>
      <c r="L224" s="44"/>
      <c r="M224" s="227" t="s">
        <v>1</v>
      </c>
      <c r="N224" s="228" t="s">
        <v>39</v>
      </c>
      <c r="O224" s="91"/>
      <c r="P224" s="229">
        <f>O224*H224</f>
        <v>0</v>
      </c>
      <c r="Q224" s="229">
        <v>0</v>
      </c>
      <c r="R224" s="229">
        <f>Q224*H224</f>
        <v>0</v>
      </c>
      <c r="S224" s="229">
        <v>2.2000000000000002</v>
      </c>
      <c r="T224" s="230">
        <f>S224*H224</f>
        <v>1.4080000000000001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144</v>
      </c>
      <c r="AT224" s="231" t="s">
        <v>140</v>
      </c>
      <c r="AU224" s="231" t="s">
        <v>84</v>
      </c>
      <c r="AY224" s="17" t="s">
        <v>138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82</v>
      </c>
      <c r="BK224" s="232">
        <f>ROUND(I224*H224,2)</f>
        <v>0</v>
      </c>
      <c r="BL224" s="17" t="s">
        <v>144</v>
      </c>
      <c r="BM224" s="231" t="s">
        <v>367</v>
      </c>
    </row>
    <row r="225" s="2" customFormat="1">
      <c r="A225" s="38"/>
      <c r="B225" s="39"/>
      <c r="C225" s="40"/>
      <c r="D225" s="233" t="s">
        <v>146</v>
      </c>
      <c r="E225" s="40"/>
      <c r="F225" s="234" t="s">
        <v>362</v>
      </c>
      <c r="G225" s="40"/>
      <c r="H225" s="40"/>
      <c r="I225" s="235"/>
      <c r="J225" s="40"/>
      <c r="K225" s="40"/>
      <c r="L225" s="44"/>
      <c r="M225" s="236"/>
      <c r="N225" s="237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146</v>
      </c>
      <c r="AU225" s="17" t="s">
        <v>84</v>
      </c>
    </row>
    <row r="226" s="13" customFormat="1">
      <c r="A226" s="13"/>
      <c r="B226" s="238"/>
      <c r="C226" s="239"/>
      <c r="D226" s="233" t="s">
        <v>148</v>
      </c>
      <c r="E226" s="240" t="s">
        <v>1</v>
      </c>
      <c r="F226" s="241" t="s">
        <v>368</v>
      </c>
      <c r="G226" s="239"/>
      <c r="H226" s="242">
        <v>0.64000000000000001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8" t="s">
        <v>148</v>
      </c>
      <c r="AU226" s="248" t="s">
        <v>84</v>
      </c>
      <c r="AV226" s="13" t="s">
        <v>84</v>
      </c>
      <c r="AW226" s="13" t="s">
        <v>31</v>
      </c>
      <c r="AX226" s="13" t="s">
        <v>82</v>
      </c>
      <c r="AY226" s="248" t="s">
        <v>138</v>
      </c>
    </row>
    <row r="227" s="2" customFormat="1" ht="78" customHeight="1">
      <c r="A227" s="38"/>
      <c r="B227" s="39"/>
      <c r="C227" s="219" t="s">
        <v>369</v>
      </c>
      <c r="D227" s="219" t="s">
        <v>140</v>
      </c>
      <c r="E227" s="220" t="s">
        <v>370</v>
      </c>
      <c r="F227" s="221" t="s">
        <v>371</v>
      </c>
      <c r="G227" s="222" t="s">
        <v>163</v>
      </c>
      <c r="H227" s="223">
        <v>4</v>
      </c>
      <c r="I227" s="224"/>
      <c r="J227" s="225">
        <f>ROUND(I227*H227,2)</f>
        <v>0</v>
      </c>
      <c r="K227" s="226"/>
      <c r="L227" s="44"/>
      <c r="M227" s="227" t="s">
        <v>1</v>
      </c>
      <c r="N227" s="228" t="s">
        <v>39</v>
      </c>
      <c r="O227" s="91"/>
      <c r="P227" s="229">
        <f>O227*H227</f>
        <v>0</v>
      </c>
      <c r="Q227" s="229">
        <v>0</v>
      </c>
      <c r="R227" s="229">
        <f>Q227*H227</f>
        <v>0</v>
      </c>
      <c r="S227" s="229">
        <v>0.035000000000000003</v>
      </c>
      <c r="T227" s="230">
        <f>S227*H227</f>
        <v>0.14000000000000001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144</v>
      </c>
      <c r="AT227" s="231" t="s">
        <v>140</v>
      </c>
      <c r="AU227" s="231" t="s">
        <v>84</v>
      </c>
      <c r="AY227" s="17" t="s">
        <v>138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82</v>
      </c>
      <c r="BK227" s="232">
        <f>ROUND(I227*H227,2)</f>
        <v>0</v>
      </c>
      <c r="BL227" s="17" t="s">
        <v>144</v>
      </c>
      <c r="BM227" s="231" t="s">
        <v>372</v>
      </c>
    </row>
    <row r="228" s="2" customFormat="1" ht="55.5" customHeight="1">
      <c r="A228" s="38"/>
      <c r="B228" s="39"/>
      <c r="C228" s="219" t="s">
        <v>373</v>
      </c>
      <c r="D228" s="219" t="s">
        <v>140</v>
      </c>
      <c r="E228" s="220" t="s">
        <v>374</v>
      </c>
      <c r="F228" s="221" t="s">
        <v>375</v>
      </c>
      <c r="G228" s="222" t="s">
        <v>216</v>
      </c>
      <c r="H228" s="223">
        <v>5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39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0.082000000000000003</v>
      </c>
      <c r="T228" s="230">
        <f>S228*H228</f>
        <v>0.41000000000000003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144</v>
      </c>
      <c r="AT228" s="231" t="s">
        <v>140</v>
      </c>
      <c r="AU228" s="231" t="s">
        <v>84</v>
      </c>
      <c r="AY228" s="17" t="s">
        <v>138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82</v>
      </c>
      <c r="BK228" s="232">
        <f>ROUND(I228*H228,2)</f>
        <v>0</v>
      </c>
      <c r="BL228" s="17" t="s">
        <v>144</v>
      </c>
      <c r="BM228" s="231" t="s">
        <v>376</v>
      </c>
    </row>
    <row r="229" s="2" customFormat="1" ht="55.5" customHeight="1">
      <c r="A229" s="38"/>
      <c r="B229" s="39"/>
      <c r="C229" s="219" t="s">
        <v>377</v>
      </c>
      <c r="D229" s="219" t="s">
        <v>140</v>
      </c>
      <c r="E229" s="220" t="s">
        <v>378</v>
      </c>
      <c r="F229" s="221" t="s">
        <v>379</v>
      </c>
      <c r="G229" s="222" t="s">
        <v>216</v>
      </c>
      <c r="H229" s="223">
        <v>6</v>
      </c>
      <c r="I229" s="224"/>
      <c r="J229" s="225">
        <f>ROUND(I229*H229,2)</f>
        <v>0</v>
      </c>
      <c r="K229" s="226"/>
      <c r="L229" s="44"/>
      <c r="M229" s="227" t="s">
        <v>1</v>
      </c>
      <c r="N229" s="228" t="s">
        <v>39</v>
      </c>
      <c r="O229" s="91"/>
      <c r="P229" s="229">
        <f>O229*H229</f>
        <v>0</v>
      </c>
      <c r="Q229" s="229">
        <v>0</v>
      </c>
      <c r="R229" s="229">
        <f>Q229*H229</f>
        <v>0</v>
      </c>
      <c r="S229" s="229">
        <v>0.0040000000000000001</v>
      </c>
      <c r="T229" s="230">
        <f>S229*H229</f>
        <v>0.024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144</v>
      </c>
      <c r="AT229" s="231" t="s">
        <v>140</v>
      </c>
      <c r="AU229" s="231" t="s">
        <v>84</v>
      </c>
      <c r="AY229" s="17" t="s">
        <v>138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82</v>
      </c>
      <c r="BK229" s="232">
        <f>ROUND(I229*H229,2)</f>
        <v>0</v>
      </c>
      <c r="BL229" s="17" t="s">
        <v>144</v>
      </c>
      <c r="BM229" s="231" t="s">
        <v>380</v>
      </c>
    </row>
    <row r="230" s="2" customFormat="1" ht="49.05" customHeight="1">
      <c r="A230" s="38"/>
      <c r="B230" s="39"/>
      <c r="C230" s="219" t="s">
        <v>381</v>
      </c>
      <c r="D230" s="219" t="s">
        <v>140</v>
      </c>
      <c r="E230" s="220" t="s">
        <v>382</v>
      </c>
      <c r="F230" s="221" t="s">
        <v>383</v>
      </c>
      <c r="G230" s="222" t="s">
        <v>169</v>
      </c>
      <c r="H230" s="223">
        <v>3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39</v>
      </c>
      <c r="O230" s="91"/>
      <c r="P230" s="229">
        <f>O230*H230</f>
        <v>0</v>
      </c>
      <c r="Q230" s="229">
        <v>0</v>
      </c>
      <c r="R230" s="229">
        <f>Q230*H230</f>
        <v>0</v>
      </c>
      <c r="S230" s="229">
        <v>2.3999999999999999</v>
      </c>
      <c r="T230" s="230">
        <f>S230*H230</f>
        <v>7.1999999999999993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144</v>
      </c>
      <c r="AT230" s="231" t="s">
        <v>140</v>
      </c>
      <c r="AU230" s="231" t="s">
        <v>84</v>
      </c>
      <c r="AY230" s="17" t="s">
        <v>138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82</v>
      </c>
      <c r="BK230" s="232">
        <f>ROUND(I230*H230,2)</f>
        <v>0</v>
      </c>
      <c r="BL230" s="17" t="s">
        <v>144</v>
      </c>
      <c r="BM230" s="231" t="s">
        <v>384</v>
      </c>
    </row>
    <row r="231" s="2" customFormat="1" ht="16.5" customHeight="1">
      <c r="A231" s="38"/>
      <c r="B231" s="39"/>
      <c r="C231" s="219" t="s">
        <v>385</v>
      </c>
      <c r="D231" s="219" t="s">
        <v>140</v>
      </c>
      <c r="E231" s="220" t="s">
        <v>386</v>
      </c>
      <c r="F231" s="221" t="s">
        <v>387</v>
      </c>
      <c r="G231" s="222" t="s">
        <v>388</v>
      </c>
      <c r="H231" s="223">
        <v>3</v>
      </c>
      <c r="I231" s="224"/>
      <c r="J231" s="225">
        <f>ROUND(I231*H231,2)</f>
        <v>0</v>
      </c>
      <c r="K231" s="226"/>
      <c r="L231" s="44"/>
      <c r="M231" s="227" t="s">
        <v>1</v>
      </c>
      <c r="N231" s="228" t="s">
        <v>39</v>
      </c>
      <c r="O231" s="91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1" t="s">
        <v>144</v>
      </c>
      <c r="AT231" s="231" t="s">
        <v>140</v>
      </c>
      <c r="AU231" s="231" t="s">
        <v>84</v>
      </c>
      <c r="AY231" s="17" t="s">
        <v>138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7" t="s">
        <v>82</v>
      </c>
      <c r="BK231" s="232">
        <f>ROUND(I231*H231,2)</f>
        <v>0</v>
      </c>
      <c r="BL231" s="17" t="s">
        <v>144</v>
      </c>
      <c r="BM231" s="231" t="s">
        <v>389</v>
      </c>
    </row>
    <row r="232" s="2" customFormat="1">
      <c r="A232" s="38"/>
      <c r="B232" s="39"/>
      <c r="C232" s="40"/>
      <c r="D232" s="233" t="s">
        <v>146</v>
      </c>
      <c r="E232" s="40"/>
      <c r="F232" s="234" t="s">
        <v>390</v>
      </c>
      <c r="G232" s="40"/>
      <c r="H232" s="40"/>
      <c r="I232" s="235"/>
      <c r="J232" s="40"/>
      <c r="K232" s="40"/>
      <c r="L232" s="44"/>
      <c r="M232" s="236"/>
      <c r="N232" s="237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146</v>
      </c>
      <c r="AU232" s="17" t="s">
        <v>84</v>
      </c>
    </row>
    <row r="233" s="12" customFormat="1" ht="22.8" customHeight="1">
      <c r="A233" s="12"/>
      <c r="B233" s="203"/>
      <c r="C233" s="204"/>
      <c r="D233" s="205" t="s">
        <v>73</v>
      </c>
      <c r="E233" s="217" t="s">
        <v>391</v>
      </c>
      <c r="F233" s="217" t="s">
        <v>392</v>
      </c>
      <c r="G233" s="204"/>
      <c r="H233" s="204"/>
      <c r="I233" s="207"/>
      <c r="J233" s="218">
        <f>BK233</f>
        <v>0</v>
      </c>
      <c r="K233" s="204"/>
      <c r="L233" s="209"/>
      <c r="M233" s="210"/>
      <c r="N233" s="211"/>
      <c r="O233" s="211"/>
      <c r="P233" s="212">
        <f>SUM(P234:P242)</f>
        <v>0</v>
      </c>
      <c r="Q233" s="211"/>
      <c r="R233" s="212">
        <f>SUM(R234:R242)</f>
        <v>0</v>
      </c>
      <c r="S233" s="211"/>
      <c r="T233" s="213">
        <f>SUM(T234:T242)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4" t="s">
        <v>82</v>
      </c>
      <c r="AT233" s="215" t="s">
        <v>73</v>
      </c>
      <c r="AU233" s="215" t="s">
        <v>82</v>
      </c>
      <c r="AY233" s="214" t="s">
        <v>138</v>
      </c>
      <c r="BK233" s="216">
        <f>SUM(BK234:BK242)</f>
        <v>0</v>
      </c>
    </row>
    <row r="234" s="2" customFormat="1" ht="44.25" customHeight="1">
      <c r="A234" s="38"/>
      <c r="B234" s="39"/>
      <c r="C234" s="219" t="s">
        <v>393</v>
      </c>
      <c r="D234" s="219" t="s">
        <v>140</v>
      </c>
      <c r="E234" s="220" t="s">
        <v>394</v>
      </c>
      <c r="F234" s="221" t="s">
        <v>395</v>
      </c>
      <c r="G234" s="222" t="s">
        <v>184</v>
      </c>
      <c r="H234" s="223">
        <v>22.962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39</v>
      </c>
      <c r="O234" s="91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144</v>
      </c>
      <c r="AT234" s="231" t="s">
        <v>140</v>
      </c>
      <c r="AU234" s="231" t="s">
        <v>84</v>
      </c>
      <c r="AY234" s="17" t="s">
        <v>138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82</v>
      </c>
      <c r="BK234" s="232">
        <f>ROUND(I234*H234,2)</f>
        <v>0</v>
      </c>
      <c r="BL234" s="17" t="s">
        <v>144</v>
      </c>
      <c r="BM234" s="231" t="s">
        <v>396</v>
      </c>
    </row>
    <row r="235" s="13" customFormat="1">
      <c r="A235" s="13"/>
      <c r="B235" s="238"/>
      <c r="C235" s="239"/>
      <c r="D235" s="233" t="s">
        <v>148</v>
      </c>
      <c r="E235" s="240" t="s">
        <v>1</v>
      </c>
      <c r="F235" s="241" t="s">
        <v>397</v>
      </c>
      <c r="G235" s="239"/>
      <c r="H235" s="242">
        <v>22.962</v>
      </c>
      <c r="I235" s="243"/>
      <c r="J235" s="239"/>
      <c r="K235" s="239"/>
      <c r="L235" s="244"/>
      <c r="M235" s="245"/>
      <c r="N235" s="246"/>
      <c r="O235" s="246"/>
      <c r="P235" s="246"/>
      <c r="Q235" s="246"/>
      <c r="R235" s="246"/>
      <c r="S235" s="246"/>
      <c r="T235" s="24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148</v>
      </c>
      <c r="AU235" s="248" t="s">
        <v>84</v>
      </c>
      <c r="AV235" s="13" t="s">
        <v>84</v>
      </c>
      <c r="AW235" s="13" t="s">
        <v>31</v>
      </c>
      <c r="AX235" s="13" t="s">
        <v>82</v>
      </c>
      <c r="AY235" s="248" t="s">
        <v>138</v>
      </c>
    </row>
    <row r="236" s="2" customFormat="1" ht="44.25" customHeight="1">
      <c r="A236" s="38"/>
      <c r="B236" s="39"/>
      <c r="C236" s="219" t="s">
        <v>398</v>
      </c>
      <c r="D236" s="219" t="s">
        <v>140</v>
      </c>
      <c r="E236" s="220" t="s">
        <v>399</v>
      </c>
      <c r="F236" s="221" t="s">
        <v>400</v>
      </c>
      <c r="G236" s="222" t="s">
        <v>184</v>
      </c>
      <c r="H236" s="223">
        <v>23.164000000000001</v>
      </c>
      <c r="I236" s="224"/>
      <c r="J236" s="225">
        <f>ROUND(I236*H236,2)</f>
        <v>0</v>
      </c>
      <c r="K236" s="226"/>
      <c r="L236" s="44"/>
      <c r="M236" s="227" t="s">
        <v>1</v>
      </c>
      <c r="N236" s="228" t="s">
        <v>39</v>
      </c>
      <c r="O236" s="91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1" t="s">
        <v>144</v>
      </c>
      <c r="AT236" s="231" t="s">
        <v>140</v>
      </c>
      <c r="AU236" s="231" t="s">
        <v>84</v>
      </c>
      <c r="AY236" s="17" t="s">
        <v>138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7" t="s">
        <v>82</v>
      </c>
      <c r="BK236" s="232">
        <f>ROUND(I236*H236,2)</f>
        <v>0</v>
      </c>
      <c r="BL236" s="17" t="s">
        <v>144</v>
      </c>
      <c r="BM236" s="231" t="s">
        <v>401</v>
      </c>
    </row>
    <row r="237" s="13" customFormat="1">
      <c r="A237" s="13"/>
      <c r="B237" s="238"/>
      <c r="C237" s="239"/>
      <c r="D237" s="233" t="s">
        <v>148</v>
      </c>
      <c r="E237" s="240" t="s">
        <v>1</v>
      </c>
      <c r="F237" s="241" t="s">
        <v>402</v>
      </c>
      <c r="G237" s="239"/>
      <c r="H237" s="242">
        <v>23.164000000000001</v>
      </c>
      <c r="I237" s="243"/>
      <c r="J237" s="239"/>
      <c r="K237" s="239"/>
      <c r="L237" s="244"/>
      <c r="M237" s="245"/>
      <c r="N237" s="246"/>
      <c r="O237" s="246"/>
      <c r="P237" s="246"/>
      <c r="Q237" s="246"/>
      <c r="R237" s="246"/>
      <c r="S237" s="246"/>
      <c r="T237" s="24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8" t="s">
        <v>148</v>
      </c>
      <c r="AU237" s="248" t="s">
        <v>84</v>
      </c>
      <c r="AV237" s="13" t="s">
        <v>84</v>
      </c>
      <c r="AW237" s="13" t="s">
        <v>31</v>
      </c>
      <c r="AX237" s="13" t="s">
        <v>82</v>
      </c>
      <c r="AY237" s="248" t="s">
        <v>138</v>
      </c>
    </row>
    <row r="238" s="2" customFormat="1" ht="37.8" customHeight="1">
      <c r="A238" s="38"/>
      <c r="B238" s="39"/>
      <c r="C238" s="219" t="s">
        <v>403</v>
      </c>
      <c r="D238" s="219" t="s">
        <v>140</v>
      </c>
      <c r="E238" s="220" t="s">
        <v>404</v>
      </c>
      <c r="F238" s="221" t="s">
        <v>405</v>
      </c>
      <c r="G238" s="222" t="s">
        <v>184</v>
      </c>
      <c r="H238" s="223">
        <v>61.301000000000002</v>
      </c>
      <c r="I238" s="224"/>
      <c r="J238" s="225">
        <f>ROUND(I238*H238,2)</f>
        <v>0</v>
      </c>
      <c r="K238" s="226"/>
      <c r="L238" s="44"/>
      <c r="M238" s="227" t="s">
        <v>1</v>
      </c>
      <c r="N238" s="228" t="s">
        <v>39</v>
      </c>
      <c r="O238" s="91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1" t="s">
        <v>144</v>
      </c>
      <c r="AT238" s="231" t="s">
        <v>140</v>
      </c>
      <c r="AU238" s="231" t="s">
        <v>84</v>
      </c>
      <c r="AY238" s="17" t="s">
        <v>138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7" t="s">
        <v>82</v>
      </c>
      <c r="BK238" s="232">
        <f>ROUND(I238*H238,2)</f>
        <v>0</v>
      </c>
      <c r="BL238" s="17" t="s">
        <v>144</v>
      </c>
      <c r="BM238" s="231" t="s">
        <v>406</v>
      </c>
    </row>
    <row r="239" s="13" customFormat="1">
      <c r="A239" s="13"/>
      <c r="B239" s="238"/>
      <c r="C239" s="239"/>
      <c r="D239" s="233" t="s">
        <v>148</v>
      </c>
      <c r="E239" s="240" t="s">
        <v>1</v>
      </c>
      <c r="F239" s="241" t="s">
        <v>407</v>
      </c>
      <c r="G239" s="239"/>
      <c r="H239" s="242">
        <v>61.301000000000002</v>
      </c>
      <c r="I239" s="243"/>
      <c r="J239" s="239"/>
      <c r="K239" s="239"/>
      <c r="L239" s="244"/>
      <c r="M239" s="245"/>
      <c r="N239" s="246"/>
      <c r="O239" s="246"/>
      <c r="P239" s="246"/>
      <c r="Q239" s="246"/>
      <c r="R239" s="246"/>
      <c r="S239" s="246"/>
      <c r="T239" s="24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8" t="s">
        <v>148</v>
      </c>
      <c r="AU239" s="248" t="s">
        <v>84</v>
      </c>
      <c r="AV239" s="13" t="s">
        <v>84</v>
      </c>
      <c r="AW239" s="13" t="s">
        <v>31</v>
      </c>
      <c r="AX239" s="13" t="s">
        <v>82</v>
      </c>
      <c r="AY239" s="248" t="s">
        <v>138</v>
      </c>
    </row>
    <row r="240" s="2" customFormat="1" ht="37.8" customHeight="1">
      <c r="A240" s="38"/>
      <c r="B240" s="39"/>
      <c r="C240" s="219" t="s">
        <v>408</v>
      </c>
      <c r="D240" s="219" t="s">
        <v>140</v>
      </c>
      <c r="E240" s="220" t="s">
        <v>409</v>
      </c>
      <c r="F240" s="221" t="s">
        <v>410</v>
      </c>
      <c r="G240" s="222" t="s">
        <v>184</v>
      </c>
      <c r="H240" s="223">
        <v>61.301000000000002</v>
      </c>
      <c r="I240" s="224"/>
      <c r="J240" s="225">
        <f>ROUND(I240*H240,2)</f>
        <v>0</v>
      </c>
      <c r="K240" s="226"/>
      <c r="L240" s="44"/>
      <c r="M240" s="227" t="s">
        <v>1</v>
      </c>
      <c r="N240" s="228" t="s">
        <v>39</v>
      </c>
      <c r="O240" s="91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1" t="s">
        <v>144</v>
      </c>
      <c r="AT240" s="231" t="s">
        <v>140</v>
      </c>
      <c r="AU240" s="231" t="s">
        <v>84</v>
      </c>
      <c r="AY240" s="17" t="s">
        <v>138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7" t="s">
        <v>82</v>
      </c>
      <c r="BK240" s="232">
        <f>ROUND(I240*H240,2)</f>
        <v>0</v>
      </c>
      <c r="BL240" s="17" t="s">
        <v>144</v>
      </c>
      <c r="BM240" s="231" t="s">
        <v>411</v>
      </c>
    </row>
    <row r="241" s="2" customFormat="1">
      <c r="A241" s="38"/>
      <c r="B241" s="39"/>
      <c r="C241" s="40"/>
      <c r="D241" s="233" t="s">
        <v>146</v>
      </c>
      <c r="E241" s="40"/>
      <c r="F241" s="234" t="s">
        <v>412</v>
      </c>
      <c r="G241" s="40"/>
      <c r="H241" s="40"/>
      <c r="I241" s="235"/>
      <c r="J241" s="40"/>
      <c r="K241" s="40"/>
      <c r="L241" s="44"/>
      <c r="M241" s="236"/>
      <c r="N241" s="237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146</v>
      </c>
      <c r="AU241" s="17" t="s">
        <v>84</v>
      </c>
    </row>
    <row r="242" s="13" customFormat="1">
      <c r="A242" s="13"/>
      <c r="B242" s="238"/>
      <c r="C242" s="239"/>
      <c r="D242" s="233" t="s">
        <v>148</v>
      </c>
      <c r="E242" s="240" t="s">
        <v>1</v>
      </c>
      <c r="F242" s="241" t="s">
        <v>407</v>
      </c>
      <c r="G242" s="239"/>
      <c r="H242" s="242">
        <v>61.301000000000002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148</v>
      </c>
      <c r="AU242" s="248" t="s">
        <v>84</v>
      </c>
      <c r="AV242" s="13" t="s">
        <v>84</v>
      </c>
      <c r="AW242" s="13" t="s">
        <v>31</v>
      </c>
      <c r="AX242" s="13" t="s">
        <v>82</v>
      </c>
      <c r="AY242" s="248" t="s">
        <v>138</v>
      </c>
    </row>
    <row r="243" s="12" customFormat="1" ht="22.8" customHeight="1">
      <c r="A243" s="12"/>
      <c r="B243" s="203"/>
      <c r="C243" s="204"/>
      <c r="D243" s="205" t="s">
        <v>73</v>
      </c>
      <c r="E243" s="217" t="s">
        <v>413</v>
      </c>
      <c r="F243" s="217" t="s">
        <v>414</v>
      </c>
      <c r="G243" s="204"/>
      <c r="H243" s="204"/>
      <c r="I243" s="207"/>
      <c r="J243" s="218">
        <f>BK243</f>
        <v>0</v>
      </c>
      <c r="K243" s="204"/>
      <c r="L243" s="209"/>
      <c r="M243" s="210"/>
      <c r="N243" s="211"/>
      <c r="O243" s="211"/>
      <c r="P243" s="212">
        <f>P244</f>
        <v>0</v>
      </c>
      <c r="Q243" s="211"/>
      <c r="R243" s="212">
        <f>R244</f>
        <v>0</v>
      </c>
      <c r="S243" s="211"/>
      <c r="T243" s="213">
        <f>T244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4" t="s">
        <v>82</v>
      </c>
      <c r="AT243" s="215" t="s">
        <v>73</v>
      </c>
      <c r="AU243" s="215" t="s">
        <v>82</v>
      </c>
      <c r="AY243" s="214" t="s">
        <v>138</v>
      </c>
      <c r="BK243" s="216">
        <f>BK244</f>
        <v>0</v>
      </c>
    </row>
    <row r="244" s="2" customFormat="1" ht="44.25" customHeight="1">
      <c r="A244" s="38"/>
      <c r="B244" s="39"/>
      <c r="C244" s="219" t="s">
        <v>415</v>
      </c>
      <c r="D244" s="219" t="s">
        <v>140</v>
      </c>
      <c r="E244" s="220" t="s">
        <v>416</v>
      </c>
      <c r="F244" s="221" t="s">
        <v>417</v>
      </c>
      <c r="G244" s="222" t="s">
        <v>184</v>
      </c>
      <c r="H244" s="223">
        <v>718.16099999999994</v>
      </c>
      <c r="I244" s="224"/>
      <c r="J244" s="225">
        <f>ROUND(I244*H244,2)</f>
        <v>0</v>
      </c>
      <c r="K244" s="226"/>
      <c r="L244" s="44"/>
      <c r="M244" s="260" t="s">
        <v>1</v>
      </c>
      <c r="N244" s="261" t="s">
        <v>39</v>
      </c>
      <c r="O244" s="262"/>
      <c r="P244" s="263">
        <f>O244*H244</f>
        <v>0</v>
      </c>
      <c r="Q244" s="263">
        <v>0</v>
      </c>
      <c r="R244" s="263">
        <f>Q244*H244</f>
        <v>0</v>
      </c>
      <c r="S244" s="263">
        <v>0</v>
      </c>
      <c r="T244" s="26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144</v>
      </c>
      <c r="AT244" s="231" t="s">
        <v>140</v>
      </c>
      <c r="AU244" s="231" t="s">
        <v>84</v>
      </c>
      <c r="AY244" s="17" t="s">
        <v>138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82</v>
      </c>
      <c r="BK244" s="232">
        <f>ROUND(I244*H244,2)</f>
        <v>0</v>
      </c>
      <c r="BL244" s="17" t="s">
        <v>144</v>
      </c>
      <c r="BM244" s="231" t="s">
        <v>418</v>
      </c>
    </row>
    <row r="245" s="2" customFormat="1" ht="6.96" customHeight="1">
      <c r="A245" s="38"/>
      <c r="B245" s="66"/>
      <c r="C245" s="67"/>
      <c r="D245" s="67"/>
      <c r="E245" s="67"/>
      <c r="F245" s="67"/>
      <c r="G245" s="67"/>
      <c r="H245" s="67"/>
      <c r="I245" s="67"/>
      <c r="J245" s="67"/>
      <c r="K245" s="67"/>
      <c r="L245" s="44"/>
      <c r="M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</row>
  </sheetData>
  <sheetProtection sheet="1" autoFilter="0" formatColumns="0" formatRows="0" objects="1" scenarios="1" spinCount="100000" saltValue="QMODB9yM8uOU9HjWsyAdgujZtlZJUMMd5/ZR5WcQ3sjtz4lHUIKX3O6dyPn6n9dxUYnwodVkH/MBSQadJfhplA==" hashValue="LvOPrj0dWG8DYUIwvzmZMi+jHh5n0K4hejx/uwtTpWymRx3BpPDQ3caNalFCV8UNeepvxCxlxb+SQbRnBSz5UA==" algorithmName="SHA-512" password="CC35"/>
  <autoFilter ref="C124:K244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v ulici Blanická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419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ROUND((SUM(BE122:BE203)),  2)</f>
        <v>0</v>
      </c>
      <c r="G33" s="38"/>
      <c r="H33" s="38"/>
      <c r="I33" s="155">
        <v>0.20999999999999999</v>
      </c>
      <c r="J33" s="154">
        <f>ROUND(((SUM(BE122:BE203))*I33),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ROUND((SUM(BF122:BF203)),  2)</f>
        <v>0</v>
      </c>
      <c r="G34" s="38"/>
      <c r="H34" s="38"/>
      <c r="I34" s="155">
        <v>0.12</v>
      </c>
      <c r="J34" s="154">
        <f>ROUND(((SUM(BF122:BF203))*I34),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ROUND((SUM(BG122:BG203)),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ROUND((SUM(BH122:BH203)),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ROUND((SUM(BI122:BI203)),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v ulici Blanická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202503102 - SO 101.2 Chodník ulice K. Čapka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Milevsko</v>
      </c>
      <c r="G89" s="40"/>
      <c r="H89" s="40"/>
      <c r="I89" s="32" t="s">
        <v>22</v>
      </c>
      <c r="J89" s="79" t="str">
        <f>IF(J12="","",J12)</f>
        <v>26. 3. 2025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114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115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119</v>
      </c>
      <c r="E99" s="188"/>
      <c r="F99" s="188"/>
      <c r="G99" s="188"/>
      <c r="H99" s="188"/>
      <c r="I99" s="188"/>
      <c r="J99" s="189">
        <f>J146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120</v>
      </c>
      <c r="E100" s="188"/>
      <c r="F100" s="188"/>
      <c r="G100" s="188"/>
      <c r="H100" s="188"/>
      <c r="I100" s="188"/>
      <c r="J100" s="189">
        <f>J161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121</v>
      </c>
      <c r="E101" s="188"/>
      <c r="F101" s="188"/>
      <c r="G101" s="188"/>
      <c r="H101" s="188"/>
      <c r="I101" s="188"/>
      <c r="J101" s="189">
        <f>J192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122</v>
      </c>
      <c r="E102" s="188"/>
      <c r="F102" s="188"/>
      <c r="G102" s="188"/>
      <c r="H102" s="188"/>
      <c r="I102" s="188"/>
      <c r="J102" s="189">
        <f>J202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123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Chodník v ulici Blanická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202503102 - SO 101.2 Chodník ulice K. Čapka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Milevsko</v>
      </c>
      <c r="G116" s="40"/>
      <c r="H116" s="40"/>
      <c r="I116" s="32" t="s">
        <v>22</v>
      </c>
      <c r="J116" s="79" t="str">
        <f>IF(J12="","",J12)</f>
        <v>26. 3. 2025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32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124</v>
      </c>
      <c r="D121" s="194" t="s">
        <v>59</v>
      </c>
      <c r="E121" s="194" t="s">
        <v>55</v>
      </c>
      <c r="F121" s="194" t="s">
        <v>56</v>
      </c>
      <c r="G121" s="194" t="s">
        <v>125</v>
      </c>
      <c r="H121" s="194" t="s">
        <v>126</v>
      </c>
      <c r="I121" s="194" t="s">
        <v>127</v>
      </c>
      <c r="J121" s="195" t="s">
        <v>111</v>
      </c>
      <c r="K121" s="196" t="s">
        <v>128</v>
      </c>
      <c r="L121" s="197"/>
      <c r="M121" s="100" t="s">
        <v>1</v>
      </c>
      <c r="N121" s="101" t="s">
        <v>38</v>
      </c>
      <c r="O121" s="101" t="s">
        <v>129</v>
      </c>
      <c r="P121" s="101" t="s">
        <v>130</v>
      </c>
      <c r="Q121" s="101" t="s">
        <v>131</v>
      </c>
      <c r="R121" s="101" t="s">
        <v>132</v>
      </c>
      <c r="S121" s="101" t="s">
        <v>133</v>
      </c>
      <c r="T121" s="102" t="s">
        <v>134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135</v>
      </c>
      <c r="D122" s="40"/>
      <c r="E122" s="40"/>
      <c r="F122" s="40"/>
      <c r="G122" s="40"/>
      <c r="H122" s="40"/>
      <c r="I122" s="40"/>
      <c r="J122" s="198">
        <f>BK122</f>
        <v>0</v>
      </c>
      <c r="K122" s="40"/>
      <c r="L122" s="44"/>
      <c r="M122" s="103"/>
      <c r="N122" s="199"/>
      <c r="O122" s="104"/>
      <c r="P122" s="200">
        <f>P123</f>
        <v>0</v>
      </c>
      <c r="Q122" s="104"/>
      <c r="R122" s="200">
        <f>R123</f>
        <v>35.924432799999998</v>
      </c>
      <c r="S122" s="104"/>
      <c r="T122" s="201">
        <f>T123</f>
        <v>30.9345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73</v>
      </c>
      <c r="AU122" s="17" t="s">
        <v>113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73</v>
      </c>
      <c r="E123" s="206" t="s">
        <v>136</v>
      </c>
      <c r="F123" s="206" t="s">
        <v>137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P124+P146+P161+P192+P202</f>
        <v>0</v>
      </c>
      <c r="Q123" s="211"/>
      <c r="R123" s="212">
        <f>R124+R146+R161+R192+R202</f>
        <v>35.924432799999998</v>
      </c>
      <c r="S123" s="211"/>
      <c r="T123" s="213">
        <f>T124+T146+T161+T192+T202</f>
        <v>30.9345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82</v>
      </c>
      <c r="AT123" s="215" t="s">
        <v>73</v>
      </c>
      <c r="AU123" s="215" t="s">
        <v>74</v>
      </c>
      <c r="AY123" s="214" t="s">
        <v>138</v>
      </c>
      <c r="BK123" s="216">
        <f>BK124+BK146+BK161+BK192+BK202</f>
        <v>0</v>
      </c>
    </row>
    <row r="124" s="12" customFormat="1" ht="22.8" customHeight="1">
      <c r="A124" s="12"/>
      <c r="B124" s="203"/>
      <c r="C124" s="204"/>
      <c r="D124" s="205" t="s">
        <v>73</v>
      </c>
      <c r="E124" s="217" t="s">
        <v>82</v>
      </c>
      <c r="F124" s="217" t="s">
        <v>139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SUM(P125:P145)</f>
        <v>0</v>
      </c>
      <c r="Q124" s="211"/>
      <c r="R124" s="212">
        <f>SUM(R125:R145)</f>
        <v>0.00019000000000000001</v>
      </c>
      <c r="S124" s="211"/>
      <c r="T124" s="213">
        <f>SUM(T125:T145)</f>
        <v>30.9345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82</v>
      </c>
      <c r="AT124" s="215" t="s">
        <v>73</v>
      </c>
      <c r="AU124" s="215" t="s">
        <v>82</v>
      </c>
      <c r="AY124" s="214" t="s">
        <v>138</v>
      </c>
      <c r="BK124" s="216">
        <f>SUM(BK125:BK145)</f>
        <v>0</v>
      </c>
    </row>
    <row r="125" s="2" customFormat="1" ht="33" customHeight="1">
      <c r="A125" s="38"/>
      <c r="B125" s="39"/>
      <c r="C125" s="219" t="s">
        <v>82</v>
      </c>
      <c r="D125" s="219" t="s">
        <v>140</v>
      </c>
      <c r="E125" s="220" t="s">
        <v>420</v>
      </c>
      <c r="F125" s="221" t="s">
        <v>421</v>
      </c>
      <c r="G125" s="222" t="s">
        <v>216</v>
      </c>
      <c r="H125" s="223">
        <v>1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39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144</v>
      </c>
      <c r="AT125" s="231" t="s">
        <v>140</v>
      </c>
      <c r="AU125" s="231" t="s">
        <v>84</v>
      </c>
      <c r="AY125" s="17" t="s">
        <v>138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82</v>
      </c>
      <c r="BK125" s="232">
        <f>ROUND(I125*H125,2)</f>
        <v>0</v>
      </c>
      <c r="BL125" s="17" t="s">
        <v>144</v>
      </c>
      <c r="BM125" s="231" t="s">
        <v>422</v>
      </c>
    </row>
    <row r="126" s="2" customFormat="1" ht="24.15" customHeight="1">
      <c r="A126" s="38"/>
      <c r="B126" s="39"/>
      <c r="C126" s="219" t="s">
        <v>84</v>
      </c>
      <c r="D126" s="219" t="s">
        <v>140</v>
      </c>
      <c r="E126" s="220" t="s">
        <v>423</v>
      </c>
      <c r="F126" s="221" t="s">
        <v>424</v>
      </c>
      <c r="G126" s="222" t="s">
        <v>216</v>
      </c>
      <c r="H126" s="223">
        <v>1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39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144</v>
      </c>
      <c r="AT126" s="231" t="s">
        <v>140</v>
      </c>
      <c r="AU126" s="231" t="s">
        <v>84</v>
      </c>
      <c r="AY126" s="17" t="s">
        <v>138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82</v>
      </c>
      <c r="BK126" s="232">
        <f>ROUND(I126*H126,2)</f>
        <v>0</v>
      </c>
      <c r="BL126" s="17" t="s">
        <v>144</v>
      </c>
      <c r="BM126" s="231" t="s">
        <v>425</v>
      </c>
    </row>
    <row r="127" s="2" customFormat="1">
      <c r="A127" s="38"/>
      <c r="B127" s="39"/>
      <c r="C127" s="40"/>
      <c r="D127" s="233" t="s">
        <v>146</v>
      </c>
      <c r="E127" s="40"/>
      <c r="F127" s="234" t="s">
        <v>426</v>
      </c>
      <c r="G127" s="40"/>
      <c r="H127" s="40"/>
      <c r="I127" s="235"/>
      <c r="J127" s="40"/>
      <c r="K127" s="40"/>
      <c r="L127" s="44"/>
      <c r="M127" s="236"/>
      <c r="N127" s="237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146</v>
      </c>
      <c r="AU127" s="17" t="s">
        <v>84</v>
      </c>
    </row>
    <row r="128" s="2" customFormat="1" ht="55.5" customHeight="1">
      <c r="A128" s="38"/>
      <c r="B128" s="39"/>
      <c r="C128" s="219" t="s">
        <v>155</v>
      </c>
      <c r="D128" s="219" t="s">
        <v>140</v>
      </c>
      <c r="E128" s="220" t="s">
        <v>427</v>
      </c>
      <c r="F128" s="221" t="s">
        <v>428</v>
      </c>
      <c r="G128" s="222" t="s">
        <v>143</v>
      </c>
      <c r="H128" s="223">
        <v>153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39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0.098000000000000004</v>
      </c>
      <c r="T128" s="230">
        <f>S128*H128</f>
        <v>14.994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144</v>
      </c>
      <c r="AT128" s="231" t="s">
        <v>140</v>
      </c>
      <c r="AU128" s="231" t="s">
        <v>84</v>
      </c>
      <c r="AY128" s="17" t="s">
        <v>138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82</v>
      </c>
      <c r="BK128" s="232">
        <f>ROUND(I128*H128,2)</f>
        <v>0</v>
      </c>
      <c r="BL128" s="17" t="s">
        <v>144</v>
      </c>
      <c r="BM128" s="231" t="s">
        <v>429</v>
      </c>
    </row>
    <row r="129" s="2" customFormat="1" ht="44.25" customHeight="1">
      <c r="A129" s="38"/>
      <c r="B129" s="39"/>
      <c r="C129" s="219" t="s">
        <v>144</v>
      </c>
      <c r="D129" s="219" t="s">
        <v>140</v>
      </c>
      <c r="E129" s="220" t="s">
        <v>156</v>
      </c>
      <c r="F129" s="221" t="s">
        <v>157</v>
      </c>
      <c r="G129" s="222" t="s">
        <v>143</v>
      </c>
      <c r="H129" s="223">
        <v>19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39</v>
      </c>
      <c r="O129" s="91"/>
      <c r="P129" s="229">
        <f>O129*H129</f>
        <v>0</v>
      </c>
      <c r="Q129" s="229">
        <v>1.0000000000000001E-05</v>
      </c>
      <c r="R129" s="229">
        <f>Q129*H129</f>
        <v>0.00019000000000000001</v>
      </c>
      <c r="S129" s="229">
        <v>0.11500000000000001</v>
      </c>
      <c r="T129" s="230">
        <f>S129*H129</f>
        <v>2.1850000000000001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144</v>
      </c>
      <c r="AT129" s="231" t="s">
        <v>140</v>
      </c>
      <c r="AU129" s="231" t="s">
        <v>84</v>
      </c>
      <c r="AY129" s="17" t="s">
        <v>138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82</v>
      </c>
      <c r="BK129" s="232">
        <f>ROUND(I129*H129,2)</f>
        <v>0</v>
      </c>
      <c r="BL129" s="17" t="s">
        <v>144</v>
      </c>
      <c r="BM129" s="231" t="s">
        <v>430</v>
      </c>
    </row>
    <row r="130" s="2" customFormat="1">
      <c r="A130" s="38"/>
      <c r="B130" s="39"/>
      <c r="C130" s="40"/>
      <c r="D130" s="233" t="s">
        <v>146</v>
      </c>
      <c r="E130" s="40"/>
      <c r="F130" s="234" t="s">
        <v>159</v>
      </c>
      <c r="G130" s="40"/>
      <c r="H130" s="40"/>
      <c r="I130" s="235"/>
      <c r="J130" s="40"/>
      <c r="K130" s="40"/>
      <c r="L130" s="44"/>
      <c r="M130" s="236"/>
      <c r="N130" s="23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146</v>
      </c>
      <c r="AU130" s="17" t="s">
        <v>84</v>
      </c>
    </row>
    <row r="131" s="13" customFormat="1">
      <c r="A131" s="13"/>
      <c r="B131" s="238"/>
      <c r="C131" s="239"/>
      <c r="D131" s="233" t="s">
        <v>148</v>
      </c>
      <c r="E131" s="240" t="s">
        <v>1</v>
      </c>
      <c r="F131" s="241" t="s">
        <v>431</v>
      </c>
      <c r="G131" s="239"/>
      <c r="H131" s="242">
        <v>19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148</v>
      </c>
      <c r="AU131" s="248" t="s">
        <v>84</v>
      </c>
      <c r="AV131" s="13" t="s">
        <v>84</v>
      </c>
      <c r="AW131" s="13" t="s">
        <v>31</v>
      </c>
      <c r="AX131" s="13" t="s">
        <v>82</v>
      </c>
      <c r="AY131" s="248" t="s">
        <v>138</v>
      </c>
    </row>
    <row r="132" s="2" customFormat="1" ht="49.05" customHeight="1">
      <c r="A132" s="38"/>
      <c r="B132" s="39"/>
      <c r="C132" s="219" t="s">
        <v>166</v>
      </c>
      <c r="D132" s="219" t="s">
        <v>140</v>
      </c>
      <c r="E132" s="220" t="s">
        <v>161</v>
      </c>
      <c r="F132" s="221" t="s">
        <v>162</v>
      </c>
      <c r="G132" s="222" t="s">
        <v>163</v>
      </c>
      <c r="H132" s="223">
        <v>67.099999999999994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39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0.20499999999999999</v>
      </c>
      <c r="T132" s="230">
        <f>S132*H132</f>
        <v>13.755499999999998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144</v>
      </c>
      <c r="AT132" s="231" t="s">
        <v>140</v>
      </c>
      <c r="AU132" s="231" t="s">
        <v>84</v>
      </c>
      <c r="AY132" s="17" t="s">
        <v>138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82</v>
      </c>
      <c r="BK132" s="232">
        <f>ROUND(I132*H132,2)</f>
        <v>0</v>
      </c>
      <c r="BL132" s="17" t="s">
        <v>144</v>
      </c>
      <c r="BM132" s="231" t="s">
        <v>432</v>
      </c>
    </row>
    <row r="133" s="13" customFormat="1">
      <c r="A133" s="13"/>
      <c r="B133" s="238"/>
      <c r="C133" s="239"/>
      <c r="D133" s="233" t="s">
        <v>148</v>
      </c>
      <c r="E133" s="240" t="s">
        <v>1</v>
      </c>
      <c r="F133" s="241" t="s">
        <v>433</v>
      </c>
      <c r="G133" s="239"/>
      <c r="H133" s="242">
        <v>67.099999999999994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148</v>
      </c>
      <c r="AU133" s="248" t="s">
        <v>84</v>
      </c>
      <c r="AV133" s="13" t="s">
        <v>84</v>
      </c>
      <c r="AW133" s="13" t="s">
        <v>31</v>
      </c>
      <c r="AX133" s="13" t="s">
        <v>82</v>
      </c>
      <c r="AY133" s="248" t="s">
        <v>138</v>
      </c>
    </row>
    <row r="134" s="2" customFormat="1" ht="33" customHeight="1">
      <c r="A134" s="38"/>
      <c r="B134" s="39"/>
      <c r="C134" s="219" t="s">
        <v>172</v>
      </c>
      <c r="D134" s="219" t="s">
        <v>140</v>
      </c>
      <c r="E134" s="220" t="s">
        <v>167</v>
      </c>
      <c r="F134" s="221" t="s">
        <v>168</v>
      </c>
      <c r="G134" s="222" t="s">
        <v>169</v>
      </c>
      <c r="H134" s="223">
        <v>10.688000000000001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39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144</v>
      </c>
      <c r="AT134" s="231" t="s">
        <v>140</v>
      </c>
      <c r="AU134" s="231" t="s">
        <v>84</v>
      </c>
      <c r="AY134" s="17" t="s">
        <v>138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82</v>
      </c>
      <c r="BK134" s="232">
        <f>ROUND(I134*H134,2)</f>
        <v>0</v>
      </c>
      <c r="BL134" s="17" t="s">
        <v>144</v>
      </c>
      <c r="BM134" s="231" t="s">
        <v>434</v>
      </c>
    </row>
    <row r="135" s="13" customFormat="1">
      <c r="A135" s="13"/>
      <c r="B135" s="238"/>
      <c r="C135" s="239"/>
      <c r="D135" s="233" t="s">
        <v>148</v>
      </c>
      <c r="E135" s="240" t="s">
        <v>1</v>
      </c>
      <c r="F135" s="241" t="s">
        <v>435</v>
      </c>
      <c r="G135" s="239"/>
      <c r="H135" s="242">
        <v>10.688000000000001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148</v>
      </c>
      <c r="AU135" s="248" t="s">
        <v>84</v>
      </c>
      <c r="AV135" s="13" t="s">
        <v>84</v>
      </c>
      <c r="AW135" s="13" t="s">
        <v>31</v>
      </c>
      <c r="AX135" s="13" t="s">
        <v>82</v>
      </c>
      <c r="AY135" s="248" t="s">
        <v>138</v>
      </c>
    </row>
    <row r="136" s="2" customFormat="1" ht="62.7" customHeight="1">
      <c r="A136" s="38"/>
      <c r="B136" s="39"/>
      <c r="C136" s="219" t="s">
        <v>176</v>
      </c>
      <c r="D136" s="219" t="s">
        <v>140</v>
      </c>
      <c r="E136" s="220" t="s">
        <v>173</v>
      </c>
      <c r="F136" s="221" t="s">
        <v>174</v>
      </c>
      <c r="G136" s="222" t="s">
        <v>169</v>
      </c>
      <c r="H136" s="223">
        <v>10.688000000000001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39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144</v>
      </c>
      <c r="AT136" s="231" t="s">
        <v>140</v>
      </c>
      <c r="AU136" s="231" t="s">
        <v>84</v>
      </c>
      <c r="AY136" s="17" t="s">
        <v>138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82</v>
      </c>
      <c r="BK136" s="232">
        <f>ROUND(I136*H136,2)</f>
        <v>0</v>
      </c>
      <c r="BL136" s="17" t="s">
        <v>144</v>
      </c>
      <c r="BM136" s="231" t="s">
        <v>436</v>
      </c>
    </row>
    <row r="137" s="13" customFormat="1">
      <c r="A137" s="13"/>
      <c r="B137" s="238"/>
      <c r="C137" s="239"/>
      <c r="D137" s="233" t="s">
        <v>148</v>
      </c>
      <c r="E137" s="240" t="s">
        <v>1</v>
      </c>
      <c r="F137" s="241" t="s">
        <v>437</v>
      </c>
      <c r="G137" s="239"/>
      <c r="H137" s="242">
        <v>10.688000000000001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148</v>
      </c>
      <c r="AU137" s="248" t="s">
        <v>84</v>
      </c>
      <c r="AV137" s="13" t="s">
        <v>84</v>
      </c>
      <c r="AW137" s="13" t="s">
        <v>31</v>
      </c>
      <c r="AX137" s="13" t="s">
        <v>82</v>
      </c>
      <c r="AY137" s="248" t="s">
        <v>138</v>
      </c>
    </row>
    <row r="138" s="2" customFormat="1" ht="66.75" customHeight="1">
      <c r="A138" s="38"/>
      <c r="B138" s="39"/>
      <c r="C138" s="219" t="s">
        <v>181</v>
      </c>
      <c r="D138" s="219" t="s">
        <v>140</v>
      </c>
      <c r="E138" s="220" t="s">
        <v>177</v>
      </c>
      <c r="F138" s="221" t="s">
        <v>178</v>
      </c>
      <c r="G138" s="222" t="s">
        <v>169</v>
      </c>
      <c r="H138" s="223">
        <v>21.376000000000001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39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144</v>
      </c>
      <c r="AT138" s="231" t="s">
        <v>140</v>
      </c>
      <c r="AU138" s="231" t="s">
        <v>84</v>
      </c>
      <c r="AY138" s="17" t="s">
        <v>138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82</v>
      </c>
      <c r="BK138" s="232">
        <f>ROUND(I138*H138,2)</f>
        <v>0</v>
      </c>
      <c r="BL138" s="17" t="s">
        <v>144</v>
      </c>
      <c r="BM138" s="231" t="s">
        <v>438</v>
      </c>
    </row>
    <row r="139" s="13" customFormat="1">
      <c r="A139" s="13"/>
      <c r="B139" s="238"/>
      <c r="C139" s="239"/>
      <c r="D139" s="233" t="s">
        <v>148</v>
      </c>
      <c r="E139" s="240" t="s">
        <v>1</v>
      </c>
      <c r="F139" s="241" t="s">
        <v>439</v>
      </c>
      <c r="G139" s="239"/>
      <c r="H139" s="242">
        <v>21.376000000000001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148</v>
      </c>
      <c r="AU139" s="248" t="s">
        <v>84</v>
      </c>
      <c r="AV139" s="13" t="s">
        <v>84</v>
      </c>
      <c r="AW139" s="13" t="s">
        <v>31</v>
      </c>
      <c r="AX139" s="13" t="s">
        <v>82</v>
      </c>
      <c r="AY139" s="248" t="s">
        <v>138</v>
      </c>
    </row>
    <row r="140" s="2" customFormat="1" ht="44.25" customHeight="1">
      <c r="A140" s="38"/>
      <c r="B140" s="39"/>
      <c r="C140" s="219" t="s">
        <v>187</v>
      </c>
      <c r="D140" s="219" t="s">
        <v>140</v>
      </c>
      <c r="E140" s="220" t="s">
        <v>182</v>
      </c>
      <c r="F140" s="221" t="s">
        <v>183</v>
      </c>
      <c r="G140" s="222" t="s">
        <v>184</v>
      </c>
      <c r="H140" s="223">
        <v>18.704000000000001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39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144</v>
      </c>
      <c r="AT140" s="231" t="s">
        <v>140</v>
      </c>
      <c r="AU140" s="231" t="s">
        <v>84</v>
      </c>
      <c r="AY140" s="17" t="s">
        <v>138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82</v>
      </c>
      <c r="BK140" s="232">
        <f>ROUND(I140*H140,2)</f>
        <v>0</v>
      </c>
      <c r="BL140" s="17" t="s">
        <v>144</v>
      </c>
      <c r="BM140" s="231" t="s">
        <v>440</v>
      </c>
    </row>
    <row r="141" s="13" customFormat="1">
      <c r="A141" s="13"/>
      <c r="B141" s="238"/>
      <c r="C141" s="239"/>
      <c r="D141" s="233" t="s">
        <v>148</v>
      </c>
      <c r="E141" s="240" t="s">
        <v>1</v>
      </c>
      <c r="F141" s="241" t="s">
        <v>441</v>
      </c>
      <c r="G141" s="239"/>
      <c r="H141" s="242">
        <v>18.704000000000001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148</v>
      </c>
      <c r="AU141" s="248" t="s">
        <v>84</v>
      </c>
      <c r="AV141" s="13" t="s">
        <v>84</v>
      </c>
      <c r="AW141" s="13" t="s">
        <v>31</v>
      </c>
      <c r="AX141" s="13" t="s">
        <v>82</v>
      </c>
      <c r="AY141" s="248" t="s">
        <v>138</v>
      </c>
    </row>
    <row r="142" s="2" customFormat="1" ht="37.8" customHeight="1">
      <c r="A142" s="38"/>
      <c r="B142" s="39"/>
      <c r="C142" s="219" t="s">
        <v>191</v>
      </c>
      <c r="D142" s="219" t="s">
        <v>140</v>
      </c>
      <c r="E142" s="220" t="s">
        <v>188</v>
      </c>
      <c r="F142" s="221" t="s">
        <v>189</v>
      </c>
      <c r="G142" s="222" t="s">
        <v>169</v>
      </c>
      <c r="H142" s="223">
        <v>10.688000000000001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39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144</v>
      </c>
      <c r="AT142" s="231" t="s">
        <v>140</v>
      </c>
      <c r="AU142" s="231" t="s">
        <v>84</v>
      </c>
      <c r="AY142" s="17" t="s">
        <v>138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82</v>
      </c>
      <c r="BK142" s="232">
        <f>ROUND(I142*H142,2)</f>
        <v>0</v>
      </c>
      <c r="BL142" s="17" t="s">
        <v>144</v>
      </c>
      <c r="BM142" s="231" t="s">
        <v>442</v>
      </c>
    </row>
    <row r="143" s="13" customFormat="1">
      <c r="A143" s="13"/>
      <c r="B143" s="238"/>
      <c r="C143" s="239"/>
      <c r="D143" s="233" t="s">
        <v>148</v>
      </c>
      <c r="E143" s="240" t="s">
        <v>1</v>
      </c>
      <c r="F143" s="241" t="s">
        <v>437</v>
      </c>
      <c r="G143" s="239"/>
      <c r="H143" s="242">
        <v>10.688000000000001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148</v>
      </c>
      <c r="AU143" s="248" t="s">
        <v>84</v>
      </c>
      <c r="AV143" s="13" t="s">
        <v>84</v>
      </c>
      <c r="AW143" s="13" t="s">
        <v>31</v>
      </c>
      <c r="AX143" s="13" t="s">
        <v>82</v>
      </c>
      <c r="AY143" s="248" t="s">
        <v>138</v>
      </c>
    </row>
    <row r="144" s="2" customFormat="1" ht="33" customHeight="1">
      <c r="A144" s="38"/>
      <c r="B144" s="39"/>
      <c r="C144" s="219" t="s">
        <v>197</v>
      </c>
      <c r="D144" s="219" t="s">
        <v>140</v>
      </c>
      <c r="E144" s="220" t="s">
        <v>192</v>
      </c>
      <c r="F144" s="221" t="s">
        <v>193</v>
      </c>
      <c r="G144" s="222" t="s">
        <v>143</v>
      </c>
      <c r="H144" s="223">
        <v>49.162999999999997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39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144</v>
      </c>
      <c r="AT144" s="231" t="s">
        <v>140</v>
      </c>
      <c r="AU144" s="231" t="s">
        <v>84</v>
      </c>
      <c r="AY144" s="17" t="s">
        <v>138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82</v>
      </c>
      <c r="BK144" s="232">
        <f>ROUND(I144*H144,2)</f>
        <v>0</v>
      </c>
      <c r="BL144" s="17" t="s">
        <v>144</v>
      </c>
      <c r="BM144" s="231" t="s">
        <v>443</v>
      </c>
    </row>
    <row r="145" s="13" customFormat="1">
      <c r="A145" s="13"/>
      <c r="B145" s="238"/>
      <c r="C145" s="239"/>
      <c r="D145" s="233" t="s">
        <v>148</v>
      </c>
      <c r="E145" s="240" t="s">
        <v>1</v>
      </c>
      <c r="F145" s="241" t="s">
        <v>444</v>
      </c>
      <c r="G145" s="239"/>
      <c r="H145" s="242">
        <v>49.162999999999997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148</v>
      </c>
      <c r="AU145" s="248" t="s">
        <v>84</v>
      </c>
      <c r="AV145" s="13" t="s">
        <v>84</v>
      </c>
      <c r="AW145" s="13" t="s">
        <v>31</v>
      </c>
      <c r="AX145" s="13" t="s">
        <v>82</v>
      </c>
      <c r="AY145" s="248" t="s">
        <v>138</v>
      </c>
    </row>
    <row r="146" s="12" customFormat="1" ht="22.8" customHeight="1">
      <c r="A146" s="12"/>
      <c r="B146" s="203"/>
      <c r="C146" s="204"/>
      <c r="D146" s="205" t="s">
        <v>73</v>
      </c>
      <c r="E146" s="217" t="s">
        <v>166</v>
      </c>
      <c r="F146" s="217" t="s">
        <v>229</v>
      </c>
      <c r="G146" s="204"/>
      <c r="H146" s="204"/>
      <c r="I146" s="207"/>
      <c r="J146" s="218">
        <f>BK146</f>
        <v>0</v>
      </c>
      <c r="K146" s="204"/>
      <c r="L146" s="209"/>
      <c r="M146" s="210"/>
      <c r="N146" s="211"/>
      <c r="O146" s="211"/>
      <c r="P146" s="212">
        <f>SUM(P147:P160)</f>
        <v>0</v>
      </c>
      <c r="Q146" s="211"/>
      <c r="R146" s="212">
        <f>SUM(R147:R160)</f>
        <v>21.870350999999999</v>
      </c>
      <c r="S146" s="211"/>
      <c r="T146" s="213">
        <f>SUM(T147:T160)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4" t="s">
        <v>82</v>
      </c>
      <c r="AT146" s="215" t="s">
        <v>73</v>
      </c>
      <c r="AU146" s="215" t="s">
        <v>82</v>
      </c>
      <c r="AY146" s="214" t="s">
        <v>138</v>
      </c>
      <c r="BK146" s="216">
        <f>SUM(BK147:BK160)</f>
        <v>0</v>
      </c>
    </row>
    <row r="147" s="2" customFormat="1" ht="49.05" customHeight="1">
      <c r="A147" s="38"/>
      <c r="B147" s="39"/>
      <c r="C147" s="219" t="s">
        <v>8</v>
      </c>
      <c r="D147" s="219" t="s">
        <v>140</v>
      </c>
      <c r="E147" s="220" t="s">
        <v>445</v>
      </c>
      <c r="F147" s="221" t="s">
        <v>446</v>
      </c>
      <c r="G147" s="222" t="s">
        <v>143</v>
      </c>
      <c r="H147" s="223">
        <v>40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39</v>
      </c>
      <c r="O147" s="91"/>
      <c r="P147" s="229">
        <f>O147*H147</f>
        <v>0</v>
      </c>
      <c r="Q147" s="229">
        <v>0.18462999999999999</v>
      </c>
      <c r="R147" s="229">
        <f>Q147*H147</f>
        <v>7.3851999999999993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144</v>
      </c>
      <c r="AT147" s="231" t="s">
        <v>140</v>
      </c>
      <c r="AU147" s="231" t="s">
        <v>84</v>
      </c>
      <c r="AY147" s="17" t="s">
        <v>138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82</v>
      </c>
      <c r="BK147" s="232">
        <f>ROUND(I147*H147,2)</f>
        <v>0</v>
      </c>
      <c r="BL147" s="17" t="s">
        <v>144</v>
      </c>
      <c r="BM147" s="231" t="s">
        <v>447</v>
      </c>
    </row>
    <row r="148" s="13" customFormat="1">
      <c r="A148" s="13"/>
      <c r="B148" s="238"/>
      <c r="C148" s="239"/>
      <c r="D148" s="233" t="s">
        <v>148</v>
      </c>
      <c r="E148" s="240" t="s">
        <v>1</v>
      </c>
      <c r="F148" s="241" t="s">
        <v>340</v>
      </c>
      <c r="G148" s="239"/>
      <c r="H148" s="242">
        <v>40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148</v>
      </c>
      <c r="AU148" s="248" t="s">
        <v>84</v>
      </c>
      <c r="AV148" s="13" t="s">
        <v>84</v>
      </c>
      <c r="AW148" s="13" t="s">
        <v>31</v>
      </c>
      <c r="AX148" s="13" t="s">
        <v>82</v>
      </c>
      <c r="AY148" s="248" t="s">
        <v>138</v>
      </c>
    </row>
    <row r="149" s="2" customFormat="1" ht="24.15" customHeight="1">
      <c r="A149" s="38"/>
      <c r="B149" s="39"/>
      <c r="C149" s="219" t="s">
        <v>208</v>
      </c>
      <c r="D149" s="219" t="s">
        <v>140</v>
      </c>
      <c r="E149" s="220" t="s">
        <v>448</v>
      </c>
      <c r="F149" s="221" t="s">
        <v>449</v>
      </c>
      <c r="G149" s="222" t="s">
        <v>143</v>
      </c>
      <c r="H149" s="223">
        <v>40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39</v>
      </c>
      <c r="O149" s="91"/>
      <c r="P149" s="229">
        <f>O149*H149</f>
        <v>0</v>
      </c>
      <c r="Q149" s="229">
        <v>0.00031</v>
      </c>
      <c r="R149" s="229">
        <f>Q149*H149</f>
        <v>0.0124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144</v>
      </c>
      <c r="AT149" s="231" t="s">
        <v>140</v>
      </c>
      <c r="AU149" s="231" t="s">
        <v>84</v>
      </c>
      <c r="AY149" s="17" t="s">
        <v>138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82</v>
      </c>
      <c r="BK149" s="232">
        <f>ROUND(I149*H149,2)</f>
        <v>0</v>
      </c>
      <c r="BL149" s="17" t="s">
        <v>144</v>
      </c>
      <c r="BM149" s="231" t="s">
        <v>450</v>
      </c>
    </row>
    <row r="150" s="13" customFormat="1">
      <c r="A150" s="13"/>
      <c r="B150" s="238"/>
      <c r="C150" s="239"/>
      <c r="D150" s="233" t="s">
        <v>148</v>
      </c>
      <c r="E150" s="240" t="s">
        <v>1</v>
      </c>
      <c r="F150" s="241" t="s">
        <v>340</v>
      </c>
      <c r="G150" s="239"/>
      <c r="H150" s="242">
        <v>40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148</v>
      </c>
      <c r="AU150" s="248" t="s">
        <v>84</v>
      </c>
      <c r="AV150" s="13" t="s">
        <v>84</v>
      </c>
      <c r="AW150" s="13" t="s">
        <v>31</v>
      </c>
      <c r="AX150" s="13" t="s">
        <v>82</v>
      </c>
      <c r="AY150" s="248" t="s">
        <v>138</v>
      </c>
    </row>
    <row r="151" s="2" customFormat="1" ht="49.05" customHeight="1">
      <c r="A151" s="38"/>
      <c r="B151" s="39"/>
      <c r="C151" s="219" t="s">
        <v>212</v>
      </c>
      <c r="D151" s="219" t="s">
        <v>140</v>
      </c>
      <c r="E151" s="220" t="s">
        <v>451</v>
      </c>
      <c r="F151" s="221" t="s">
        <v>452</v>
      </c>
      <c r="G151" s="222" t="s">
        <v>143</v>
      </c>
      <c r="H151" s="223">
        <v>40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39</v>
      </c>
      <c r="O151" s="91"/>
      <c r="P151" s="229">
        <f>O151*H151</f>
        <v>0</v>
      </c>
      <c r="Q151" s="229">
        <v>0.10373</v>
      </c>
      <c r="R151" s="229">
        <f>Q151*H151</f>
        <v>4.1492000000000004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144</v>
      </c>
      <c r="AT151" s="231" t="s">
        <v>140</v>
      </c>
      <c r="AU151" s="231" t="s">
        <v>84</v>
      </c>
      <c r="AY151" s="17" t="s">
        <v>138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82</v>
      </c>
      <c r="BK151" s="232">
        <f>ROUND(I151*H151,2)</f>
        <v>0</v>
      </c>
      <c r="BL151" s="17" t="s">
        <v>144</v>
      </c>
      <c r="BM151" s="231" t="s">
        <v>453</v>
      </c>
    </row>
    <row r="152" s="13" customFormat="1">
      <c r="A152" s="13"/>
      <c r="B152" s="238"/>
      <c r="C152" s="239"/>
      <c r="D152" s="233" t="s">
        <v>148</v>
      </c>
      <c r="E152" s="240" t="s">
        <v>1</v>
      </c>
      <c r="F152" s="241" t="s">
        <v>340</v>
      </c>
      <c r="G152" s="239"/>
      <c r="H152" s="242">
        <v>40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148</v>
      </c>
      <c r="AU152" s="248" t="s">
        <v>84</v>
      </c>
      <c r="AV152" s="13" t="s">
        <v>84</v>
      </c>
      <c r="AW152" s="13" t="s">
        <v>31</v>
      </c>
      <c r="AX152" s="13" t="s">
        <v>82</v>
      </c>
      <c r="AY152" s="248" t="s">
        <v>138</v>
      </c>
    </row>
    <row r="153" s="2" customFormat="1" ht="78" customHeight="1">
      <c r="A153" s="38"/>
      <c r="B153" s="39"/>
      <c r="C153" s="219" t="s">
        <v>220</v>
      </c>
      <c r="D153" s="219" t="s">
        <v>140</v>
      </c>
      <c r="E153" s="220" t="s">
        <v>250</v>
      </c>
      <c r="F153" s="221" t="s">
        <v>251</v>
      </c>
      <c r="G153" s="222" t="s">
        <v>143</v>
      </c>
      <c r="H153" s="223">
        <v>42.75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39</v>
      </c>
      <c r="O153" s="91"/>
      <c r="P153" s="229">
        <f>O153*H153</f>
        <v>0</v>
      </c>
      <c r="Q153" s="229">
        <v>0.089219999999999994</v>
      </c>
      <c r="R153" s="229">
        <f>Q153*H153</f>
        <v>3.8141549999999995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144</v>
      </c>
      <c r="AT153" s="231" t="s">
        <v>140</v>
      </c>
      <c r="AU153" s="231" t="s">
        <v>84</v>
      </c>
      <c r="AY153" s="17" t="s">
        <v>138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82</v>
      </c>
      <c r="BK153" s="232">
        <f>ROUND(I153*H153,2)</f>
        <v>0</v>
      </c>
      <c r="BL153" s="17" t="s">
        <v>144</v>
      </c>
      <c r="BM153" s="231" t="s">
        <v>454</v>
      </c>
    </row>
    <row r="154" s="13" customFormat="1">
      <c r="A154" s="13"/>
      <c r="B154" s="238"/>
      <c r="C154" s="239"/>
      <c r="D154" s="233" t="s">
        <v>148</v>
      </c>
      <c r="E154" s="240" t="s">
        <v>1</v>
      </c>
      <c r="F154" s="241" t="s">
        <v>455</v>
      </c>
      <c r="G154" s="239"/>
      <c r="H154" s="242">
        <v>42.75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148</v>
      </c>
      <c r="AU154" s="248" t="s">
        <v>84</v>
      </c>
      <c r="AV154" s="13" t="s">
        <v>84</v>
      </c>
      <c r="AW154" s="13" t="s">
        <v>31</v>
      </c>
      <c r="AX154" s="13" t="s">
        <v>82</v>
      </c>
      <c r="AY154" s="248" t="s">
        <v>138</v>
      </c>
    </row>
    <row r="155" s="2" customFormat="1" ht="24.15" customHeight="1">
      <c r="A155" s="38"/>
      <c r="B155" s="39"/>
      <c r="C155" s="249" t="s">
        <v>225</v>
      </c>
      <c r="D155" s="249" t="s">
        <v>213</v>
      </c>
      <c r="E155" s="250" t="s">
        <v>255</v>
      </c>
      <c r="F155" s="251" t="s">
        <v>256</v>
      </c>
      <c r="G155" s="252" t="s">
        <v>143</v>
      </c>
      <c r="H155" s="253">
        <v>43.604999999999997</v>
      </c>
      <c r="I155" s="254"/>
      <c r="J155" s="255">
        <f>ROUND(I155*H155,2)</f>
        <v>0</v>
      </c>
      <c r="K155" s="256"/>
      <c r="L155" s="257"/>
      <c r="M155" s="258" t="s">
        <v>1</v>
      </c>
      <c r="N155" s="259" t="s">
        <v>39</v>
      </c>
      <c r="O155" s="91"/>
      <c r="P155" s="229">
        <f>O155*H155</f>
        <v>0</v>
      </c>
      <c r="Q155" s="229">
        <v>0.13200000000000001</v>
      </c>
      <c r="R155" s="229">
        <f>Q155*H155</f>
        <v>5.7558600000000002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181</v>
      </c>
      <c r="AT155" s="231" t="s">
        <v>213</v>
      </c>
      <c r="AU155" s="231" t="s">
        <v>84</v>
      </c>
      <c r="AY155" s="17" t="s">
        <v>138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82</v>
      </c>
      <c r="BK155" s="232">
        <f>ROUND(I155*H155,2)</f>
        <v>0</v>
      </c>
      <c r="BL155" s="17" t="s">
        <v>144</v>
      </c>
      <c r="BM155" s="231" t="s">
        <v>456</v>
      </c>
    </row>
    <row r="156" s="13" customFormat="1">
      <c r="A156" s="13"/>
      <c r="B156" s="238"/>
      <c r="C156" s="239"/>
      <c r="D156" s="233" t="s">
        <v>148</v>
      </c>
      <c r="E156" s="239"/>
      <c r="F156" s="241" t="s">
        <v>457</v>
      </c>
      <c r="G156" s="239"/>
      <c r="H156" s="242">
        <v>43.604999999999997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148</v>
      </c>
      <c r="AU156" s="248" t="s">
        <v>84</v>
      </c>
      <c r="AV156" s="13" t="s">
        <v>84</v>
      </c>
      <c r="AW156" s="13" t="s">
        <v>4</v>
      </c>
      <c r="AX156" s="13" t="s">
        <v>82</v>
      </c>
      <c r="AY156" s="248" t="s">
        <v>138</v>
      </c>
    </row>
    <row r="157" s="2" customFormat="1" ht="78" customHeight="1">
      <c r="A157" s="38"/>
      <c r="B157" s="39"/>
      <c r="C157" s="219" t="s">
        <v>230</v>
      </c>
      <c r="D157" s="219" t="s">
        <v>140</v>
      </c>
      <c r="E157" s="220" t="s">
        <v>265</v>
      </c>
      <c r="F157" s="221" t="s">
        <v>266</v>
      </c>
      <c r="G157" s="222" t="s">
        <v>143</v>
      </c>
      <c r="H157" s="223">
        <v>2.7999999999999998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39</v>
      </c>
      <c r="O157" s="91"/>
      <c r="P157" s="229">
        <f>O157*H157</f>
        <v>0</v>
      </c>
      <c r="Q157" s="229">
        <v>0.090620000000000006</v>
      </c>
      <c r="R157" s="229">
        <f>Q157*H157</f>
        <v>0.25373600000000002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144</v>
      </c>
      <c r="AT157" s="231" t="s">
        <v>140</v>
      </c>
      <c r="AU157" s="231" t="s">
        <v>84</v>
      </c>
      <c r="AY157" s="17" t="s">
        <v>138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82</v>
      </c>
      <c r="BK157" s="232">
        <f>ROUND(I157*H157,2)</f>
        <v>0</v>
      </c>
      <c r="BL157" s="17" t="s">
        <v>144</v>
      </c>
      <c r="BM157" s="231" t="s">
        <v>458</v>
      </c>
    </row>
    <row r="158" s="13" customFormat="1">
      <c r="A158" s="13"/>
      <c r="B158" s="238"/>
      <c r="C158" s="239"/>
      <c r="D158" s="233" t="s">
        <v>148</v>
      </c>
      <c r="E158" s="240" t="s">
        <v>1</v>
      </c>
      <c r="F158" s="241" t="s">
        <v>459</v>
      </c>
      <c r="G158" s="239"/>
      <c r="H158" s="242">
        <v>2.7999999999999998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148</v>
      </c>
      <c r="AU158" s="248" t="s">
        <v>84</v>
      </c>
      <c r="AV158" s="13" t="s">
        <v>84</v>
      </c>
      <c r="AW158" s="13" t="s">
        <v>31</v>
      </c>
      <c r="AX158" s="13" t="s">
        <v>82</v>
      </c>
      <c r="AY158" s="248" t="s">
        <v>138</v>
      </c>
    </row>
    <row r="159" s="2" customFormat="1" ht="24.15" customHeight="1">
      <c r="A159" s="38"/>
      <c r="B159" s="39"/>
      <c r="C159" s="249" t="s">
        <v>235</v>
      </c>
      <c r="D159" s="249" t="s">
        <v>213</v>
      </c>
      <c r="E159" s="250" t="s">
        <v>276</v>
      </c>
      <c r="F159" s="251" t="s">
        <v>277</v>
      </c>
      <c r="G159" s="252" t="s">
        <v>143</v>
      </c>
      <c r="H159" s="253">
        <v>2.8559999999999999</v>
      </c>
      <c r="I159" s="254"/>
      <c r="J159" s="255">
        <f>ROUND(I159*H159,2)</f>
        <v>0</v>
      </c>
      <c r="K159" s="256"/>
      <c r="L159" s="257"/>
      <c r="M159" s="258" t="s">
        <v>1</v>
      </c>
      <c r="N159" s="259" t="s">
        <v>39</v>
      </c>
      <c r="O159" s="91"/>
      <c r="P159" s="229">
        <f>O159*H159</f>
        <v>0</v>
      </c>
      <c r="Q159" s="229">
        <v>0.17499999999999999</v>
      </c>
      <c r="R159" s="229">
        <f>Q159*H159</f>
        <v>0.49979999999999997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181</v>
      </c>
      <c r="AT159" s="231" t="s">
        <v>213</v>
      </c>
      <c r="AU159" s="231" t="s">
        <v>84</v>
      </c>
      <c r="AY159" s="17" t="s">
        <v>138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82</v>
      </c>
      <c r="BK159" s="232">
        <f>ROUND(I159*H159,2)</f>
        <v>0</v>
      </c>
      <c r="BL159" s="17" t="s">
        <v>144</v>
      </c>
      <c r="BM159" s="231" t="s">
        <v>460</v>
      </c>
    </row>
    <row r="160" s="13" customFormat="1">
      <c r="A160" s="13"/>
      <c r="B160" s="238"/>
      <c r="C160" s="239"/>
      <c r="D160" s="233" t="s">
        <v>148</v>
      </c>
      <c r="E160" s="239"/>
      <c r="F160" s="241" t="s">
        <v>461</v>
      </c>
      <c r="G160" s="239"/>
      <c r="H160" s="242">
        <v>2.8559999999999999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148</v>
      </c>
      <c r="AU160" s="248" t="s">
        <v>84</v>
      </c>
      <c r="AV160" s="13" t="s">
        <v>84</v>
      </c>
      <c r="AW160" s="13" t="s">
        <v>4</v>
      </c>
      <c r="AX160" s="13" t="s">
        <v>82</v>
      </c>
      <c r="AY160" s="248" t="s">
        <v>138</v>
      </c>
    </row>
    <row r="161" s="12" customFormat="1" ht="22.8" customHeight="1">
      <c r="A161" s="12"/>
      <c r="B161" s="203"/>
      <c r="C161" s="204"/>
      <c r="D161" s="205" t="s">
        <v>73</v>
      </c>
      <c r="E161" s="217" t="s">
        <v>187</v>
      </c>
      <c r="F161" s="217" t="s">
        <v>280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SUM(P162:P191)</f>
        <v>0</v>
      </c>
      <c r="Q161" s="211"/>
      <c r="R161" s="212">
        <f>SUM(R162:R191)</f>
        <v>14.053891800000001</v>
      </c>
      <c r="S161" s="211"/>
      <c r="T161" s="213">
        <f>SUM(T162:T191)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82</v>
      </c>
      <c r="AT161" s="215" t="s">
        <v>73</v>
      </c>
      <c r="AU161" s="215" t="s">
        <v>82</v>
      </c>
      <c r="AY161" s="214" t="s">
        <v>138</v>
      </c>
      <c r="BK161" s="216">
        <f>SUM(BK162:BK191)</f>
        <v>0</v>
      </c>
    </row>
    <row r="162" s="2" customFormat="1" ht="24.15" customHeight="1">
      <c r="A162" s="38"/>
      <c r="B162" s="39"/>
      <c r="C162" s="219" t="s">
        <v>241</v>
      </c>
      <c r="D162" s="219" t="s">
        <v>140</v>
      </c>
      <c r="E162" s="220" t="s">
        <v>462</v>
      </c>
      <c r="F162" s="221" t="s">
        <v>463</v>
      </c>
      <c r="G162" s="222" t="s">
        <v>163</v>
      </c>
      <c r="H162" s="223">
        <v>18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39</v>
      </c>
      <c r="O162" s="91"/>
      <c r="P162" s="229">
        <f>O162*H162</f>
        <v>0</v>
      </c>
      <c r="Q162" s="229">
        <v>0.26336999999999999</v>
      </c>
      <c r="R162" s="229">
        <f>Q162*H162</f>
        <v>4.7406600000000001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144</v>
      </c>
      <c r="AT162" s="231" t="s">
        <v>140</v>
      </c>
      <c r="AU162" s="231" t="s">
        <v>84</v>
      </c>
      <c r="AY162" s="17" t="s">
        <v>138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82</v>
      </c>
      <c r="BK162" s="232">
        <f>ROUND(I162*H162,2)</f>
        <v>0</v>
      </c>
      <c r="BL162" s="17" t="s">
        <v>144</v>
      </c>
      <c r="BM162" s="231" t="s">
        <v>464</v>
      </c>
    </row>
    <row r="163" s="2" customFormat="1">
      <c r="A163" s="38"/>
      <c r="B163" s="39"/>
      <c r="C163" s="40"/>
      <c r="D163" s="233" t="s">
        <v>146</v>
      </c>
      <c r="E163" s="40"/>
      <c r="F163" s="234" t="s">
        <v>465</v>
      </c>
      <c r="G163" s="40"/>
      <c r="H163" s="40"/>
      <c r="I163" s="235"/>
      <c r="J163" s="40"/>
      <c r="K163" s="40"/>
      <c r="L163" s="44"/>
      <c r="M163" s="236"/>
      <c r="N163" s="237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146</v>
      </c>
      <c r="AU163" s="17" t="s">
        <v>84</v>
      </c>
    </row>
    <row r="164" s="2" customFormat="1" ht="24.15" customHeight="1">
      <c r="A164" s="38"/>
      <c r="B164" s="39"/>
      <c r="C164" s="219" t="s">
        <v>246</v>
      </c>
      <c r="D164" s="219" t="s">
        <v>140</v>
      </c>
      <c r="E164" s="220" t="s">
        <v>466</v>
      </c>
      <c r="F164" s="221" t="s">
        <v>467</v>
      </c>
      <c r="G164" s="222" t="s">
        <v>163</v>
      </c>
      <c r="H164" s="223">
        <v>6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39</v>
      </c>
      <c r="O164" s="91"/>
      <c r="P164" s="229">
        <f>O164*H164</f>
        <v>0</v>
      </c>
      <c r="Q164" s="229">
        <v>0.22237000000000001</v>
      </c>
      <c r="R164" s="229">
        <f>Q164*H164</f>
        <v>1.3342200000000002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144</v>
      </c>
      <c r="AT164" s="231" t="s">
        <v>140</v>
      </c>
      <c r="AU164" s="231" t="s">
        <v>84</v>
      </c>
      <c r="AY164" s="17" t="s">
        <v>138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82</v>
      </c>
      <c r="BK164" s="232">
        <f>ROUND(I164*H164,2)</f>
        <v>0</v>
      </c>
      <c r="BL164" s="17" t="s">
        <v>144</v>
      </c>
      <c r="BM164" s="231" t="s">
        <v>468</v>
      </c>
    </row>
    <row r="165" s="2" customFormat="1" ht="24.15" customHeight="1">
      <c r="A165" s="38"/>
      <c r="B165" s="39"/>
      <c r="C165" s="219" t="s">
        <v>7</v>
      </c>
      <c r="D165" s="219" t="s">
        <v>140</v>
      </c>
      <c r="E165" s="220" t="s">
        <v>469</v>
      </c>
      <c r="F165" s="221" t="s">
        <v>470</v>
      </c>
      <c r="G165" s="222" t="s">
        <v>216</v>
      </c>
      <c r="H165" s="223">
        <v>4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39</v>
      </c>
      <c r="O165" s="91"/>
      <c r="P165" s="229">
        <f>O165*H165</f>
        <v>0</v>
      </c>
      <c r="Q165" s="229">
        <v>0.00069999999999999999</v>
      </c>
      <c r="R165" s="229">
        <f>Q165*H165</f>
        <v>0.0028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144</v>
      </c>
      <c r="AT165" s="231" t="s">
        <v>140</v>
      </c>
      <c r="AU165" s="231" t="s">
        <v>84</v>
      </c>
      <c r="AY165" s="17" t="s">
        <v>138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82</v>
      </c>
      <c r="BK165" s="232">
        <f>ROUND(I165*H165,2)</f>
        <v>0</v>
      </c>
      <c r="BL165" s="17" t="s">
        <v>144</v>
      </c>
      <c r="BM165" s="231" t="s">
        <v>471</v>
      </c>
    </row>
    <row r="166" s="2" customFormat="1" ht="24.15" customHeight="1">
      <c r="A166" s="38"/>
      <c r="B166" s="39"/>
      <c r="C166" s="249" t="s">
        <v>254</v>
      </c>
      <c r="D166" s="249" t="s">
        <v>213</v>
      </c>
      <c r="E166" s="250" t="s">
        <v>472</v>
      </c>
      <c r="F166" s="251" t="s">
        <v>473</v>
      </c>
      <c r="G166" s="252" t="s">
        <v>216</v>
      </c>
      <c r="H166" s="253">
        <v>4</v>
      </c>
      <c r="I166" s="254"/>
      <c r="J166" s="255">
        <f>ROUND(I166*H166,2)</f>
        <v>0</v>
      </c>
      <c r="K166" s="256"/>
      <c r="L166" s="257"/>
      <c r="M166" s="258" t="s">
        <v>1</v>
      </c>
      <c r="N166" s="259" t="s">
        <v>39</v>
      </c>
      <c r="O166" s="91"/>
      <c r="P166" s="229">
        <f>O166*H166</f>
        <v>0</v>
      </c>
      <c r="Q166" s="229">
        <v>0.0012999999999999999</v>
      </c>
      <c r="R166" s="229">
        <f>Q166*H166</f>
        <v>0.0051999999999999998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181</v>
      </c>
      <c r="AT166" s="231" t="s">
        <v>213</v>
      </c>
      <c r="AU166" s="231" t="s">
        <v>84</v>
      </c>
      <c r="AY166" s="17" t="s">
        <v>138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82</v>
      </c>
      <c r="BK166" s="232">
        <f>ROUND(I166*H166,2)</f>
        <v>0</v>
      </c>
      <c r="BL166" s="17" t="s">
        <v>144</v>
      </c>
      <c r="BM166" s="231" t="s">
        <v>474</v>
      </c>
    </row>
    <row r="167" s="2" customFormat="1">
      <c r="A167" s="38"/>
      <c r="B167" s="39"/>
      <c r="C167" s="40"/>
      <c r="D167" s="233" t="s">
        <v>146</v>
      </c>
      <c r="E167" s="40"/>
      <c r="F167" s="234" t="s">
        <v>475</v>
      </c>
      <c r="G167" s="40"/>
      <c r="H167" s="40"/>
      <c r="I167" s="235"/>
      <c r="J167" s="40"/>
      <c r="K167" s="40"/>
      <c r="L167" s="44"/>
      <c r="M167" s="236"/>
      <c r="N167" s="23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146</v>
      </c>
      <c r="AU167" s="17" t="s">
        <v>84</v>
      </c>
    </row>
    <row r="168" s="2" customFormat="1" ht="24.15" customHeight="1">
      <c r="A168" s="38"/>
      <c r="B168" s="39"/>
      <c r="C168" s="219" t="s">
        <v>259</v>
      </c>
      <c r="D168" s="219" t="s">
        <v>140</v>
      </c>
      <c r="E168" s="220" t="s">
        <v>290</v>
      </c>
      <c r="F168" s="221" t="s">
        <v>291</v>
      </c>
      <c r="G168" s="222" t="s">
        <v>216</v>
      </c>
      <c r="H168" s="223">
        <v>2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39</v>
      </c>
      <c r="O168" s="91"/>
      <c r="P168" s="229">
        <f>O168*H168</f>
        <v>0</v>
      </c>
      <c r="Q168" s="229">
        <v>0.11241</v>
      </c>
      <c r="R168" s="229">
        <f>Q168*H168</f>
        <v>0.22481999999999999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144</v>
      </c>
      <c r="AT168" s="231" t="s">
        <v>140</v>
      </c>
      <c r="AU168" s="231" t="s">
        <v>84</v>
      </c>
      <c r="AY168" s="17" t="s">
        <v>138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82</v>
      </c>
      <c r="BK168" s="232">
        <f>ROUND(I168*H168,2)</f>
        <v>0</v>
      </c>
      <c r="BL168" s="17" t="s">
        <v>144</v>
      </c>
      <c r="BM168" s="231" t="s">
        <v>476</v>
      </c>
    </row>
    <row r="169" s="2" customFormat="1">
      <c r="A169" s="38"/>
      <c r="B169" s="39"/>
      <c r="C169" s="40"/>
      <c r="D169" s="233" t="s">
        <v>146</v>
      </c>
      <c r="E169" s="40"/>
      <c r="F169" s="234" t="s">
        <v>477</v>
      </c>
      <c r="G169" s="40"/>
      <c r="H169" s="40"/>
      <c r="I169" s="235"/>
      <c r="J169" s="40"/>
      <c r="K169" s="40"/>
      <c r="L169" s="44"/>
      <c r="M169" s="236"/>
      <c r="N169" s="23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146</v>
      </c>
      <c r="AU169" s="17" t="s">
        <v>84</v>
      </c>
    </row>
    <row r="170" s="2" customFormat="1" ht="21.75" customHeight="1">
      <c r="A170" s="38"/>
      <c r="B170" s="39"/>
      <c r="C170" s="249" t="s">
        <v>264</v>
      </c>
      <c r="D170" s="249" t="s">
        <v>213</v>
      </c>
      <c r="E170" s="250" t="s">
        <v>478</v>
      </c>
      <c r="F170" s="251" t="s">
        <v>479</v>
      </c>
      <c r="G170" s="252" t="s">
        <v>216</v>
      </c>
      <c r="H170" s="253">
        <v>2</v>
      </c>
      <c r="I170" s="254"/>
      <c r="J170" s="255">
        <f>ROUND(I170*H170,2)</f>
        <v>0</v>
      </c>
      <c r="K170" s="256"/>
      <c r="L170" s="257"/>
      <c r="M170" s="258" t="s">
        <v>1</v>
      </c>
      <c r="N170" s="259" t="s">
        <v>39</v>
      </c>
      <c r="O170" s="91"/>
      <c r="P170" s="229">
        <f>O170*H170</f>
        <v>0</v>
      </c>
      <c r="Q170" s="229">
        <v>0.0025000000000000001</v>
      </c>
      <c r="R170" s="229">
        <f>Q170*H170</f>
        <v>0.0050000000000000001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181</v>
      </c>
      <c r="AT170" s="231" t="s">
        <v>213</v>
      </c>
      <c r="AU170" s="231" t="s">
        <v>84</v>
      </c>
      <c r="AY170" s="17" t="s">
        <v>138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82</v>
      </c>
      <c r="BK170" s="232">
        <f>ROUND(I170*H170,2)</f>
        <v>0</v>
      </c>
      <c r="BL170" s="17" t="s">
        <v>144</v>
      </c>
      <c r="BM170" s="231" t="s">
        <v>480</v>
      </c>
    </row>
    <row r="171" s="2" customFormat="1" ht="24.15" customHeight="1">
      <c r="A171" s="38"/>
      <c r="B171" s="39"/>
      <c r="C171" s="219" t="s">
        <v>270</v>
      </c>
      <c r="D171" s="219" t="s">
        <v>140</v>
      </c>
      <c r="E171" s="220" t="s">
        <v>481</v>
      </c>
      <c r="F171" s="221" t="s">
        <v>482</v>
      </c>
      <c r="G171" s="222" t="s">
        <v>163</v>
      </c>
      <c r="H171" s="223">
        <v>20.399999999999999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39</v>
      </c>
      <c r="O171" s="91"/>
      <c r="P171" s="229">
        <f>O171*H171</f>
        <v>0</v>
      </c>
      <c r="Q171" s="229">
        <v>0.00010000000000000001</v>
      </c>
      <c r="R171" s="229">
        <f>Q171*H171</f>
        <v>0.0020400000000000001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144</v>
      </c>
      <c r="AT171" s="231" t="s">
        <v>140</v>
      </c>
      <c r="AU171" s="231" t="s">
        <v>84</v>
      </c>
      <c r="AY171" s="17" t="s">
        <v>138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82</v>
      </c>
      <c r="BK171" s="232">
        <f>ROUND(I171*H171,2)</f>
        <v>0</v>
      </c>
      <c r="BL171" s="17" t="s">
        <v>144</v>
      </c>
      <c r="BM171" s="231" t="s">
        <v>483</v>
      </c>
    </row>
    <row r="172" s="13" customFormat="1">
      <c r="A172" s="13"/>
      <c r="B172" s="238"/>
      <c r="C172" s="239"/>
      <c r="D172" s="233" t="s">
        <v>148</v>
      </c>
      <c r="E172" s="240" t="s">
        <v>1</v>
      </c>
      <c r="F172" s="241" t="s">
        <v>484</v>
      </c>
      <c r="G172" s="239"/>
      <c r="H172" s="242">
        <v>20.399999999999999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148</v>
      </c>
      <c r="AU172" s="248" t="s">
        <v>84</v>
      </c>
      <c r="AV172" s="13" t="s">
        <v>84</v>
      </c>
      <c r="AW172" s="13" t="s">
        <v>31</v>
      </c>
      <c r="AX172" s="13" t="s">
        <v>82</v>
      </c>
      <c r="AY172" s="248" t="s">
        <v>138</v>
      </c>
    </row>
    <row r="173" s="2" customFormat="1" ht="33" customHeight="1">
      <c r="A173" s="38"/>
      <c r="B173" s="39"/>
      <c r="C173" s="219" t="s">
        <v>275</v>
      </c>
      <c r="D173" s="219" t="s">
        <v>140</v>
      </c>
      <c r="E173" s="220" t="s">
        <v>485</v>
      </c>
      <c r="F173" s="221" t="s">
        <v>486</v>
      </c>
      <c r="G173" s="222" t="s">
        <v>143</v>
      </c>
      <c r="H173" s="223">
        <v>26.5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39</v>
      </c>
      <c r="O173" s="91"/>
      <c r="P173" s="229">
        <f>O173*H173</f>
        <v>0</v>
      </c>
      <c r="Q173" s="229">
        <v>0.0011999999999999999</v>
      </c>
      <c r="R173" s="229">
        <f>Q173*H173</f>
        <v>0.031799999999999995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144</v>
      </c>
      <c r="AT173" s="231" t="s">
        <v>140</v>
      </c>
      <c r="AU173" s="231" t="s">
        <v>84</v>
      </c>
      <c r="AY173" s="17" t="s">
        <v>138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82</v>
      </c>
      <c r="BK173" s="232">
        <f>ROUND(I173*H173,2)</f>
        <v>0</v>
      </c>
      <c r="BL173" s="17" t="s">
        <v>144</v>
      </c>
      <c r="BM173" s="231" t="s">
        <v>487</v>
      </c>
    </row>
    <row r="174" s="13" customFormat="1">
      <c r="A174" s="13"/>
      <c r="B174" s="238"/>
      <c r="C174" s="239"/>
      <c r="D174" s="233" t="s">
        <v>148</v>
      </c>
      <c r="E174" s="240" t="s">
        <v>1</v>
      </c>
      <c r="F174" s="241" t="s">
        <v>488</v>
      </c>
      <c r="G174" s="239"/>
      <c r="H174" s="242">
        <v>26.5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148</v>
      </c>
      <c r="AU174" s="248" t="s">
        <v>84</v>
      </c>
      <c r="AV174" s="13" t="s">
        <v>84</v>
      </c>
      <c r="AW174" s="13" t="s">
        <v>31</v>
      </c>
      <c r="AX174" s="13" t="s">
        <v>82</v>
      </c>
      <c r="AY174" s="248" t="s">
        <v>138</v>
      </c>
    </row>
    <row r="175" s="2" customFormat="1" ht="37.8" customHeight="1">
      <c r="A175" s="38"/>
      <c r="B175" s="39"/>
      <c r="C175" s="219" t="s">
        <v>281</v>
      </c>
      <c r="D175" s="219" t="s">
        <v>140</v>
      </c>
      <c r="E175" s="220" t="s">
        <v>489</v>
      </c>
      <c r="F175" s="221" t="s">
        <v>490</v>
      </c>
      <c r="G175" s="222" t="s">
        <v>163</v>
      </c>
      <c r="H175" s="223">
        <v>20.399999999999999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39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144</v>
      </c>
      <c r="AT175" s="231" t="s">
        <v>140</v>
      </c>
      <c r="AU175" s="231" t="s">
        <v>84</v>
      </c>
      <c r="AY175" s="17" t="s">
        <v>138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82</v>
      </c>
      <c r="BK175" s="232">
        <f>ROUND(I175*H175,2)</f>
        <v>0</v>
      </c>
      <c r="BL175" s="17" t="s">
        <v>144</v>
      </c>
      <c r="BM175" s="231" t="s">
        <v>491</v>
      </c>
    </row>
    <row r="176" s="13" customFormat="1">
      <c r="A176" s="13"/>
      <c r="B176" s="238"/>
      <c r="C176" s="239"/>
      <c r="D176" s="233" t="s">
        <v>148</v>
      </c>
      <c r="E176" s="240" t="s">
        <v>1</v>
      </c>
      <c r="F176" s="241" t="s">
        <v>484</v>
      </c>
      <c r="G176" s="239"/>
      <c r="H176" s="242">
        <v>20.399999999999999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148</v>
      </c>
      <c r="AU176" s="248" t="s">
        <v>84</v>
      </c>
      <c r="AV176" s="13" t="s">
        <v>84</v>
      </c>
      <c r="AW176" s="13" t="s">
        <v>31</v>
      </c>
      <c r="AX176" s="13" t="s">
        <v>82</v>
      </c>
      <c r="AY176" s="248" t="s">
        <v>138</v>
      </c>
    </row>
    <row r="177" s="2" customFormat="1" ht="37.8" customHeight="1">
      <c r="A177" s="38"/>
      <c r="B177" s="39"/>
      <c r="C177" s="219" t="s">
        <v>285</v>
      </c>
      <c r="D177" s="219" t="s">
        <v>140</v>
      </c>
      <c r="E177" s="220" t="s">
        <v>492</v>
      </c>
      <c r="F177" s="221" t="s">
        <v>493</v>
      </c>
      <c r="G177" s="222" t="s">
        <v>143</v>
      </c>
      <c r="H177" s="223">
        <v>26.5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39</v>
      </c>
      <c r="O177" s="91"/>
      <c r="P177" s="229">
        <f>O177*H177</f>
        <v>0</v>
      </c>
      <c r="Q177" s="229">
        <v>1.0000000000000001E-05</v>
      </c>
      <c r="R177" s="229">
        <f>Q177*H177</f>
        <v>0.00026500000000000004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144</v>
      </c>
      <c r="AT177" s="231" t="s">
        <v>140</v>
      </c>
      <c r="AU177" s="231" t="s">
        <v>84</v>
      </c>
      <c r="AY177" s="17" t="s">
        <v>138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82</v>
      </c>
      <c r="BK177" s="232">
        <f>ROUND(I177*H177,2)</f>
        <v>0</v>
      </c>
      <c r="BL177" s="17" t="s">
        <v>144</v>
      </c>
      <c r="BM177" s="231" t="s">
        <v>494</v>
      </c>
    </row>
    <row r="178" s="13" customFormat="1">
      <c r="A178" s="13"/>
      <c r="B178" s="238"/>
      <c r="C178" s="239"/>
      <c r="D178" s="233" t="s">
        <v>148</v>
      </c>
      <c r="E178" s="240" t="s">
        <v>1</v>
      </c>
      <c r="F178" s="241" t="s">
        <v>488</v>
      </c>
      <c r="G178" s="239"/>
      <c r="H178" s="242">
        <v>26.5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148</v>
      </c>
      <c r="AU178" s="248" t="s">
        <v>84</v>
      </c>
      <c r="AV178" s="13" t="s">
        <v>84</v>
      </c>
      <c r="AW178" s="13" t="s">
        <v>31</v>
      </c>
      <c r="AX178" s="13" t="s">
        <v>82</v>
      </c>
      <c r="AY178" s="248" t="s">
        <v>138</v>
      </c>
    </row>
    <row r="179" s="2" customFormat="1" ht="55.5" customHeight="1">
      <c r="A179" s="38"/>
      <c r="B179" s="39"/>
      <c r="C179" s="219" t="s">
        <v>289</v>
      </c>
      <c r="D179" s="219" t="s">
        <v>140</v>
      </c>
      <c r="E179" s="220" t="s">
        <v>307</v>
      </c>
      <c r="F179" s="221" t="s">
        <v>308</v>
      </c>
      <c r="G179" s="222" t="s">
        <v>163</v>
      </c>
      <c r="H179" s="223">
        <v>8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39</v>
      </c>
      <c r="O179" s="91"/>
      <c r="P179" s="229">
        <f>O179*H179</f>
        <v>0</v>
      </c>
      <c r="Q179" s="229">
        <v>0.16850000000000001</v>
      </c>
      <c r="R179" s="229">
        <f>Q179*H179</f>
        <v>1.3480000000000001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144</v>
      </c>
      <c r="AT179" s="231" t="s">
        <v>140</v>
      </c>
      <c r="AU179" s="231" t="s">
        <v>84</v>
      </c>
      <c r="AY179" s="17" t="s">
        <v>138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82</v>
      </c>
      <c r="BK179" s="232">
        <f>ROUND(I179*H179,2)</f>
        <v>0</v>
      </c>
      <c r="BL179" s="17" t="s">
        <v>144</v>
      </c>
      <c r="BM179" s="231" t="s">
        <v>495</v>
      </c>
    </row>
    <row r="180" s="13" customFormat="1">
      <c r="A180" s="13"/>
      <c r="B180" s="238"/>
      <c r="C180" s="239"/>
      <c r="D180" s="233" t="s">
        <v>148</v>
      </c>
      <c r="E180" s="240" t="s">
        <v>1</v>
      </c>
      <c r="F180" s="241" t="s">
        <v>181</v>
      </c>
      <c r="G180" s="239"/>
      <c r="H180" s="242">
        <v>8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148</v>
      </c>
      <c r="AU180" s="248" t="s">
        <v>84</v>
      </c>
      <c r="AV180" s="13" t="s">
        <v>84</v>
      </c>
      <c r="AW180" s="13" t="s">
        <v>31</v>
      </c>
      <c r="AX180" s="13" t="s">
        <v>82</v>
      </c>
      <c r="AY180" s="248" t="s">
        <v>138</v>
      </c>
    </row>
    <row r="181" s="2" customFormat="1" ht="16.5" customHeight="1">
      <c r="A181" s="38"/>
      <c r="B181" s="39"/>
      <c r="C181" s="249" t="s">
        <v>294</v>
      </c>
      <c r="D181" s="249" t="s">
        <v>213</v>
      </c>
      <c r="E181" s="250" t="s">
        <v>317</v>
      </c>
      <c r="F181" s="251" t="s">
        <v>318</v>
      </c>
      <c r="G181" s="252" t="s">
        <v>163</v>
      </c>
      <c r="H181" s="253">
        <v>6.1200000000000001</v>
      </c>
      <c r="I181" s="254"/>
      <c r="J181" s="255">
        <f>ROUND(I181*H181,2)</f>
        <v>0</v>
      </c>
      <c r="K181" s="256"/>
      <c r="L181" s="257"/>
      <c r="M181" s="258" t="s">
        <v>1</v>
      </c>
      <c r="N181" s="259" t="s">
        <v>39</v>
      </c>
      <c r="O181" s="91"/>
      <c r="P181" s="229">
        <f>O181*H181</f>
        <v>0</v>
      </c>
      <c r="Q181" s="229">
        <v>0.048300000000000003</v>
      </c>
      <c r="R181" s="229">
        <f>Q181*H181</f>
        <v>0.29559600000000003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181</v>
      </c>
      <c r="AT181" s="231" t="s">
        <v>213</v>
      </c>
      <c r="AU181" s="231" t="s">
        <v>84</v>
      </c>
      <c r="AY181" s="17" t="s">
        <v>138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82</v>
      </c>
      <c r="BK181" s="232">
        <f>ROUND(I181*H181,2)</f>
        <v>0</v>
      </c>
      <c r="BL181" s="17" t="s">
        <v>144</v>
      </c>
      <c r="BM181" s="231" t="s">
        <v>496</v>
      </c>
    </row>
    <row r="182" s="13" customFormat="1">
      <c r="A182" s="13"/>
      <c r="B182" s="238"/>
      <c r="C182" s="239"/>
      <c r="D182" s="233" t="s">
        <v>148</v>
      </c>
      <c r="E182" s="240" t="s">
        <v>1</v>
      </c>
      <c r="F182" s="241" t="s">
        <v>172</v>
      </c>
      <c r="G182" s="239"/>
      <c r="H182" s="242">
        <v>6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148</v>
      </c>
      <c r="AU182" s="248" t="s">
        <v>84</v>
      </c>
      <c r="AV182" s="13" t="s">
        <v>84</v>
      </c>
      <c r="AW182" s="13" t="s">
        <v>31</v>
      </c>
      <c r="AX182" s="13" t="s">
        <v>82</v>
      </c>
      <c r="AY182" s="248" t="s">
        <v>138</v>
      </c>
    </row>
    <row r="183" s="13" customFormat="1">
      <c r="A183" s="13"/>
      <c r="B183" s="238"/>
      <c r="C183" s="239"/>
      <c r="D183" s="233" t="s">
        <v>148</v>
      </c>
      <c r="E183" s="239"/>
      <c r="F183" s="241" t="s">
        <v>497</v>
      </c>
      <c r="G183" s="239"/>
      <c r="H183" s="242">
        <v>6.1200000000000001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148</v>
      </c>
      <c r="AU183" s="248" t="s">
        <v>84</v>
      </c>
      <c r="AV183" s="13" t="s">
        <v>84</v>
      </c>
      <c r="AW183" s="13" t="s">
        <v>4</v>
      </c>
      <c r="AX183" s="13" t="s">
        <v>82</v>
      </c>
      <c r="AY183" s="248" t="s">
        <v>138</v>
      </c>
    </row>
    <row r="184" s="2" customFormat="1" ht="24.15" customHeight="1">
      <c r="A184" s="38"/>
      <c r="B184" s="39"/>
      <c r="C184" s="249" t="s">
        <v>298</v>
      </c>
      <c r="D184" s="249" t="s">
        <v>213</v>
      </c>
      <c r="E184" s="250" t="s">
        <v>322</v>
      </c>
      <c r="F184" s="251" t="s">
        <v>323</v>
      </c>
      <c r="G184" s="252" t="s">
        <v>163</v>
      </c>
      <c r="H184" s="253">
        <v>2.04</v>
      </c>
      <c r="I184" s="254"/>
      <c r="J184" s="255">
        <f>ROUND(I184*H184,2)</f>
        <v>0</v>
      </c>
      <c r="K184" s="256"/>
      <c r="L184" s="257"/>
      <c r="M184" s="258" t="s">
        <v>1</v>
      </c>
      <c r="N184" s="259" t="s">
        <v>39</v>
      </c>
      <c r="O184" s="91"/>
      <c r="P184" s="229">
        <f>O184*H184</f>
        <v>0</v>
      </c>
      <c r="Q184" s="229">
        <v>0.065670000000000006</v>
      </c>
      <c r="R184" s="229">
        <f>Q184*H184</f>
        <v>0.13396680000000003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181</v>
      </c>
      <c r="AT184" s="231" t="s">
        <v>213</v>
      </c>
      <c r="AU184" s="231" t="s">
        <v>84</v>
      </c>
      <c r="AY184" s="17" t="s">
        <v>138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82</v>
      </c>
      <c r="BK184" s="232">
        <f>ROUND(I184*H184,2)</f>
        <v>0</v>
      </c>
      <c r="BL184" s="17" t="s">
        <v>144</v>
      </c>
      <c r="BM184" s="231" t="s">
        <v>498</v>
      </c>
    </row>
    <row r="185" s="13" customFormat="1">
      <c r="A185" s="13"/>
      <c r="B185" s="238"/>
      <c r="C185" s="239"/>
      <c r="D185" s="233" t="s">
        <v>148</v>
      </c>
      <c r="E185" s="239"/>
      <c r="F185" s="241" t="s">
        <v>499</v>
      </c>
      <c r="G185" s="239"/>
      <c r="H185" s="242">
        <v>2.04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148</v>
      </c>
      <c r="AU185" s="248" t="s">
        <v>84</v>
      </c>
      <c r="AV185" s="13" t="s">
        <v>84</v>
      </c>
      <c r="AW185" s="13" t="s">
        <v>4</v>
      </c>
      <c r="AX185" s="13" t="s">
        <v>82</v>
      </c>
      <c r="AY185" s="248" t="s">
        <v>138</v>
      </c>
    </row>
    <row r="186" s="2" customFormat="1" ht="49.05" customHeight="1">
      <c r="A186" s="38"/>
      <c r="B186" s="39"/>
      <c r="C186" s="219" t="s">
        <v>302</v>
      </c>
      <c r="D186" s="219" t="s">
        <v>140</v>
      </c>
      <c r="E186" s="220" t="s">
        <v>327</v>
      </c>
      <c r="F186" s="221" t="s">
        <v>328</v>
      </c>
      <c r="G186" s="222" t="s">
        <v>163</v>
      </c>
      <c r="H186" s="223">
        <v>31.699999999999999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39</v>
      </c>
      <c r="O186" s="91"/>
      <c r="P186" s="229">
        <f>O186*H186</f>
        <v>0</v>
      </c>
      <c r="Q186" s="229">
        <v>0.14041999999999999</v>
      </c>
      <c r="R186" s="229">
        <f>Q186*H186</f>
        <v>4.451314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144</v>
      </c>
      <c r="AT186" s="231" t="s">
        <v>140</v>
      </c>
      <c r="AU186" s="231" t="s">
        <v>84</v>
      </c>
      <c r="AY186" s="17" t="s">
        <v>138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82</v>
      </c>
      <c r="BK186" s="232">
        <f>ROUND(I186*H186,2)</f>
        <v>0</v>
      </c>
      <c r="BL186" s="17" t="s">
        <v>144</v>
      </c>
      <c r="BM186" s="231" t="s">
        <v>500</v>
      </c>
    </row>
    <row r="187" s="13" customFormat="1">
      <c r="A187" s="13"/>
      <c r="B187" s="238"/>
      <c r="C187" s="239"/>
      <c r="D187" s="233" t="s">
        <v>148</v>
      </c>
      <c r="E187" s="240" t="s">
        <v>1</v>
      </c>
      <c r="F187" s="241" t="s">
        <v>501</v>
      </c>
      <c r="G187" s="239"/>
      <c r="H187" s="242">
        <v>31.699999999999999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148</v>
      </c>
      <c r="AU187" s="248" t="s">
        <v>84</v>
      </c>
      <c r="AV187" s="13" t="s">
        <v>84</v>
      </c>
      <c r="AW187" s="13" t="s">
        <v>31</v>
      </c>
      <c r="AX187" s="13" t="s">
        <v>82</v>
      </c>
      <c r="AY187" s="248" t="s">
        <v>138</v>
      </c>
    </row>
    <row r="188" s="2" customFormat="1" ht="16.5" customHeight="1">
      <c r="A188" s="38"/>
      <c r="B188" s="39"/>
      <c r="C188" s="249" t="s">
        <v>306</v>
      </c>
      <c r="D188" s="249" t="s">
        <v>213</v>
      </c>
      <c r="E188" s="250" t="s">
        <v>332</v>
      </c>
      <c r="F188" s="251" t="s">
        <v>333</v>
      </c>
      <c r="G188" s="252" t="s">
        <v>163</v>
      </c>
      <c r="H188" s="253">
        <v>32.334000000000003</v>
      </c>
      <c r="I188" s="254"/>
      <c r="J188" s="255">
        <f>ROUND(I188*H188,2)</f>
        <v>0</v>
      </c>
      <c r="K188" s="256"/>
      <c r="L188" s="257"/>
      <c r="M188" s="258" t="s">
        <v>1</v>
      </c>
      <c r="N188" s="259" t="s">
        <v>39</v>
      </c>
      <c r="O188" s="91"/>
      <c r="P188" s="229">
        <f>O188*H188</f>
        <v>0</v>
      </c>
      <c r="Q188" s="229">
        <v>0.044999999999999998</v>
      </c>
      <c r="R188" s="229">
        <f>Q188*H188</f>
        <v>1.4550300000000001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181</v>
      </c>
      <c r="AT188" s="231" t="s">
        <v>213</v>
      </c>
      <c r="AU188" s="231" t="s">
        <v>84</v>
      </c>
      <c r="AY188" s="17" t="s">
        <v>138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82</v>
      </c>
      <c r="BK188" s="232">
        <f>ROUND(I188*H188,2)</f>
        <v>0</v>
      </c>
      <c r="BL188" s="17" t="s">
        <v>144</v>
      </c>
      <c r="BM188" s="231" t="s">
        <v>502</v>
      </c>
    </row>
    <row r="189" s="13" customFormat="1">
      <c r="A189" s="13"/>
      <c r="B189" s="238"/>
      <c r="C189" s="239"/>
      <c r="D189" s="233" t="s">
        <v>148</v>
      </c>
      <c r="E189" s="239"/>
      <c r="F189" s="241" t="s">
        <v>503</v>
      </c>
      <c r="G189" s="239"/>
      <c r="H189" s="242">
        <v>32.334000000000003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148</v>
      </c>
      <c r="AU189" s="248" t="s">
        <v>84</v>
      </c>
      <c r="AV189" s="13" t="s">
        <v>84</v>
      </c>
      <c r="AW189" s="13" t="s">
        <v>4</v>
      </c>
      <c r="AX189" s="13" t="s">
        <v>82</v>
      </c>
      <c r="AY189" s="248" t="s">
        <v>138</v>
      </c>
    </row>
    <row r="190" s="2" customFormat="1" ht="62.7" customHeight="1">
      <c r="A190" s="38"/>
      <c r="B190" s="39"/>
      <c r="C190" s="219" t="s">
        <v>311</v>
      </c>
      <c r="D190" s="219" t="s">
        <v>140</v>
      </c>
      <c r="E190" s="220" t="s">
        <v>350</v>
      </c>
      <c r="F190" s="221" t="s">
        <v>351</v>
      </c>
      <c r="G190" s="222" t="s">
        <v>163</v>
      </c>
      <c r="H190" s="223">
        <v>38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39</v>
      </c>
      <c r="O190" s="91"/>
      <c r="P190" s="229">
        <f>O190*H190</f>
        <v>0</v>
      </c>
      <c r="Q190" s="229">
        <v>0.00060999999999999997</v>
      </c>
      <c r="R190" s="229">
        <f>Q190*H190</f>
        <v>0.023179999999999999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144</v>
      </c>
      <c r="AT190" s="231" t="s">
        <v>140</v>
      </c>
      <c r="AU190" s="231" t="s">
        <v>84</v>
      </c>
      <c r="AY190" s="17" t="s">
        <v>138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82</v>
      </c>
      <c r="BK190" s="232">
        <f>ROUND(I190*H190,2)</f>
        <v>0</v>
      </c>
      <c r="BL190" s="17" t="s">
        <v>144</v>
      </c>
      <c r="BM190" s="231" t="s">
        <v>504</v>
      </c>
    </row>
    <row r="191" s="2" customFormat="1" ht="24.15" customHeight="1">
      <c r="A191" s="38"/>
      <c r="B191" s="39"/>
      <c r="C191" s="219" t="s">
        <v>316</v>
      </c>
      <c r="D191" s="219" t="s">
        <v>140</v>
      </c>
      <c r="E191" s="220" t="s">
        <v>355</v>
      </c>
      <c r="F191" s="221" t="s">
        <v>356</v>
      </c>
      <c r="G191" s="222" t="s">
        <v>163</v>
      </c>
      <c r="H191" s="223">
        <v>38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39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144</v>
      </c>
      <c r="AT191" s="231" t="s">
        <v>140</v>
      </c>
      <c r="AU191" s="231" t="s">
        <v>84</v>
      </c>
      <c r="AY191" s="17" t="s">
        <v>138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82</v>
      </c>
      <c r="BK191" s="232">
        <f>ROUND(I191*H191,2)</f>
        <v>0</v>
      </c>
      <c r="BL191" s="17" t="s">
        <v>144</v>
      </c>
      <c r="BM191" s="231" t="s">
        <v>505</v>
      </c>
    </row>
    <row r="192" s="12" customFormat="1" ht="22.8" customHeight="1">
      <c r="A192" s="12"/>
      <c r="B192" s="203"/>
      <c r="C192" s="204"/>
      <c r="D192" s="205" t="s">
        <v>73</v>
      </c>
      <c r="E192" s="217" t="s">
        <v>391</v>
      </c>
      <c r="F192" s="217" t="s">
        <v>392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SUM(P193:P201)</f>
        <v>0</v>
      </c>
      <c r="Q192" s="211"/>
      <c r="R192" s="212">
        <f>SUM(R193:R201)</f>
        <v>0</v>
      </c>
      <c r="S192" s="211"/>
      <c r="T192" s="213">
        <f>SUM(T193:T201)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82</v>
      </c>
      <c r="AT192" s="215" t="s">
        <v>73</v>
      </c>
      <c r="AU192" s="215" t="s">
        <v>82</v>
      </c>
      <c r="AY192" s="214" t="s">
        <v>138</v>
      </c>
      <c r="BK192" s="216">
        <f>SUM(BK193:BK201)</f>
        <v>0</v>
      </c>
    </row>
    <row r="193" s="2" customFormat="1" ht="44.25" customHeight="1">
      <c r="A193" s="38"/>
      <c r="B193" s="39"/>
      <c r="C193" s="219" t="s">
        <v>321</v>
      </c>
      <c r="D193" s="219" t="s">
        <v>140</v>
      </c>
      <c r="E193" s="220" t="s">
        <v>394</v>
      </c>
      <c r="F193" s="221" t="s">
        <v>395</v>
      </c>
      <c r="G193" s="222" t="s">
        <v>184</v>
      </c>
      <c r="H193" s="223">
        <v>13.756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39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144</v>
      </c>
      <c r="AT193" s="231" t="s">
        <v>140</v>
      </c>
      <c r="AU193" s="231" t="s">
        <v>84</v>
      </c>
      <c r="AY193" s="17" t="s">
        <v>138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82</v>
      </c>
      <c r="BK193" s="232">
        <f>ROUND(I193*H193,2)</f>
        <v>0</v>
      </c>
      <c r="BL193" s="17" t="s">
        <v>144</v>
      </c>
      <c r="BM193" s="231" t="s">
        <v>506</v>
      </c>
    </row>
    <row r="194" s="13" customFormat="1">
      <c r="A194" s="13"/>
      <c r="B194" s="238"/>
      <c r="C194" s="239"/>
      <c r="D194" s="233" t="s">
        <v>148</v>
      </c>
      <c r="E194" s="240" t="s">
        <v>1</v>
      </c>
      <c r="F194" s="241" t="s">
        <v>507</v>
      </c>
      <c r="G194" s="239"/>
      <c r="H194" s="242">
        <v>13.756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148</v>
      </c>
      <c r="AU194" s="248" t="s">
        <v>84</v>
      </c>
      <c r="AV194" s="13" t="s">
        <v>84</v>
      </c>
      <c r="AW194" s="13" t="s">
        <v>31</v>
      </c>
      <c r="AX194" s="13" t="s">
        <v>82</v>
      </c>
      <c r="AY194" s="248" t="s">
        <v>138</v>
      </c>
    </row>
    <row r="195" s="2" customFormat="1" ht="44.25" customHeight="1">
      <c r="A195" s="38"/>
      <c r="B195" s="39"/>
      <c r="C195" s="219" t="s">
        <v>326</v>
      </c>
      <c r="D195" s="219" t="s">
        <v>140</v>
      </c>
      <c r="E195" s="220" t="s">
        <v>399</v>
      </c>
      <c r="F195" s="221" t="s">
        <v>400</v>
      </c>
      <c r="G195" s="222" t="s">
        <v>184</v>
      </c>
      <c r="H195" s="223">
        <v>17.178999999999998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39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144</v>
      </c>
      <c r="AT195" s="231" t="s">
        <v>140</v>
      </c>
      <c r="AU195" s="231" t="s">
        <v>84</v>
      </c>
      <c r="AY195" s="17" t="s">
        <v>138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82</v>
      </c>
      <c r="BK195" s="232">
        <f>ROUND(I195*H195,2)</f>
        <v>0</v>
      </c>
      <c r="BL195" s="17" t="s">
        <v>144</v>
      </c>
      <c r="BM195" s="231" t="s">
        <v>508</v>
      </c>
    </row>
    <row r="196" s="13" customFormat="1">
      <c r="A196" s="13"/>
      <c r="B196" s="238"/>
      <c r="C196" s="239"/>
      <c r="D196" s="233" t="s">
        <v>148</v>
      </c>
      <c r="E196" s="240" t="s">
        <v>1</v>
      </c>
      <c r="F196" s="241" t="s">
        <v>509</v>
      </c>
      <c r="G196" s="239"/>
      <c r="H196" s="242">
        <v>17.178999999999998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148</v>
      </c>
      <c r="AU196" s="248" t="s">
        <v>84</v>
      </c>
      <c r="AV196" s="13" t="s">
        <v>84</v>
      </c>
      <c r="AW196" s="13" t="s">
        <v>31</v>
      </c>
      <c r="AX196" s="13" t="s">
        <v>82</v>
      </c>
      <c r="AY196" s="248" t="s">
        <v>138</v>
      </c>
    </row>
    <row r="197" s="2" customFormat="1" ht="37.8" customHeight="1">
      <c r="A197" s="38"/>
      <c r="B197" s="39"/>
      <c r="C197" s="219" t="s">
        <v>331</v>
      </c>
      <c r="D197" s="219" t="s">
        <v>140</v>
      </c>
      <c r="E197" s="220" t="s">
        <v>404</v>
      </c>
      <c r="F197" s="221" t="s">
        <v>405</v>
      </c>
      <c r="G197" s="222" t="s">
        <v>184</v>
      </c>
      <c r="H197" s="223">
        <v>30.934999999999999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39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144</v>
      </c>
      <c r="AT197" s="231" t="s">
        <v>140</v>
      </c>
      <c r="AU197" s="231" t="s">
        <v>84</v>
      </c>
      <c r="AY197" s="17" t="s">
        <v>138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82</v>
      </c>
      <c r="BK197" s="232">
        <f>ROUND(I197*H197,2)</f>
        <v>0</v>
      </c>
      <c r="BL197" s="17" t="s">
        <v>144</v>
      </c>
      <c r="BM197" s="231" t="s">
        <v>510</v>
      </c>
    </row>
    <row r="198" s="13" customFormat="1">
      <c r="A198" s="13"/>
      <c r="B198" s="238"/>
      <c r="C198" s="239"/>
      <c r="D198" s="233" t="s">
        <v>148</v>
      </c>
      <c r="E198" s="240" t="s">
        <v>1</v>
      </c>
      <c r="F198" s="241" t="s">
        <v>511</v>
      </c>
      <c r="G198" s="239"/>
      <c r="H198" s="242">
        <v>30.934999999999999</v>
      </c>
      <c r="I198" s="243"/>
      <c r="J198" s="239"/>
      <c r="K198" s="239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148</v>
      </c>
      <c r="AU198" s="248" t="s">
        <v>84</v>
      </c>
      <c r="AV198" s="13" t="s">
        <v>84</v>
      </c>
      <c r="AW198" s="13" t="s">
        <v>31</v>
      </c>
      <c r="AX198" s="13" t="s">
        <v>82</v>
      </c>
      <c r="AY198" s="248" t="s">
        <v>138</v>
      </c>
    </row>
    <row r="199" s="2" customFormat="1" ht="37.8" customHeight="1">
      <c r="A199" s="38"/>
      <c r="B199" s="39"/>
      <c r="C199" s="219" t="s">
        <v>336</v>
      </c>
      <c r="D199" s="219" t="s">
        <v>140</v>
      </c>
      <c r="E199" s="220" t="s">
        <v>409</v>
      </c>
      <c r="F199" s="221" t="s">
        <v>410</v>
      </c>
      <c r="G199" s="222" t="s">
        <v>184</v>
      </c>
      <c r="H199" s="223">
        <v>30.934999999999999</v>
      </c>
      <c r="I199" s="224"/>
      <c r="J199" s="225">
        <f>ROUND(I199*H199,2)</f>
        <v>0</v>
      </c>
      <c r="K199" s="226"/>
      <c r="L199" s="44"/>
      <c r="M199" s="227" t="s">
        <v>1</v>
      </c>
      <c r="N199" s="228" t="s">
        <v>39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144</v>
      </c>
      <c r="AT199" s="231" t="s">
        <v>140</v>
      </c>
      <c r="AU199" s="231" t="s">
        <v>84</v>
      </c>
      <c r="AY199" s="17" t="s">
        <v>138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82</v>
      </c>
      <c r="BK199" s="232">
        <f>ROUND(I199*H199,2)</f>
        <v>0</v>
      </c>
      <c r="BL199" s="17" t="s">
        <v>144</v>
      </c>
      <c r="BM199" s="231" t="s">
        <v>512</v>
      </c>
    </row>
    <row r="200" s="2" customFormat="1">
      <c r="A200" s="38"/>
      <c r="B200" s="39"/>
      <c r="C200" s="40"/>
      <c r="D200" s="233" t="s">
        <v>146</v>
      </c>
      <c r="E200" s="40"/>
      <c r="F200" s="234" t="s">
        <v>412</v>
      </c>
      <c r="G200" s="40"/>
      <c r="H200" s="40"/>
      <c r="I200" s="235"/>
      <c r="J200" s="40"/>
      <c r="K200" s="40"/>
      <c r="L200" s="44"/>
      <c r="M200" s="236"/>
      <c r="N200" s="23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146</v>
      </c>
      <c r="AU200" s="17" t="s">
        <v>84</v>
      </c>
    </row>
    <row r="201" s="13" customFormat="1">
      <c r="A201" s="13"/>
      <c r="B201" s="238"/>
      <c r="C201" s="239"/>
      <c r="D201" s="233" t="s">
        <v>148</v>
      </c>
      <c r="E201" s="240" t="s">
        <v>1</v>
      </c>
      <c r="F201" s="241" t="s">
        <v>511</v>
      </c>
      <c r="G201" s="239"/>
      <c r="H201" s="242">
        <v>30.934999999999999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148</v>
      </c>
      <c r="AU201" s="248" t="s">
        <v>84</v>
      </c>
      <c r="AV201" s="13" t="s">
        <v>84</v>
      </c>
      <c r="AW201" s="13" t="s">
        <v>31</v>
      </c>
      <c r="AX201" s="13" t="s">
        <v>82</v>
      </c>
      <c r="AY201" s="248" t="s">
        <v>138</v>
      </c>
    </row>
    <row r="202" s="12" customFormat="1" ht="22.8" customHeight="1">
      <c r="A202" s="12"/>
      <c r="B202" s="203"/>
      <c r="C202" s="204"/>
      <c r="D202" s="205" t="s">
        <v>73</v>
      </c>
      <c r="E202" s="217" t="s">
        <v>413</v>
      </c>
      <c r="F202" s="217" t="s">
        <v>414</v>
      </c>
      <c r="G202" s="204"/>
      <c r="H202" s="204"/>
      <c r="I202" s="207"/>
      <c r="J202" s="218">
        <f>BK202</f>
        <v>0</v>
      </c>
      <c r="K202" s="204"/>
      <c r="L202" s="209"/>
      <c r="M202" s="210"/>
      <c r="N202" s="211"/>
      <c r="O202" s="211"/>
      <c r="P202" s="212">
        <f>P203</f>
        <v>0</v>
      </c>
      <c r="Q202" s="211"/>
      <c r="R202" s="212">
        <f>R203</f>
        <v>0</v>
      </c>
      <c r="S202" s="211"/>
      <c r="T202" s="213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4" t="s">
        <v>82</v>
      </c>
      <c r="AT202" s="215" t="s">
        <v>73</v>
      </c>
      <c r="AU202" s="215" t="s">
        <v>82</v>
      </c>
      <c r="AY202" s="214" t="s">
        <v>138</v>
      </c>
      <c r="BK202" s="216">
        <f>BK203</f>
        <v>0</v>
      </c>
    </row>
    <row r="203" s="2" customFormat="1" ht="44.25" customHeight="1">
      <c r="A203" s="38"/>
      <c r="B203" s="39"/>
      <c r="C203" s="219" t="s">
        <v>340</v>
      </c>
      <c r="D203" s="219" t="s">
        <v>140</v>
      </c>
      <c r="E203" s="220" t="s">
        <v>416</v>
      </c>
      <c r="F203" s="221" t="s">
        <v>417</v>
      </c>
      <c r="G203" s="222" t="s">
        <v>184</v>
      </c>
      <c r="H203" s="223">
        <v>35.923999999999999</v>
      </c>
      <c r="I203" s="224"/>
      <c r="J203" s="225">
        <f>ROUND(I203*H203,2)</f>
        <v>0</v>
      </c>
      <c r="K203" s="226"/>
      <c r="L203" s="44"/>
      <c r="M203" s="260" t="s">
        <v>1</v>
      </c>
      <c r="N203" s="261" t="s">
        <v>39</v>
      </c>
      <c r="O203" s="262"/>
      <c r="P203" s="263">
        <f>O203*H203</f>
        <v>0</v>
      </c>
      <c r="Q203" s="263">
        <v>0</v>
      </c>
      <c r="R203" s="263">
        <f>Q203*H203</f>
        <v>0</v>
      </c>
      <c r="S203" s="263">
        <v>0</v>
      </c>
      <c r="T203" s="26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144</v>
      </c>
      <c r="AT203" s="231" t="s">
        <v>140</v>
      </c>
      <c r="AU203" s="231" t="s">
        <v>84</v>
      </c>
      <c r="AY203" s="17" t="s">
        <v>138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82</v>
      </c>
      <c r="BK203" s="232">
        <f>ROUND(I203*H203,2)</f>
        <v>0</v>
      </c>
      <c r="BL203" s="17" t="s">
        <v>144</v>
      </c>
      <c r="BM203" s="231" t="s">
        <v>513</v>
      </c>
    </row>
    <row r="204" s="2" customFormat="1" ht="6.96" customHeight="1">
      <c r="A204" s="38"/>
      <c r="B204" s="66"/>
      <c r="C204" s="67"/>
      <c r="D204" s="67"/>
      <c r="E204" s="67"/>
      <c r="F204" s="67"/>
      <c r="G204" s="67"/>
      <c r="H204" s="67"/>
      <c r="I204" s="67"/>
      <c r="J204" s="67"/>
      <c r="K204" s="67"/>
      <c r="L204" s="44"/>
      <c r="M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</row>
  </sheetData>
  <sheetProtection sheet="1" autoFilter="0" formatColumns="0" formatRows="0" objects="1" scenarios="1" spinCount="100000" saltValue="evRwtBUmx8J8Z95nqsdbXb4tGublhRzmOHKzmyJPPL7AXQpGm05Py8x0J1psLRVWDGXgN89Xlab+F3Vpl6LIrQ==" hashValue="jSibf8Oln6XcuWSjXXZFgszQrKf8rc1mvUAw3nv6aI0Y0SjNZxTMYY3HZrZIr9FHb7W1otp+Og8tnL1NJbiykA==" algorithmName="SHA-512" password="CC35"/>
  <autoFilter ref="C121:K20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v ulici Blanická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514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ROUND((SUM(BE120:BE136)),  2)</f>
        <v>0</v>
      </c>
      <c r="G33" s="38"/>
      <c r="H33" s="38"/>
      <c r="I33" s="155">
        <v>0.20999999999999999</v>
      </c>
      <c r="J33" s="154">
        <f>ROUND(((SUM(BE120:BE136))*I33),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ROUND((SUM(BF120:BF136)),  2)</f>
        <v>0</v>
      </c>
      <c r="G34" s="38"/>
      <c r="H34" s="38"/>
      <c r="I34" s="155">
        <v>0.12</v>
      </c>
      <c r="J34" s="154">
        <f>ROUND(((SUM(BF120:BF136))*I34),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ROUND((SUM(BG120:BG136)),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ROUND((SUM(BH120:BH136)),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ROUND((SUM(BI120:BI136)),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v ulici Blanická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202503103 - SO 101.3 Stavbou vyvolané investice na místní komunikaci Blanická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Milevsko</v>
      </c>
      <c r="G89" s="40"/>
      <c r="H89" s="40"/>
      <c r="I89" s="32" t="s">
        <v>22</v>
      </c>
      <c r="J89" s="79" t="str">
        <f>IF(J12="","",J12)</f>
        <v>26. 3. 2025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114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115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117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118</v>
      </c>
      <c r="E100" s="188"/>
      <c r="F100" s="188"/>
      <c r="G100" s="188"/>
      <c r="H100" s="188"/>
      <c r="I100" s="188"/>
      <c r="J100" s="189">
        <f>J134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Chodník v ulici Blanická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107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30" customHeight="1">
      <c r="A112" s="38"/>
      <c r="B112" s="39"/>
      <c r="C112" s="40"/>
      <c r="D112" s="40"/>
      <c r="E112" s="76" t="str">
        <f>E9</f>
        <v>202503103 - SO 101.3 Stavbou vyvolané investice na místní komunikaci Blanická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Milevsko</v>
      </c>
      <c r="G114" s="40"/>
      <c r="H114" s="40"/>
      <c r="I114" s="32" t="s">
        <v>22</v>
      </c>
      <c r="J114" s="79" t="str">
        <f>IF(J12="","",J12)</f>
        <v>26. 3. 2025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30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32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124</v>
      </c>
      <c r="D119" s="194" t="s">
        <v>59</v>
      </c>
      <c r="E119" s="194" t="s">
        <v>55</v>
      </c>
      <c r="F119" s="194" t="s">
        <v>56</v>
      </c>
      <c r="G119" s="194" t="s">
        <v>125</v>
      </c>
      <c r="H119" s="194" t="s">
        <v>126</v>
      </c>
      <c r="I119" s="194" t="s">
        <v>127</v>
      </c>
      <c r="J119" s="195" t="s">
        <v>111</v>
      </c>
      <c r="K119" s="196" t="s">
        <v>128</v>
      </c>
      <c r="L119" s="197"/>
      <c r="M119" s="100" t="s">
        <v>1</v>
      </c>
      <c r="N119" s="101" t="s">
        <v>38</v>
      </c>
      <c r="O119" s="101" t="s">
        <v>129</v>
      </c>
      <c r="P119" s="101" t="s">
        <v>130</v>
      </c>
      <c r="Q119" s="101" t="s">
        <v>131</v>
      </c>
      <c r="R119" s="101" t="s">
        <v>132</v>
      </c>
      <c r="S119" s="101" t="s">
        <v>133</v>
      </c>
      <c r="T119" s="102" t="s">
        <v>134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135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136.621295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73</v>
      </c>
      <c r="AU120" s="17" t="s">
        <v>113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73</v>
      </c>
      <c r="E121" s="206" t="s">
        <v>136</v>
      </c>
      <c r="F121" s="206" t="s">
        <v>137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P122+P132+P134</f>
        <v>0</v>
      </c>
      <c r="Q121" s="211"/>
      <c r="R121" s="212">
        <f>R122+R132+R134</f>
        <v>136.621295</v>
      </c>
      <c r="S121" s="211"/>
      <c r="T121" s="213">
        <f>T122+T132+T134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82</v>
      </c>
      <c r="AT121" s="215" t="s">
        <v>73</v>
      </c>
      <c r="AU121" s="215" t="s">
        <v>74</v>
      </c>
      <c r="AY121" s="214" t="s">
        <v>138</v>
      </c>
      <c r="BK121" s="216">
        <f>BK122+BK132+BK134</f>
        <v>0</v>
      </c>
    </row>
    <row r="122" s="12" customFormat="1" ht="22.8" customHeight="1">
      <c r="A122" s="12"/>
      <c r="B122" s="203"/>
      <c r="C122" s="204"/>
      <c r="D122" s="205" t="s">
        <v>73</v>
      </c>
      <c r="E122" s="217" t="s">
        <v>82</v>
      </c>
      <c r="F122" s="217" t="s">
        <v>139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SUM(P123:P131)</f>
        <v>0</v>
      </c>
      <c r="Q122" s="211"/>
      <c r="R122" s="212">
        <f>SUM(R123:R131)</f>
        <v>133.09560500000001</v>
      </c>
      <c r="S122" s="211"/>
      <c r="T122" s="213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82</v>
      </c>
      <c r="AT122" s="215" t="s">
        <v>73</v>
      </c>
      <c r="AU122" s="215" t="s">
        <v>82</v>
      </c>
      <c r="AY122" s="214" t="s">
        <v>138</v>
      </c>
      <c r="BK122" s="216">
        <f>SUM(BK123:BK131)</f>
        <v>0</v>
      </c>
    </row>
    <row r="123" s="2" customFormat="1" ht="37.8" customHeight="1">
      <c r="A123" s="38"/>
      <c r="B123" s="39"/>
      <c r="C123" s="219" t="s">
        <v>82</v>
      </c>
      <c r="D123" s="219" t="s">
        <v>140</v>
      </c>
      <c r="E123" s="220" t="s">
        <v>515</v>
      </c>
      <c r="F123" s="221" t="s">
        <v>516</v>
      </c>
      <c r="G123" s="222" t="s">
        <v>143</v>
      </c>
      <c r="H123" s="223">
        <v>507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39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144</v>
      </c>
      <c r="AT123" s="231" t="s">
        <v>140</v>
      </c>
      <c r="AU123" s="231" t="s">
        <v>84</v>
      </c>
      <c r="AY123" s="17" t="s">
        <v>138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82</v>
      </c>
      <c r="BK123" s="232">
        <f>ROUND(I123*H123,2)</f>
        <v>0</v>
      </c>
      <c r="BL123" s="17" t="s">
        <v>144</v>
      </c>
      <c r="BM123" s="231" t="s">
        <v>517</v>
      </c>
    </row>
    <row r="124" s="2" customFormat="1" ht="16.5" customHeight="1">
      <c r="A124" s="38"/>
      <c r="B124" s="39"/>
      <c r="C124" s="249" t="s">
        <v>84</v>
      </c>
      <c r="D124" s="249" t="s">
        <v>213</v>
      </c>
      <c r="E124" s="250" t="s">
        <v>518</v>
      </c>
      <c r="F124" s="251" t="s">
        <v>519</v>
      </c>
      <c r="G124" s="252" t="s">
        <v>184</v>
      </c>
      <c r="H124" s="253">
        <v>133.08799999999999</v>
      </c>
      <c r="I124" s="254"/>
      <c r="J124" s="255">
        <f>ROUND(I124*H124,2)</f>
        <v>0</v>
      </c>
      <c r="K124" s="256"/>
      <c r="L124" s="257"/>
      <c r="M124" s="258" t="s">
        <v>1</v>
      </c>
      <c r="N124" s="259" t="s">
        <v>39</v>
      </c>
      <c r="O124" s="91"/>
      <c r="P124" s="229">
        <f>O124*H124</f>
        <v>0</v>
      </c>
      <c r="Q124" s="229">
        <v>1</v>
      </c>
      <c r="R124" s="229">
        <f>Q124*H124</f>
        <v>133.08799999999999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181</v>
      </c>
      <c r="AT124" s="231" t="s">
        <v>213</v>
      </c>
      <c r="AU124" s="231" t="s">
        <v>84</v>
      </c>
      <c r="AY124" s="17" t="s">
        <v>138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82</v>
      </c>
      <c r="BK124" s="232">
        <f>ROUND(I124*H124,2)</f>
        <v>0</v>
      </c>
      <c r="BL124" s="17" t="s">
        <v>144</v>
      </c>
      <c r="BM124" s="231" t="s">
        <v>520</v>
      </c>
    </row>
    <row r="125" s="13" customFormat="1">
      <c r="A125" s="13"/>
      <c r="B125" s="238"/>
      <c r="C125" s="239"/>
      <c r="D125" s="233" t="s">
        <v>148</v>
      </c>
      <c r="E125" s="240" t="s">
        <v>1</v>
      </c>
      <c r="F125" s="241" t="s">
        <v>521</v>
      </c>
      <c r="G125" s="239"/>
      <c r="H125" s="242">
        <v>133.08799999999999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148</v>
      </c>
      <c r="AU125" s="248" t="s">
        <v>84</v>
      </c>
      <c r="AV125" s="13" t="s">
        <v>84</v>
      </c>
      <c r="AW125" s="13" t="s">
        <v>31</v>
      </c>
      <c r="AX125" s="13" t="s">
        <v>82</v>
      </c>
      <c r="AY125" s="248" t="s">
        <v>138</v>
      </c>
    </row>
    <row r="126" s="2" customFormat="1" ht="37.8" customHeight="1">
      <c r="A126" s="38"/>
      <c r="B126" s="39"/>
      <c r="C126" s="219" t="s">
        <v>155</v>
      </c>
      <c r="D126" s="219" t="s">
        <v>140</v>
      </c>
      <c r="E126" s="220" t="s">
        <v>522</v>
      </c>
      <c r="F126" s="221" t="s">
        <v>523</v>
      </c>
      <c r="G126" s="222" t="s">
        <v>143</v>
      </c>
      <c r="H126" s="223">
        <v>507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39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144</v>
      </c>
      <c r="AT126" s="231" t="s">
        <v>140</v>
      </c>
      <c r="AU126" s="231" t="s">
        <v>84</v>
      </c>
      <c r="AY126" s="17" t="s">
        <v>138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82</v>
      </c>
      <c r="BK126" s="232">
        <f>ROUND(I126*H126,2)</f>
        <v>0</v>
      </c>
      <c r="BL126" s="17" t="s">
        <v>144</v>
      </c>
      <c r="BM126" s="231" t="s">
        <v>524</v>
      </c>
    </row>
    <row r="127" s="13" customFormat="1">
      <c r="A127" s="13"/>
      <c r="B127" s="238"/>
      <c r="C127" s="239"/>
      <c r="D127" s="233" t="s">
        <v>148</v>
      </c>
      <c r="E127" s="240" t="s">
        <v>1</v>
      </c>
      <c r="F127" s="241" t="s">
        <v>525</v>
      </c>
      <c r="G127" s="239"/>
      <c r="H127" s="242">
        <v>507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8" t="s">
        <v>148</v>
      </c>
      <c r="AU127" s="248" t="s">
        <v>84</v>
      </c>
      <c r="AV127" s="13" t="s">
        <v>84</v>
      </c>
      <c r="AW127" s="13" t="s">
        <v>31</v>
      </c>
      <c r="AX127" s="13" t="s">
        <v>82</v>
      </c>
      <c r="AY127" s="248" t="s">
        <v>138</v>
      </c>
    </row>
    <row r="128" s="2" customFormat="1" ht="16.5" customHeight="1">
      <c r="A128" s="38"/>
      <c r="B128" s="39"/>
      <c r="C128" s="249" t="s">
        <v>144</v>
      </c>
      <c r="D128" s="249" t="s">
        <v>213</v>
      </c>
      <c r="E128" s="250" t="s">
        <v>526</v>
      </c>
      <c r="F128" s="251" t="s">
        <v>527</v>
      </c>
      <c r="G128" s="252" t="s">
        <v>528</v>
      </c>
      <c r="H128" s="253">
        <v>7.6050000000000004</v>
      </c>
      <c r="I128" s="254"/>
      <c r="J128" s="255">
        <f>ROUND(I128*H128,2)</f>
        <v>0</v>
      </c>
      <c r="K128" s="256"/>
      <c r="L128" s="257"/>
      <c r="M128" s="258" t="s">
        <v>1</v>
      </c>
      <c r="N128" s="259" t="s">
        <v>39</v>
      </c>
      <c r="O128" s="91"/>
      <c r="P128" s="229">
        <f>O128*H128</f>
        <v>0</v>
      </c>
      <c r="Q128" s="229">
        <v>0.001</v>
      </c>
      <c r="R128" s="229">
        <f>Q128*H128</f>
        <v>0.0076050000000000006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181</v>
      </c>
      <c r="AT128" s="231" t="s">
        <v>213</v>
      </c>
      <c r="AU128" s="231" t="s">
        <v>84</v>
      </c>
      <c r="AY128" s="17" t="s">
        <v>138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82</v>
      </c>
      <c r="BK128" s="232">
        <f>ROUND(I128*H128,2)</f>
        <v>0</v>
      </c>
      <c r="BL128" s="17" t="s">
        <v>144</v>
      </c>
      <c r="BM128" s="231" t="s">
        <v>529</v>
      </c>
    </row>
    <row r="129" s="13" customFormat="1">
      <c r="A129" s="13"/>
      <c r="B129" s="238"/>
      <c r="C129" s="239"/>
      <c r="D129" s="233" t="s">
        <v>148</v>
      </c>
      <c r="E129" s="239"/>
      <c r="F129" s="241" t="s">
        <v>530</v>
      </c>
      <c r="G129" s="239"/>
      <c r="H129" s="242">
        <v>7.6050000000000004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8" t="s">
        <v>148</v>
      </c>
      <c r="AU129" s="248" t="s">
        <v>84</v>
      </c>
      <c r="AV129" s="13" t="s">
        <v>84</v>
      </c>
      <c r="AW129" s="13" t="s">
        <v>4</v>
      </c>
      <c r="AX129" s="13" t="s">
        <v>82</v>
      </c>
      <c r="AY129" s="248" t="s">
        <v>138</v>
      </c>
    </row>
    <row r="130" s="2" customFormat="1" ht="16.5" customHeight="1">
      <c r="A130" s="38"/>
      <c r="B130" s="39"/>
      <c r="C130" s="249" t="s">
        <v>166</v>
      </c>
      <c r="D130" s="249" t="s">
        <v>213</v>
      </c>
      <c r="E130" s="250" t="s">
        <v>531</v>
      </c>
      <c r="F130" s="251" t="s">
        <v>532</v>
      </c>
      <c r="G130" s="252" t="s">
        <v>528</v>
      </c>
      <c r="H130" s="253">
        <v>101.40000000000001</v>
      </c>
      <c r="I130" s="254"/>
      <c r="J130" s="255">
        <f>ROUND(I130*H130,2)</f>
        <v>0</v>
      </c>
      <c r="K130" s="256"/>
      <c r="L130" s="257"/>
      <c r="M130" s="258" t="s">
        <v>1</v>
      </c>
      <c r="N130" s="259" t="s">
        <v>39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181</v>
      </c>
      <c r="AT130" s="231" t="s">
        <v>213</v>
      </c>
      <c r="AU130" s="231" t="s">
        <v>84</v>
      </c>
      <c r="AY130" s="17" t="s">
        <v>138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82</v>
      </c>
      <c r="BK130" s="232">
        <f>ROUND(I130*H130,2)</f>
        <v>0</v>
      </c>
      <c r="BL130" s="17" t="s">
        <v>144</v>
      </c>
      <c r="BM130" s="231" t="s">
        <v>533</v>
      </c>
    </row>
    <row r="131" s="13" customFormat="1">
      <c r="A131" s="13"/>
      <c r="B131" s="238"/>
      <c r="C131" s="239"/>
      <c r="D131" s="233" t="s">
        <v>148</v>
      </c>
      <c r="E131" s="240" t="s">
        <v>1</v>
      </c>
      <c r="F131" s="241" t="s">
        <v>534</v>
      </c>
      <c r="G131" s="239"/>
      <c r="H131" s="242">
        <v>101.40000000000001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148</v>
      </c>
      <c r="AU131" s="248" t="s">
        <v>84</v>
      </c>
      <c r="AV131" s="13" t="s">
        <v>84</v>
      </c>
      <c r="AW131" s="13" t="s">
        <v>31</v>
      </c>
      <c r="AX131" s="13" t="s">
        <v>82</v>
      </c>
      <c r="AY131" s="248" t="s">
        <v>138</v>
      </c>
    </row>
    <row r="132" s="12" customFormat="1" ht="22.8" customHeight="1">
      <c r="A132" s="12"/>
      <c r="B132" s="203"/>
      <c r="C132" s="204"/>
      <c r="D132" s="205" t="s">
        <v>73</v>
      </c>
      <c r="E132" s="217" t="s">
        <v>155</v>
      </c>
      <c r="F132" s="217" t="s">
        <v>207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P133</f>
        <v>0</v>
      </c>
      <c r="Q132" s="211"/>
      <c r="R132" s="212">
        <f>R133</f>
        <v>0.37269000000000002</v>
      </c>
      <c r="S132" s="211"/>
      <c r="T132" s="213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82</v>
      </c>
      <c r="AT132" s="215" t="s">
        <v>73</v>
      </c>
      <c r="AU132" s="215" t="s">
        <v>82</v>
      </c>
      <c r="AY132" s="214" t="s">
        <v>138</v>
      </c>
      <c r="BK132" s="216">
        <f>BK133</f>
        <v>0</v>
      </c>
    </row>
    <row r="133" s="2" customFormat="1" ht="55.5" customHeight="1">
      <c r="A133" s="38"/>
      <c r="B133" s="39"/>
      <c r="C133" s="219" t="s">
        <v>172</v>
      </c>
      <c r="D133" s="219" t="s">
        <v>140</v>
      </c>
      <c r="E133" s="220" t="s">
        <v>535</v>
      </c>
      <c r="F133" s="221" t="s">
        <v>536</v>
      </c>
      <c r="G133" s="222" t="s">
        <v>163</v>
      </c>
      <c r="H133" s="223">
        <v>9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39</v>
      </c>
      <c r="O133" s="91"/>
      <c r="P133" s="229">
        <f>O133*H133</f>
        <v>0</v>
      </c>
      <c r="Q133" s="229">
        <v>0.041410000000000002</v>
      </c>
      <c r="R133" s="229">
        <f>Q133*H133</f>
        <v>0.37269000000000002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144</v>
      </c>
      <c r="AT133" s="231" t="s">
        <v>140</v>
      </c>
      <c r="AU133" s="231" t="s">
        <v>84</v>
      </c>
      <c r="AY133" s="17" t="s">
        <v>138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82</v>
      </c>
      <c r="BK133" s="232">
        <f>ROUND(I133*H133,2)</f>
        <v>0</v>
      </c>
      <c r="BL133" s="17" t="s">
        <v>144</v>
      </c>
      <c r="BM133" s="231" t="s">
        <v>537</v>
      </c>
    </row>
    <row r="134" s="12" customFormat="1" ht="22.8" customHeight="1">
      <c r="A134" s="12"/>
      <c r="B134" s="203"/>
      <c r="C134" s="204"/>
      <c r="D134" s="205" t="s">
        <v>73</v>
      </c>
      <c r="E134" s="217" t="s">
        <v>144</v>
      </c>
      <c r="F134" s="217" t="s">
        <v>219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SUM(P135:P136)</f>
        <v>0</v>
      </c>
      <c r="Q134" s="211"/>
      <c r="R134" s="212">
        <f>SUM(R135:R136)</f>
        <v>3.153</v>
      </c>
      <c r="S134" s="211"/>
      <c r="T134" s="213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82</v>
      </c>
      <c r="AT134" s="215" t="s">
        <v>73</v>
      </c>
      <c r="AU134" s="215" t="s">
        <v>82</v>
      </c>
      <c r="AY134" s="214" t="s">
        <v>138</v>
      </c>
      <c r="BK134" s="216">
        <f>SUM(BK135:BK136)</f>
        <v>0</v>
      </c>
    </row>
    <row r="135" s="2" customFormat="1" ht="37.8" customHeight="1">
      <c r="A135" s="38"/>
      <c r="B135" s="39"/>
      <c r="C135" s="219" t="s">
        <v>176</v>
      </c>
      <c r="D135" s="219" t="s">
        <v>140</v>
      </c>
      <c r="E135" s="220" t="s">
        <v>538</v>
      </c>
      <c r="F135" s="221" t="s">
        <v>539</v>
      </c>
      <c r="G135" s="222" t="s">
        <v>163</v>
      </c>
      <c r="H135" s="223">
        <v>7.5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39</v>
      </c>
      <c r="O135" s="91"/>
      <c r="P135" s="229">
        <f>O135*H135</f>
        <v>0</v>
      </c>
      <c r="Q135" s="229">
        <v>0.4204</v>
      </c>
      <c r="R135" s="229">
        <f>Q135*H135</f>
        <v>3.153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144</v>
      </c>
      <c r="AT135" s="231" t="s">
        <v>140</v>
      </c>
      <c r="AU135" s="231" t="s">
        <v>84</v>
      </c>
      <c r="AY135" s="17" t="s">
        <v>138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82</v>
      </c>
      <c r="BK135" s="232">
        <f>ROUND(I135*H135,2)</f>
        <v>0</v>
      </c>
      <c r="BL135" s="17" t="s">
        <v>144</v>
      </c>
      <c r="BM135" s="231" t="s">
        <v>540</v>
      </c>
    </row>
    <row r="136" s="13" customFormat="1">
      <c r="A136" s="13"/>
      <c r="B136" s="238"/>
      <c r="C136" s="239"/>
      <c r="D136" s="233" t="s">
        <v>148</v>
      </c>
      <c r="E136" s="240" t="s">
        <v>1</v>
      </c>
      <c r="F136" s="241" t="s">
        <v>541</v>
      </c>
      <c r="G136" s="239"/>
      <c r="H136" s="242">
        <v>7.5</v>
      </c>
      <c r="I136" s="243"/>
      <c r="J136" s="239"/>
      <c r="K136" s="239"/>
      <c r="L136" s="244"/>
      <c r="M136" s="265"/>
      <c r="N136" s="266"/>
      <c r="O136" s="266"/>
      <c r="P136" s="266"/>
      <c r="Q136" s="266"/>
      <c r="R136" s="266"/>
      <c r="S136" s="266"/>
      <c r="T136" s="26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148</v>
      </c>
      <c r="AU136" s="248" t="s">
        <v>84</v>
      </c>
      <c r="AV136" s="13" t="s">
        <v>84</v>
      </c>
      <c r="AW136" s="13" t="s">
        <v>31</v>
      </c>
      <c r="AX136" s="13" t="s">
        <v>82</v>
      </c>
      <c r="AY136" s="248" t="s">
        <v>138</v>
      </c>
    </row>
    <row r="137" s="2" customFormat="1" ht="6.96" customHeight="1">
      <c r="A137" s="38"/>
      <c r="B137" s="66"/>
      <c r="C137" s="67"/>
      <c r="D137" s="67"/>
      <c r="E137" s="67"/>
      <c r="F137" s="67"/>
      <c r="G137" s="67"/>
      <c r="H137" s="67"/>
      <c r="I137" s="67"/>
      <c r="J137" s="67"/>
      <c r="K137" s="67"/>
      <c r="L137" s="44"/>
      <c r="M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</sheetData>
  <sheetProtection sheet="1" autoFilter="0" formatColumns="0" formatRows="0" objects="1" scenarios="1" spinCount="100000" saltValue="qYCmXxcpVt+u35zfX11LOzjyMstPDmuw20Un0wQ3ysuNEQfc17FLhNmISCT6lrK1FRf4HZj//KIMNBfJPfOlpg==" hashValue="aOTM3Tvk1X4b22CIoiAuTMrh1gkTUEv2xvpE0iUZqSgBmrTJ4vpq+oFEipnDKvS7pbd44ZDnt3WpGm9HpYoiBw==" algorithmName="SHA-512" password="CC35"/>
  <autoFilter ref="C119:K13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v ulici Blanická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542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ROUND((SUM(BE121:BE179)),  2)</f>
        <v>0</v>
      </c>
      <c r="G33" s="38"/>
      <c r="H33" s="38"/>
      <c r="I33" s="155">
        <v>0.20999999999999999</v>
      </c>
      <c r="J33" s="154">
        <f>ROUND(((SUM(BE121:BE179))*I33),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ROUND((SUM(BF121:BF179)),  2)</f>
        <v>0</v>
      </c>
      <c r="G34" s="38"/>
      <c r="H34" s="38"/>
      <c r="I34" s="155">
        <v>0.12</v>
      </c>
      <c r="J34" s="154">
        <f>ROUND(((SUM(BF121:BF179))*I34),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ROUND((SUM(BG121:BG179)),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ROUND((SUM(BH121:BH179)),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ROUND((SUM(BI121:BI179)),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v ulici Blanická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202503104 - SO 101.4 Kanalizace - odvodnění místní komunikace Blanická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Milevsko</v>
      </c>
      <c r="G89" s="40"/>
      <c r="H89" s="40"/>
      <c r="I89" s="32" t="s">
        <v>22</v>
      </c>
      <c r="J89" s="79" t="str">
        <f>IF(J12="","",J12)</f>
        <v>26. 3. 2025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114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115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543</v>
      </c>
      <c r="E99" s="188"/>
      <c r="F99" s="188"/>
      <c r="G99" s="188"/>
      <c r="H99" s="188"/>
      <c r="I99" s="188"/>
      <c r="J99" s="189">
        <f>J138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544</v>
      </c>
      <c r="E100" s="188"/>
      <c r="F100" s="188"/>
      <c r="G100" s="188"/>
      <c r="H100" s="188"/>
      <c r="I100" s="188"/>
      <c r="J100" s="189">
        <f>J170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121</v>
      </c>
      <c r="E101" s="188"/>
      <c r="F101" s="188"/>
      <c r="G101" s="188"/>
      <c r="H101" s="188"/>
      <c r="I101" s="188"/>
      <c r="J101" s="189">
        <f>J172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123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Chodník v ulici Blanická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30" customHeight="1">
      <c r="A113" s="38"/>
      <c r="B113" s="39"/>
      <c r="C113" s="40"/>
      <c r="D113" s="40"/>
      <c r="E113" s="76" t="str">
        <f>E9</f>
        <v>202503104 - SO 101.4 Kanalizace - odvodnění místní komunikace Blanická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Milevsko</v>
      </c>
      <c r="G115" s="40"/>
      <c r="H115" s="40"/>
      <c r="I115" s="32" t="s">
        <v>22</v>
      </c>
      <c r="J115" s="79" t="str">
        <f>IF(J12="","",J12)</f>
        <v>26. 3. 2025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30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32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124</v>
      </c>
      <c r="D120" s="194" t="s">
        <v>59</v>
      </c>
      <c r="E120" s="194" t="s">
        <v>55</v>
      </c>
      <c r="F120" s="194" t="s">
        <v>56</v>
      </c>
      <c r="G120" s="194" t="s">
        <v>125</v>
      </c>
      <c r="H120" s="194" t="s">
        <v>126</v>
      </c>
      <c r="I120" s="194" t="s">
        <v>127</v>
      </c>
      <c r="J120" s="195" t="s">
        <v>111</v>
      </c>
      <c r="K120" s="196" t="s">
        <v>128</v>
      </c>
      <c r="L120" s="197"/>
      <c r="M120" s="100" t="s">
        <v>1</v>
      </c>
      <c r="N120" s="101" t="s">
        <v>38</v>
      </c>
      <c r="O120" s="101" t="s">
        <v>129</v>
      </c>
      <c r="P120" s="101" t="s">
        <v>130</v>
      </c>
      <c r="Q120" s="101" t="s">
        <v>131</v>
      </c>
      <c r="R120" s="101" t="s">
        <v>132</v>
      </c>
      <c r="S120" s="101" t="s">
        <v>133</v>
      </c>
      <c r="T120" s="102" t="s">
        <v>134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135</v>
      </c>
      <c r="D121" s="40"/>
      <c r="E121" s="40"/>
      <c r="F121" s="40"/>
      <c r="G121" s="40"/>
      <c r="H121" s="40"/>
      <c r="I121" s="40"/>
      <c r="J121" s="198">
        <f>BK121</f>
        <v>0</v>
      </c>
      <c r="K121" s="40"/>
      <c r="L121" s="44"/>
      <c r="M121" s="103"/>
      <c r="N121" s="199"/>
      <c r="O121" s="104"/>
      <c r="P121" s="200">
        <f>P122</f>
        <v>0</v>
      </c>
      <c r="Q121" s="104"/>
      <c r="R121" s="200">
        <f>R122</f>
        <v>208.1088091</v>
      </c>
      <c r="S121" s="104"/>
      <c r="T121" s="201">
        <f>T122</f>
        <v>0.29999999999999999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73</v>
      </c>
      <c r="AU121" s="17" t="s">
        <v>113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73</v>
      </c>
      <c r="E122" s="206" t="s">
        <v>136</v>
      </c>
      <c r="F122" s="206" t="s">
        <v>137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P123+P138+P170+P172</f>
        <v>0</v>
      </c>
      <c r="Q122" s="211"/>
      <c r="R122" s="212">
        <f>R123+R138+R170+R172</f>
        <v>208.1088091</v>
      </c>
      <c r="S122" s="211"/>
      <c r="T122" s="213">
        <f>T123+T138+T170+T172</f>
        <v>0.29999999999999999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82</v>
      </c>
      <c r="AT122" s="215" t="s">
        <v>73</v>
      </c>
      <c r="AU122" s="215" t="s">
        <v>74</v>
      </c>
      <c r="AY122" s="214" t="s">
        <v>138</v>
      </c>
      <c r="BK122" s="216">
        <f>BK123+BK138+BK170+BK172</f>
        <v>0</v>
      </c>
    </row>
    <row r="123" s="12" customFormat="1" ht="22.8" customHeight="1">
      <c r="A123" s="12"/>
      <c r="B123" s="203"/>
      <c r="C123" s="204"/>
      <c r="D123" s="205" t="s">
        <v>73</v>
      </c>
      <c r="E123" s="217" t="s">
        <v>82</v>
      </c>
      <c r="F123" s="217" t="s">
        <v>139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SUM(P124:P137)</f>
        <v>0</v>
      </c>
      <c r="Q123" s="211"/>
      <c r="R123" s="212">
        <f>SUM(R124:R137)</f>
        <v>177.59999999999999</v>
      </c>
      <c r="S123" s="211"/>
      <c r="T123" s="213">
        <f>SUM(T124:T137)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82</v>
      </c>
      <c r="AT123" s="215" t="s">
        <v>73</v>
      </c>
      <c r="AU123" s="215" t="s">
        <v>82</v>
      </c>
      <c r="AY123" s="214" t="s">
        <v>138</v>
      </c>
      <c r="BK123" s="216">
        <f>SUM(BK124:BK137)</f>
        <v>0</v>
      </c>
    </row>
    <row r="124" s="2" customFormat="1" ht="44.25" customHeight="1">
      <c r="A124" s="38"/>
      <c r="B124" s="39"/>
      <c r="C124" s="219" t="s">
        <v>82</v>
      </c>
      <c r="D124" s="219" t="s">
        <v>140</v>
      </c>
      <c r="E124" s="220" t="s">
        <v>545</v>
      </c>
      <c r="F124" s="221" t="s">
        <v>546</v>
      </c>
      <c r="G124" s="222" t="s">
        <v>169</v>
      </c>
      <c r="H124" s="223">
        <v>118.40000000000001</v>
      </c>
      <c r="I124" s="224"/>
      <c r="J124" s="225">
        <f>ROUND(I124*H124,2)</f>
        <v>0</v>
      </c>
      <c r="K124" s="226"/>
      <c r="L124" s="44"/>
      <c r="M124" s="227" t="s">
        <v>1</v>
      </c>
      <c r="N124" s="228" t="s">
        <v>39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144</v>
      </c>
      <c r="AT124" s="231" t="s">
        <v>140</v>
      </c>
      <c r="AU124" s="231" t="s">
        <v>84</v>
      </c>
      <c r="AY124" s="17" t="s">
        <v>138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82</v>
      </c>
      <c r="BK124" s="232">
        <f>ROUND(I124*H124,2)</f>
        <v>0</v>
      </c>
      <c r="BL124" s="17" t="s">
        <v>144</v>
      </c>
      <c r="BM124" s="231" t="s">
        <v>547</v>
      </c>
    </row>
    <row r="125" s="13" customFormat="1">
      <c r="A125" s="13"/>
      <c r="B125" s="238"/>
      <c r="C125" s="239"/>
      <c r="D125" s="233" t="s">
        <v>148</v>
      </c>
      <c r="E125" s="240" t="s">
        <v>1</v>
      </c>
      <c r="F125" s="241" t="s">
        <v>548</v>
      </c>
      <c r="G125" s="239"/>
      <c r="H125" s="242">
        <v>118.40000000000001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148</v>
      </c>
      <c r="AU125" s="248" t="s">
        <v>84</v>
      </c>
      <c r="AV125" s="13" t="s">
        <v>84</v>
      </c>
      <c r="AW125" s="13" t="s">
        <v>31</v>
      </c>
      <c r="AX125" s="13" t="s">
        <v>82</v>
      </c>
      <c r="AY125" s="248" t="s">
        <v>138</v>
      </c>
    </row>
    <row r="126" s="2" customFormat="1" ht="62.7" customHeight="1">
      <c r="A126" s="38"/>
      <c r="B126" s="39"/>
      <c r="C126" s="219" t="s">
        <v>84</v>
      </c>
      <c r="D126" s="219" t="s">
        <v>140</v>
      </c>
      <c r="E126" s="220" t="s">
        <v>173</v>
      </c>
      <c r="F126" s="221" t="s">
        <v>174</v>
      </c>
      <c r="G126" s="222" t="s">
        <v>169</v>
      </c>
      <c r="H126" s="223">
        <v>118.40000000000001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39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144</v>
      </c>
      <c r="AT126" s="231" t="s">
        <v>140</v>
      </c>
      <c r="AU126" s="231" t="s">
        <v>84</v>
      </c>
      <c r="AY126" s="17" t="s">
        <v>138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82</v>
      </c>
      <c r="BK126" s="232">
        <f>ROUND(I126*H126,2)</f>
        <v>0</v>
      </c>
      <c r="BL126" s="17" t="s">
        <v>144</v>
      </c>
      <c r="BM126" s="231" t="s">
        <v>549</v>
      </c>
    </row>
    <row r="127" s="13" customFormat="1">
      <c r="A127" s="13"/>
      <c r="B127" s="238"/>
      <c r="C127" s="239"/>
      <c r="D127" s="233" t="s">
        <v>148</v>
      </c>
      <c r="E127" s="240" t="s">
        <v>1</v>
      </c>
      <c r="F127" s="241" t="s">
        <v>550</v>
      </c>
      <c r="G127" s="239"/>
      <c r="H127" s="242">
        <v>118.40000000000001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8" t="s">
        <v>148</v>
      </c>
      <c r="AU127" s="248" t="s">
        <v>84</v>
      </c>
      <c r="AV127" s="13" t="s">
        <v>84</v>
      </c>
      <c r="AW127" s="13" t="s">
        <v>31</v>
      </c>
      <c r="AX127" s="13" t="s">
        <v>82</v>
      </c>
      <c r="AY127" s="248" t="s">
        <v>138</v>
      </c>
    </row>
    <row r="128" s="2" customFormat="1" ht="66.75" customHeight="1">
      <c r="A128" s="38"/>
      <c r="B128" s="39"/>
      <c r="C128" s="219" t="s">
        <v>155</v>
      </c>
      <c r="D128" s="219" t="s">
        <v>140</v>
      </c>
      <c r="E128" s="220" t="s">
        <v>177</v>
      </c>
      <c r="F128" s="221" t="s">
        <v>178</v>
      </c>
      <c r="G128" s="222" t="s">
        <v>169</v>
      </c>
      <c r="H128" s="223">
        <v>236.80000000000001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39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144</v>
      </c>
      <c r="AT128" s="231" t="s">
        <v>140</v>
      </c>
      <c r="AU128" s="231" t="s">
        <v>84</v>
      </c>
      <c r="AY128" s="17" t="s">
        <v>138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82</v>
      </c>
      <c r="BK128" s="232">
        <f>ROUND(I128*H128,2)</f>
        <v>0</v>
      </c>
      <c r="BL128" s="17" t="s">
        <v>144</v>
      </c>
      <c r="BM128" s="231" t="s">
        <v>551</v>
      </c>
    </row>
    <row r="129" s="13" customFormat="1">
      <c r="A129" s="13"/>
      <c r="B129" s="238"/>
      <c r="C129" s="239"/>
      <c r="D129" s="233" t="s">
        <v>148</v>
      </c>
      <c r="E129" s="240" t="s">
        <v>1</v>
      </c>
      <c r="F129" s="241" t="s">
        <v>552</v>
      </c>
      <c r="G129" s="239"/>
      <c r="H129" s="242">
        <v>236.80000000000001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8" t="s">
        <v>148</v>
      </c>
      <c r="AU129" s="248" t="s">
        <v>84</v>
      </c>
      <c r="AV129" s="13" t="s">
        <v>84</v>
      </c>
      <c r="AW129" s="13" t="s">
        <v>31</v>
      </c>
      <c r="AX129" s="13" t="s">
        <v>82</v>
      </c>
      <c r="AY129" s="248" t="s">
        <v>138</v>
      </c>
    </row>
    <row r="130" s="2" customFormat="1" ht="44.25" customHeight="1">
      <c r="A130" s="38"/>
      <c r="B130" s="39"/>
      <c r="C130" s="219" t="s">
        <v>144</v>
      </c>
      <c r="D130" s="219" t="s">
        <v>140</v>
      </c>
      <c r="E130" s="220" t="s">
        <v>182</v>
      </c>
      <c r="F130" s="221" t="s">
        <v>183</v>
      </c>
      <c r="G130" s="222" t="s">
        <v>184</v>
      </c>
      <c r="H130" s="223">
        <v>207.19999999999999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39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144</v>
      </c>
      <c r="AT130" s="231" t="s">
        <v>140</v>
      </c>
      <c r="AU130" s="231" t="s">
        <v>84</v>
      </c>
      <c r="AY130" s="17" t="s">
        <v>138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82</v>
      </c>
      <c r="BK130" s="232">
        <f>ROUND(I130*H130,2)</f>
        <v>0</v>
      </c>
      <c r="BL130" s="17" t="s">
        <v>144</v>
      </c>
      <c r="BM130" s="231" t="s">
        <v>553</v>
      </c>
    </row>
    <row r="131" s="13" customFormat="1">
      <c r="A131" s="13"/>
      <c r="B131" s="238"/>
      <c r="C131" s="239"/>
      <c r="D131" s="233" t="s">
        <v>148</v>
      </c>
      <c r="E131" s="240" t="s">
        <v>1</v>
      </c>
      <c r="F131" s="241" t="s">
        <v>554</v>
      </c>
      <c r="G131" s="239"/>
      <c r="H131" s="242">
        <v>207.19999999999999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148</v>
      </c>
      <c r="AU131" s="248" t="s">
        <v>84</v>
      </c>
      <c r="AV131" s="13" t="s">
        <v>84</v>
      </c>
      <c r="AW131" s="13" t="s">
        <v>31</v>
      </c>
      <c r="AX131" s="13" t="s">
        <v>82</v>
      </c>
      <c r="AY131" s="248" t="s">
        <v>138</v>
      </c>
    </row>
    <row r="132" s="2" customFormat="1" ht="37.8" customHeight="1">
      <c r="A132" s="38"/>
      <c r="B132" s="39"/>
      <c r="C132" s="219" t="s">
        <v>166</v>
      </c>
      <c r="D132" s="219" t="s">
        <v>140</v>
      </c>
      <c r="E132" s="220" t="s">
        <v>188</v>
      </c>
      <c r="F132" s="221" t="s">
        <v>189</v>
      </c>
      <c r="G132" s="222" t="s">
        <v>169</v>
      </c>
      <c r="H132" s="223">
        <v>118.40000000000001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39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144</v>
      </c>
      <c r="AT132" s="231" t="s">
        <v>140</v>
      </c>
      <c r="AU132" s="231" t="s">
        <v>84</v>
      </c>
      <c r="AY132" s="17" t="s">
        <v>138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82</v>
      </c>
      <c r="BK132" s="232">
        <f>ROUND(I132*H132,2)</f>
        <v>0</v>
      </c>
      <c r="BL132" s="17" t="s">
        <v>144</v>
      </c>
      <c r="BM132" s="231" t="s">
        <v>555</v>
      </c>
    </row>
    <row r="133" s="13" customFormat="1">
      <c r="A133" s="13"/>
      <c r="B133" s="238"/>
      <c r="C133" s="239"/>
      <c r="D133" s="233" t="s">
        <v>148</v>
      </c>
      <c r="E133" s="240" t="s">
        <v>1</v>
      </c>
      <c r="F133" s="241" t="s">
        <v>550</v>
      </c>
      <c r="G133" s="239"/>
      <c r="H133" s="242">
        <v>118.40000000000001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148</v>
      </c>
      <c r="AU133" s="248" t="s">
        <v>84</v>
      </c>
      <c r="AV133" s="13" t="s">
        <v>84</v>
      </c>
      <c r="AW133" s="13" t="s">
        <v>31</v>
      </c>
      <c r="AX133" s="13" t="s">
        <v>82</v>
      </c>
      <c r="AY133" s="248" t="s">
        <v>138</v>
      </c>
    </row>
    <row r="134" s="2" customFormat="1" ht="66.75" customHeight="1">
      <c r="A134" s="38"/>
      <c r="B134" s="39"/>
      <c r="C134" s="219" t="s">
        <v>172</v>
      </c>
      <c r="D134" s="219" t="s">
        <v>140</v>
      </c>
      <c r="E134" s="220" t="s">
        <v>556</v>
      </c>
      <c r="F134" s="221" t="s">
        <v>557</v>
      </c>
      <c r="G134" s="222" t="s">
        <v>169</v>
      </c>
      <c r="H134" s="223">
        <v>88.799999999999997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39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144</v>
      </c>
      <c r="AT134" s="231" t="s">
        <v>140</v>
      </c>
      <c r="AU134" s="231" t="s">
        <v>84</v>
      </c>
      <c r="AY134" s="17" t="s">
        <v>138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82</v>
      </c>
      <c r="BK134" s="232">
        <f>ROUND(I134*H134,2)</f>
        <v>0</v>
      </c>
      <c r="BL134" s="17" t="s">
        <v>144</v>
      </c>
      <c r="BM134" s="231" t="s">
        <v>558</v>
      </c>
    </row>
    <row r="135" s="13" customFormat="1">
      <c r="A135" s="13"/>
      <c r="B135" s="238"/>
      <c r="C135" s="239"/>
      <c r="D135" s="233" t="s">
        <v>148</v>
      </c>
      <c r="E135" s="240" t="s">
        <v>1</v>
      </c>
      <c r="F135" s="241" t="s">
        <v>559</v>
      </c>
      <c r="G135" s="239"/>
      <c r="H135" s="242">
        <v>88.799999999999997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148</v>
      </c>
      <c r="AU135" s="248" t="s">
        <v>84</v>
      </c>
      <c r="AV135" s="13" t="s">
        <v>84</v>
      </c>
      <c r="AW135" s="13" t="s">
        <v>31</v>
      </c>
      <c r="AX135" s="13" t="s">
        <v>82</v>
      </c>
      <c r="AY135" s="248" t="s">
        <v>138</v>
      </c>
    </row>
    <row r="136" s="2" customFormat="1" ht="16.5" customHeight="1">
      <c r="A136" s="38"/>
      <c r="B136" s="39"/>
      <c r="C136" s="249" t="s">
        <v>176</v>
      </c>
      <c r="D136" s="249" t="s">
        <v>213</v>
      </c>
      <c r="E136" s="250" t="s">
        <v>560</v>
      </c>
      <c r="F136" s="251" t="s">
        <v>561</v>
      </c>
      <c r="G136" s="252" t="s">
        <v>184</v>
      </c>
      <c r="H136" s="253">
        <v>177.59999999999999</v>
      </c>
      <c r="I136" s="254"/>
      <c r="J136" s="255">
        <f>ROUND(I136*H136,2)</f>
        <v>0</v>
      </c>
      <c r="K136" s="256"/>
      <c r="L136" s="257"/>
      <c r="M136" s="258" t="s">
        <v>1</v>
      </c>
      <c r="N136" s="259" t="s">
        <v>39</v>
      </c>
      <c r="O136" s="91"/>
      <c r="P136" s="229">
        <f>O136*H136</f>
        <v>0</v>
      </c>
      <c r="Q136" s="229">
        <v>1</v>
      </c>
      <c r="R136" s="229">
        <f>Q136*H136</f>
        <v>177.59999999999999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181</v>
      </c>
      <c r="AT136" s="231" t="s">
        <v>213</v>
      </c>
      <c r="AU136" s="231" t="s">
        <v>84</v>
      </c>
      <c r="AY136" s="17" t="s">
        <v>138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82</v>
      </c>
      <c r="BK136" s="232">
        <f>ROUND(I136*H136,2)</f>
        <v>0</v>
      </c>
      <c r="BL136" s="17" t="s">
        <v>144</v>
      </c>
      <c r="BM136" s="231" t="s">
        <v>562</v>
      </c>
    </row>
    <row r="137" s="13" customFormat="1">
      <c r="A137" s="13"/>
      <c r="B137" s="238"/>
      <c r="C137" s="239"/>
      <c r="D137" s="233" t="s">
        <v>148</v>
      </c>
      <c r="E137" s="239"/>
      <c r="F137" s="241" t="s">
        <v>563</v>
      </c>
      <c r="G137" s="239"/>
      <c r="H137" s="242">
        <v>177.59999999999999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148</v>
      </c>
      <c r="AU137" s="248" t="s">
        <v>84</v>
      </c>
      <c r="AV137" s="13" t="s">
        <v>84</v>
      </c>
      <c r="AW137" s="13" t="s">
        <v>4</v>
      </c>
      <c r="AX137" s="13" t="s">
        <v>82</v>
      </c>
      <c r="AY137" s="248" t="s">
        <v>138</v>
      </c>
    </row>
    <row r="138" s="12" customFormat="1" ht="22.8" customHeight="1">
      <c r="A138" s="12"/>
      <c r="B138" s="203"/>
      <c r="C138" s="204"/>
      <c r="D138" s="205" t="s">
        <v>73</v>
      </c>
      <c r="E138" s="217" t="s">
        <v>181</v>
      </c>
      <c r="F138" s="217" t="s">
        <v>564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SUM(P139:P169)</f>
        <v>0</v>
      </c>
      <c r="Q138" s="211"/>
      <c r="R138" s="212">
        <f>SUM(R139:R169)</f>
        <v>30.508809100000001</v>
      </c>
      <c r="S138" s="211"/>
      <c r="T138" s="213">
        <f>SUM(T139:T169)</f>
        <v>0.29999999999999999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82</v>
      </c>
      <c r="AT138" s="215" t="s">
        <v>73</v>
      </c>
      <c r="AU138" s="215" t="s">
        <v>82</v>
      </c>
      <c r="AY138" s="214" t="s">
        <v>138</v>
      </c>
      <c r="BK138" s="216">
        <f>SUM(BK139:BK169)</f>
        <v>0</v>
      </c>
    </row>
    <row r="139" s="2" customFormat="1" ht="33" customHeight="1">
      <c r="A139" s="38"/>
      <c r="B139" s="39"/>
      <c r="C139" s="219" t="s">
        <v>181</v>
      </c>
      <c r="D139" s="219" t="s">
        <v>140</v>
      </c>
      <c r="E139" s="220" t="s">
        <v>565</v>
      </c>
      <c r="F139" s="221" t="s">
        <v>566</v>
      </c>
      <c r="G139" s="222" t="s">
        <v>169</v>
      </c>
      <c r="H139" s="223">
        <v>11.84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39</v>
      </c>
      <c r="O139" s="91"/>
      <c r="P139" s="229">
        <f>O139*H139</f>
        <v>0</v>
      </c>
      <c r="Q139" s="229">
        <v>1.8907700000000001</v>
      </c>
      <c r="R139" s="229">
        <f>Q139*H139</f>
        <v>22.386716800000002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144</v>
      </c>
      <c r="AT139" s="231" t="s">
        <v>140</v>
      </c>
      <c r="AU139" s="231" t="s">
        <v>84</v>
      </c>
      <c r="AY139" s="17" t="s">
        <v>138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82</v>
      </c>
      <c r="BK139" s="232">
        <f>ROUND(I139*H139,2)</f>
        <v>0</v>
      </c>
      <c r="BL139" s="17" t="s">
        <v>144</v>
      </c>
      <c r="BM139" s="231" t="s">
        <v>567</v>
      </c>
    </row>
    <row r="140" s="13" customFormat="1">
      <c r="A140" s="13"/>
      <c r="B140" s="238"/>
      <c r="C140" s="239"/>
      <c r="D140" s="233" t="s">
        <v>148</v>
      </c>
      <c r="E140" s="240" t="s">
        <v>1</v>
      </c>
      <c r="F140" s="241" t="s">
        <v>568</v>
      </c>
      <c r="G140" s="239"/>
      <c r="H140" s="242">
        <v>11.84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148</v>
      </c>
      <c r="AU140" s="248" t="s">
        <v>84</v>
      </c>
      <c r="AV140" s="13" t="s">
        <v>84</v>
      </c>
      <c r="AW140" s="13" t="s">
        <v>31</v>
      </c>
      <c r="AX140" s="13" t="s">
        <v>82</v>
      </c>
      <c r="AY140" s="248" t="s">
        <v>138</v>
      </c>
    </row>
    <row r="141" s="2" customFormat="1" ht="24.15" customHeight="1">
      <c r="A141" s="38"/>
      <c r="B141" s="39"/>
      <c r="C141" s="219" t="s">
        <v>187</v>
      </c>
      <c r="D141" s="219" t="s">
        <v>140</v>
      </c>
      <c r="E141" s="220" t="s">
        <v>569</v>
      </c>
      <c r="F141" s="221" t="s">
        <v>570</v>
      </c>
      <c r="G141" s="222" t="s">
        <v>163</v>
      </c>
      <c r="H141" s="223">
        <v>30.600000000000001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39</v>
      </c>
      <c r="O141" s="91"/>
      <c r="P141" s="229">
        <f>O141*H141</f>
        <v>0</v>
      </c>
      <c r="Q141" s="229">
        <v>1.0000000000000001E-05</v>
      </c>
      <c r="R141" s="229">
        <f>Q141*H141</f>
        <v>0.00030600000000000007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144</v>
      </c>
      <c r="AT141" s="231" t="s">
        <v>140</v>
      </c>
      <c r="AU141" s="231" t="s">
        <v>84</v>
      </c>
      <c r="AY141" s="17" t="s">
        <v>138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82</v>
      </c>
      <c r="BK141" s="232">
        <f>ROUND(I141*H141,2)</f>
        <v>0</v>
      </c>
      <c r="BL141" s="17" t="s">
        <v>144</v>
      </c>
      <c r="BM141" s="231" t="s">
        <v>571</v>
      </c>
    </row>
    <row r="142" s="2" customFormat="1">
      <c r="A142" s="38"/>
      <c r="B142" s="39"/>
      <c r="C142" s="40"/>
      <c r="D142" s="233" t="s">
        <v>146</v>
      </c>
      <c r="E142" s="40"/>
      <c r="F142" s="234" t="s">
        <v>572</v>
      </c>
      <c r="G142" s="40"/>
      <c r="H142" s="40"/>
      <c r="I142" s="235"/>
      <c r="J142" s="40"/>
      <c r="K142" s="40"/>
      <c r="L142" s="44"/>
      <c r="M142" s="236"/>
      <c r="N142" s="23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146</v>
      </c>
      <c r="AU142" s="17" t="s">
        <v>84</v>
      </c>
    </row>
    <row r="143" s="2" customFormat="1" ht="24.15" customHeight="1">
      <c r="A143" s="38"/>
      <c r="B143" s="39"/>
      <c r="C143" s="249" t="s">
        <v>191</v>
      </c>
      <c r="D143" s="249" t="s">
        <v>213</v>
      </c>
      <c r="E143" s="250" t="s">
        <v>573</v>
      </c>
      <c r="F143" s="251" t="s">
        <v>574</v>
      </c>
      <c r="G143" s="252" t="s">
        <v>163</v>
      </c>
      <c r="H143" s="253">
        <v>31.059000000000001</v>
      </c>
      <c r="I143" s="254"/>
      <c r="J143" s="255">
        <f>ROUND(I143*H143,2)</f>
        <v>0</v>
      </c>
      <c r="K143" s="256"/>
      <c r="L143" s="257"/>
      <c r="M143" s="258" t="s">
        <v>1</v>
      </c>
      <c r="N143" s="259" t="s">
        <v>39</v>
      </c>
      <c r="O143" s="91"/>
      <c r="P143" s="229">
        <f>O143*H143</f>
        <v>0</v>
      </c>
      <c r="Q143" s="229">
        <v>0.0051000000000000004</v>
      </c>
      <c r="R143" s="229">
        <f>Q143*H143</f>
        <v>0.15840090000000001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181</v>
      </c>
      <c r="AT143" s="231" t="s">
        <v>213</v>
      </c>
      <c r="AU143" s="231" t="s">
        <v>84</v>
      </c>
      <c r="AY143" s="17" t="s">
        <v>138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82</v>
      </c>
      <c r="BK143" s="232">
        <f>ROUND(I143*H143,2)</f>
        <v>0</v>
      </c>
      <c r="BL143" s="17" t="s">
        <v>144</v>
      </c>
      <c r="BM143" s="231" t="s">
        <v>575</v>
      </c>
    </row>
    <row r="144" s="13" customFormat="1">
      <c r="A144" s="13"/>
      <c r="B144" s="238"/>
      <c r="C144" s="239"/>
      <c r="D144" s="233" t="s">
        <v>148</v>
      </c>
      <c r="E144" s="239"/>
      <c r="F144" s="241" t="s">
        <v>576</v>
      </c>
      <c r="G144" s="239"/>
      <c r="H144" s="242">
        <v>31.059000000000001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148</v>
      </c>
      <c r="AU144" s="248" t="s">
        <v>84</v>
      </c>
      <c r="AV144" s="13" t="s">
        <v>84</v>
      </c>
      <c r="AW144" s="13" t="s">
        <v>4</v>
      </c>
      <c r="AX144" s="13" t="s">
        <v>82</v>
      </c>
      <c r="AY144" s="248" t="s">
        <v>138</v>
      </c>
    </row>
    <row r="145" s="2" customFormat="1" ht="24.15" customHeight="1">
      <c r="A145" s="38"/>
      <c r="B145" s="39"/>
      <c r="C145" s="219" t="s">
        <v>197</v>
      </c>
      <c r="D145" s="219" t="s">
        <v>140</v>
      </c>
      <c r="E145" s="220" t="s">
        <v>577</v>
      </c>
      <c r="F145" s="221" t="s">
        <v>578</v>
      </c>
      <c r="G145" s="222" t="s">
        <v>163</v>
      </c>
      <c r="H145" s="223">
        <v>45.200000000000003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39</v>
      </c>
      <c r="O145" s="91"/>
      <c r="P145" s="229">
        <f>O145*H145</f>
        <v>0</v>
      </c>
      <c r="Q145" s="229">
        <v>2.0000000000000002E-05</v>
      </c>
      <c r="R145" s="229">
        <f>Q145*H145</f>
        <v>0.00090400000000000018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144</v>
      </c>
      <c r="AT145" s="231" t="s">
        <v>140</v>
      </c>
      <c r="AU145" s="231" t="s">
        <v>84</v>
      </c>
      <c r="AY145" s="17" t="s">
        <v>138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82</v>
      </c>
      <c r="BK145" s="232">
        <f>ROUND(I145*H145,2)</f>
        <v>0</v>
      </c>
      <c r="BL145" s="17" t="s">
        <v>144</v>
      </c>
      <c r="BM145" s="231" t="s">
        <v>579</v>
      </c>
    </row>
    <row r="146" s="13" customFormat="1">
      <c r="A146" s="13"/>
      <c r="B146" s="238"/>
      <c r="C146" s="239"/>
      <c r="D146" s="233" t="s">
        <v>148</v>
      </c>
      <c r="E146" s="240" t="s">
        <v>1</v>
      </c>
      <c r="F146" s="241" t="s">
        <v>580</v>
      </c>
      <c r="G146" s="239"/>
      <c r="H146" s="242">
        <v>45.200000000000003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148</v>
      </c>
      <c r="AU146" s="248" t="s">
        <v>84</v>
      </c>
      <c r="AV146" s="13" t="s">
        <v>84</v>
      </c>
      <c r="AW146" s="13" t="s">
        <v>31</v>
      </c>
      <c r="AX146" s="13" t="s">
        <v>82</v>
      </c>
      <c r="AY146" s="248" t="s">
        <v>138</v>
      </c>
    </row>
    <row r="147" s="2" customFormat="1" ht="24.15" customHeight="1">
      <c r="A147" s="38"/>
      <c r="B147" s="39"/>
      <c r="C147" s="249" t="s">
        <v>8</v>
      </c>
      <c r="D147" s="249" t="s">
        <v>213</v>
      </c>
      <c r="E147" s="250" t="s">
        <v>581</v>
      </c>
      <c r="F147" s="251" t="s">
        <v>582</v>
      </c>
      <c r="G147" s="252" t="s">
        <v>163</v>
      </c>
      <c r="H147" s="253">
        <v>46.555999999999997</v>
      </c>
      <c r="I147" s="254"/>
      <c r="J147" s="255">
        <f>ROUND(I147*H147,2)</f>
        <v>0</v>
      </c>
      <c r="K147" s="256"/>
      <c r="L147" s="257"/>
      <c r="M147" s="258" t="s">
        <v>1</v>
      </c>
      <c r="N147" s="259" t="s">
        <v>39</v>
      </c>
      <c r="O147" s="91"/>
      <c r="P147" s="229">
        <f>O147*H147</f>
        <v>0</v>
      </c>
      <c r="Q147" s="229">
        <v>0.016619999999999999</v>
      </c>
      <c r="R147" s="229">
        <f>Q147*H147</f>
        <v>0.77376071999999996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181</v>
      </c>
      <c r="AT147" s="231" t="s">
        <v>213</v>
      </c>
      <c r="AU147" s="231" t="s">
        <v>84</v>
      </c>
      <c r="AY147" s="17" t="s">
        <v>138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82</v>
      </c>
      <c r="BK147" s="232">
        <f>ROUND(I147*H147,2)</f>
        <v>0</v>
      </c>
      <c r="BL147" s="17" t="s">
        <v>144</v>
      </c>
      <c r="BM147" s="231" t="s">
        <v>583</v>
      </c>
    </row>
    <row r="148" s="13" customFormat="1">
      <c r="A148" s="13"/>
      <c r="B148" s="238"/>
      <c r="C148" s="239"/>
      <c r="D148" s="233" t="s">
        <v>148</v>
      </c>
      <c r="E148" s="239"/>
      <c r="F148" s="241" t="s">
        <v>584</v>
      </c>
      <c r="G148" s="239"/>
      <c r="H148" s="242">
        <v>46.555999999999997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148</v>
      </c>
      <c r="AU148" s="248" t="s">
        <v>84</v>
      </c>
      <c r="AV148" s="13" t="s">
        <v>84</v>
      </c>
      <c r="AW148" s="13" t="s">
        <v>4</v>
      </c>
      <c r="AX148" s="13" t="s">
        <v>82</v>
      </c>
      <c r="AY148" s="248" t="s">
        <v>138</v>
      </c>
    </row>
    <row r="149" s="2" customFormat="1" ht="24.15" customHeight="1">
      <c r="A149" s="38"/>
      <c r="B149" s="39"/>
      <c r="C149" s="219" t="s">
        <v>208</v>
      </c>
      <c r="D149" s="219" t="s">
        <v>140</v>
      </c>
      <c r="E149" s="220" t="s">
        <v>585</v>
      </c>
      <c r="F149" s="221" t="s">
        <v>586</v>
      </c>
      <c r="G149" s="222" t="s">
        <v>163</v>
      </c>
      <c r="H149" s="223">
        <v>73.200000000000003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39</v>
      </c>
      <c r="O149" s="91"/>
      <c r="P149" s="229">
        <f>O149*H149</f>
        <v>0</v>
      </c>
      <c r="Q149" s="229">
        <v>3.0000000000000001E-05</v>
      </c>
      <c r="R149" s="229">
        <f>Q149*H149</f>
        <v>0.002196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144</v>
      </c>
      <c r="AT149" s="231" t="s">
        <v>140</v>
      </c>
      <c r="AU149" s="231" t="s">
        <v>84</v>
      </c>
      <c r="AY149" s="17" t="s">
        <v>138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82</v>
      </c>
      <c r="BK149" s="232">
        <f>ROUND(I149*H149,2)</f>
        <v>0</v>
      </c>
      <c r="BL149" s="17" t="s">
        <v>144</v>
      </c>
      <c r="BM149" s="231" t="s">
        <v>587</v>
      </c>
    </row>
    <row r="150" s="13" customFormat="1">
      <c r="A150" s="13"/>
      <c r="B150" s="238"/>
      <c r="C150" s="239"/>
      <c r="D150" s="233" t="s">
        <v>148</v>
      </c>
      <c r="E150" s="240" t="s">
        <v>1</v>
      </c>
      <c r="F150" s="241" t="s">
        <v>588</v>
      </c>
      <c r="G150" s="239"/>
      <c r="H150" s="242">
        <v>73.200000000000003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148</v>
      </c>
      <c r="AU150" s="248" t="s">
        <v>84</v>
      </c>
      <c r="AV150" s="13" t="s">
        <v>84</v>
      </c>
      <c r="AW150" s="13" t="s">
        <v>31</v>
      </c>
      <c r="AX150" s="13" t="s">
        <v>82</v>
      </c>
      <c r="AY150" s="248" t="s">
        <v>138</v>
      </c>
    </row>
    <row r="151" s="2" customFormat="1" ht="24.15" customHeight="1">
      <c r="A151" s="38"/>
      <c r="B151" s="39"/>
      <c r="C151" s="249" t="s">
        <v>212</v>
      </c>
      <c r="D151" s="249" t="s">
        <v>213</v>
      </c>
      <c r="E151" s="250" t="s">
        <v>589</v>
      </c>
      <c r="F151" s="251" t="s">
        <v>590</v>
      </c>
      <c r="G151" s="252" t="s">
        <v>163</v>
      </c>
      <c r="H151" s="253">
        <v>75.396000000000001</v>
      </c>
      <c r="I151" s="254"/>
      <c r="J151" s="255">
        <f>ROUND(I151*H151,2)</f>
        <v>0</v>
      </c>
      <c r="K151" s="256"/>
      <c r="L151" s="257"/>
      <c r="M151" s="258" t="s">
        <v>1</v>
      </c>
      <c r="N151" s="259" t="s">
        <v>39</v>
      </c>
      <c r="O151" s="91"/>
      <c r="P151" s="229">
        <f>O151*H151</f>
        <v>0</v>
      </c>
      <c r="Q151" s="229">
        <v>0.02683</v>
      </c>
      <c r="R151" s="229">
        <f>Q151*H151</f>
        <v>2.0228746800000001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181</v>
      </c>
      <c r="AT151" s="231" t="s">
        <v>213</v>
      </c>
      <c r="AU151" s="231" t="s">
        <v>84</v>
      </c>
      <c r="AY151" s="17" t="s">
        <v>138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82</v>
      </c>
      <c r="BK151" s="232">
        <f>ROUND(I151*H151,2)</f>
        <v>0</v>
      </c>
      <c r="BL151" s="17" t="s">
        <v>144</v>
      </c>
      <c r="BM151" s="231" t="s">
        <v>591</v>
      </c>
    </row>
    <row r="152" s="13" customFormat="1">
      <c r="A152" s="13"/>
      <c r="B152" s="238"/>
      <c r="C152" s="239"/>
      <c r="D152" s="233" t="s">
        <v>148</v>
      </c>
      <c r="E152" s="239"/>
      <c r="F152" s="241" t="s">
        <v>592</v>
      </c>
      <c r="G152" s="239"/>
      <c r="H152" s="242">
        <v>75.396000000000001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148</v>
      </c>
      <c r="AU152" s="248" t="s">
        <v>84</v>
      </c>
      <c r="AV152" s="13" t="s">
        <v>84</v>
      </c>
      <c r="AW152" s="13" t="s">
        <v>4</v>
      </c>
      <c r="AX152" s="13" t="s">
        <v>82</v>
      </c>
      <c r="AY152" s="248" t="s">
        <v>138</v>
      </c>
    </row>
    <row r="153" s="2" customFormat="1" ht="37.8" customHeight="1">
      <c r="A153" s="38"/>
      <c r="B153" s="39"/>
      <c r="C153" s="219" t="s">
        <v>220</v>
      </c>
      <c r="D153" s="219" t="s">
        <v>140</v>
      </c>
      <c r="E153" s="220" t="s">
        <v>593</v>
      </c>
      <c r="F153" s="221" t="s">
        <v>594</v>
      </c>
      <c r="G153" s="222" t="s">
        <v>216</v>
      </c>
      <c r="H153" s="223">
        <v>1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39</v>
      </c>
      <c r="O153" s="91"/>
      <c r="P153" s="229">
        <f>O153*H153</f>
        <v>0</v>
      </c>
      <c r="Q153" s="229">
        <v>0.11121</v>
      </c>
      <c r="R153" s="229">
        <f>Q153*H153</f>
        <v>0.11121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144</v>
      </c>
      <c r="AT153" s="231" t="s">
        <v>140</v>
      </c>
      <c r="AU153" s="231" t="s">
        <v>84</v>
      </c>
      <c r="AY153" s="17" t="s">
        <v>138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82</v>
      </c>
      <c r="BK153" s="232">
        <f>ROUND(I153*H153,2)</f>
        <v>0</v>
      </c>
      <c r="BL153" s="17" t="s">
        <v>144</v>
      </c>
      <c r="BM153" s="231" t="s">
        <v>595</v>
      </c>
    </row>
    <row r="154" s="2" customFormat="1" ht="37.8" customHeight="1">
      <c r="A154" s="38"/>
      <c r="B154" s="39"/>
      <c r="C154" s="219" t="s">
        <v>225</v>
      </c>
      <c r="D154" s="219" t="s">
        <v>140</v>
      </c>
      <c r="E154" s="220" t="s">
        <v>596</v>
      </c>
      <c r="F154" s="221" t="s">
        <v>597</v>
      </c>
      <c r="G154" s="222" t="s">
        <v>216</v>
      </c>
      <c r="H154" s="223">
        <v>2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39</v>
      </c>
      <c r="O154" s="91"/>
      <c r="P154" s="229">
        <f>O154*H154</f>
        <v>0</v>
      </c>
      <c r="Q154" s="229">
        <v>0.11207</v>
      </c>
      <c r="R154" s="229">
        <f>Q154*H154</f>
        <v>0.22414000000000001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144</v>
      </c>
      <c r="AT154" s="231" t="s">
        <v>140</v>
      </c>
      <c r="AU154" s="231" t="s">
        <v>84</v>
      </c>
      <c r="AY154" s="17" t="s">
        <v>138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82</v>
      </c>
      <c r="BK154" s="232">
        <f>ROUND(I154*H154,2)</f>
        <v>0</v>
      </c>
      <c r="BL154" s="17" t="s">
        <v>144</v>
      </c>
      <c r="BM154" s="231" t="s">
        <v>598</v>
      </c>
    </row>
    <row r="155" s="2" customFormat="1" ht="37.8" customHeight="1">
      <c r="A155" s="38"/>
      <c r="B155" s="39"/>
      <c r="C155" s="219" t="s">
        <v>230</v>
      </c>
      <c r="D155" s="219" t="s">
        <v>140</v>
      </c>
      <c r="E155" s="220" t="s">
        <v>599</v>
      </c>
      <c r="F155" s="221" t="s">
        <v>600</v>
      </c>
      <c r="G155" s="222" t="s">
        <v>216</v>
      </c>
      <c r="H155" s="223">
        <v>3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39</v>
      </c>
      <c r="O155" s="91"/>
      <c r="P155" s="229">
        <f>O155*H155</f>
        <v>0</v>
      </c>
      <c r="Q155" s="229">
        <v>0.024240000000000001</v>
      </c>
      <c r="R155" s="229">
        <f>Q155*H155</f>
        <v>0.072720000000000007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144</v>
      </c>
      <c r="AT155" s="231" t="s">
        <v>140</v>
      </c>
      <c r="AU155" s="231" t="s">
        <v>84</v>
      </c>
      <c r="AY155" s="17" t="s">
        <v>138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82</v>
      </c>
      <c r="BK155" s="232">
        <f>ROUND(I155*H155,2)</f>
        <v>0</v>
      </c>
      <c r="BL155" s="17" t="s">
        <v>144</v>
      </c>
      <c r="BM155" s="231" t="s">
        <v>601</v>
      </c>
    </row>
    <row r="156" s="2" customFormat="1" ht="37.8" customHeight="1">
      <c r="A156" s="38"/>
      <c r="B156" s="39"/>
      <c r="C156" s="219" t="s">
        <v>235</v>
      </c>
      <c r="D156" s="219" t="s">
        <v>140</v>
      </c>
      <c r="E156" s="220" t="s">
        <v>602</v>
      </c>
      <c r="F156" s="221" t="s">
        <v>603</v>
      </c>
      <c r="G156" s="222" t="s">
        <v>216</v>
      </c>
      <c r="H156" s="223">
        <v>3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39</v>
      </c>
      <c r="O156" s="91"/>
      <c r="P156" s="229">
        <f>O156*H156</f>
        <v>0</v>
      </c>
      <c r="Q156" s="229">
        <v>0.2838</v>
      </c>
      <c r="R156" s="229">
        <f>Q156*H156</f>
        <v>0.85139999999999993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144</v>
      </c>
      <c r="AT156" s="231" t="s">
        <v>140</v>
      </c>
      <c r="AU156" s="231" t="s">
        <v>84</v>
      </c>
      <c r="AY156" s="17" t="s">
        <v>138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82</v>
      </c>
      <c r="BK156" s="232">
        <f>ROUND(I156*H156,2)</f>
        <v>0</v>
      </c>
      <c r="BL156" s="17" t="s">
        <v>144</v>
      </c>
      <c r="BM156" s="231" t="s">
        <v>604</v>
      </c>
    </row>
    <row r="157" s="2" customFormat="1" ht="37.8" customHeight="1">
      <c r="A157" s="38"/>
      <c r="B157" s="39"/>
      <c r="C157" s="219" t="s">
        <v>241</v>
      </c>
      <c r="D157" s="219" t="s">
        <v>140</v>
      </c>
      <c r="E157" s="220" t="s">
        <v>605</v>
      </c>
      <c r="F157" s="221" t="s">
        <v>606</v>
      </c>
      <c r="G157" s="222" t="s">
        <v>216</v>
      </c>
      <c r="H157" s="223">
        <v>3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39</v>
      </c>
      <c r="O157" s="91"/>
      <c r="P157" s="229">
        <f>O157*H157</f>
        <v>0</v>
      </c>
      <c r="Q157" s="229">
        <v>0.072720000000000007</v>
      </c>
      <c r="R157" s="229">
        <f>Q157*H157</f>
        <v>0.21816000000000002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144</v>
      </c>
      <c r="AT157" s="231" t="s">
        <v>140</v>
      </c>
      <c r="AU157" s="231" t="s">
        <v>84</v>
      </c>
      <c r="AY157" s="17" t="s">
        <v>138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82</v>
      </c>
      <c r="BK157" s="232">
        <f>ROUND(I157*H157,2)</f>
        <v>0</v>
      </c>
      <c r="BL157" s="17" t="s">
        <v>144</v>
      </c>
      <c r="BM157" s="231" t="s">
        <v>607</v>
      </c>
    </row>
    <row r="158" s="2" customFormat="1" ht="24.15" customHeight="1">
      <c r="A158" s="38"/>
      <c r="B158" s="39"/>
      <c r="C158" s="219" t="s">
        <v>246</v>
      </c>
      <c r="D158" s="219" t="s">
        <v>140</v>
      </c>
      <c r="E158" s="220" t="s">
        <v>608</v>
      </c>
      <c r="F158" s="221" t="s">
        <v>609</v>
      </c>
      <c r="G158" s="222" t="s">
        <v>216</v>
      </c>
      <c r="H158" s="223">
        <v>4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39</v>
      </c>
      <c r="O158" s="91"/>
      <c r="P158" s="229">
        <f>O158*H158</f>
        <v>0</v>
      </c>
      <c r="Q158" s="229">
        <v>0.14494000000000001</v>
      </c>
      <c r="R158" s="229">
        <f>Q158*H158</f>
        <v>0.57976000000000005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144</v>
      </c>
      <c r="AT158" s="231" t="s">
        <v>140</v>
      </c>
      <c r="AU158" s="231" t="s">
        <v>84</v>
      </c>
      <c r="AY158" s="17" t="s">
        <v>138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82</v>
      </c>
      <c r="BK158" s="232">
        <f>ROUND(I158*H158,2)</f>
        <v>0</v>
      </c>
      <c r="BL158" s="17" t="s">
        <v>144</v>
      </c>
      <c r="BM158" s="231" t="s">
        <v>610</v>
      </c>
    </row>
    <row r="159" s="2" customFormat="1" ht="24.15" customHeight="1">
      <c r="A159" s="38"/>
      <c r="B159" s="39"/>
      <c r="C159" s="249" t="s">
        <v>7</v>
      </c>
      <c r="D159" s="249" t="s">
        <v>213</v>
      </c>
      <c r="E159" s="250" t="s">
        <v>611</v>
      </c>
      <c r="F159" s="251" t="s">
        <v>612</v>
      </c>
      <c r="G159" s="252" t="s">
        <v>216</v>
      </c>
      <c r="H159" s="253">
        <v>4</v>
      </c>
      <c r="I159" s="254"/>
      <c r="J159" s="255">
        <f>ROUND(I159*H159,2)</f>
        <v>0</v>
      </c>
      <c r="K159" s="256"/>
      <c r="L159" s="257"/>
      <c r="M159" s="258" t="s">
        <v>1</v>
      </c>
      <c r="N159" s="259" t="s">
        <v>39</v>
      </c>
      <c r="O159" s="91"/>
      <c r="P159" s="229">
        <f>O159*H159</f>
        <v>0</v>
      </c>
      <c r="Q159" s="229">
        <v>0.071999999999999995</v>
      </c>
      <c r="R159" s="229">
        <f>Q159*H159</f>
        <v>0.28799999999999998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181</v>
      </c>
      <c r="AT159" s="231" t="s">
        <v>213</v>
      </c>
      <c r="AU159" s="231" t="s">
        <v>84</v>
      </c>
      <c r="AY159" s="17" t="s">
        <v>138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82</v>
      </c>
      <c r="BK159" s="232">
        <f>ROUND(I159*H159,2)</f>
        <v>0</v>
      </c>
      <c r="BL159" s="17" t="s">
        <v>144</v>
      </c>
      <c r="BM159" s="231" t="s">
        <v>613</v>
      </c>
    </row>
    <row r="160" s="2" customFormat="1" ht="21.75" customHeight="1">
      <c r="A160" s="38"/>
      <c r="B160" s="39"/>
      <c r="C160" s="249" t="s">
        <v>254</v>
      </c>
      <c r="D160" s="249" t="s">
        <v>213</v>
      </c>
      <c r="E160" s="250" t="s">
        <v>614</v>
      </c>
      <c r="F160" s="251" t="s">
        <v>615</v>
      </c>
      <c r="G160" s="252" t="s">
        <v>216</v>
      </c>
      <c r="H160" s="253">
        <v>4</v>
      </c>
      <c r="I160" s="254"/>
      <c r="J160" s="255">
        <f>ROUND(I160*H160,2)</f>
        <v>0</v>
      </c>
      <c r="K160" s="256"/>
      <c r="L160" s="257"/>
      <c r="M160" s="258" t="s">
        <v>1</v>
      </c>
      <c r="N160" s="259" t="s">
        <v>39</v>
      </c>
      <c r="O160" s="91"/>
      <c r="P160" s="229">
        <f>O160*H160</f>
        <v>0</v>
      </c>
      <c r="Q160" s="229">
        <v>0.111</v>
      </c>
      <c r="R160" s="229">
        <f>Q160*H160</f>
        <v>0.44400000000000001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181</v>
      </c>
      <c r="AT160" s="231" t="s">
        <v>213</v>
      </c>
      <c r="AU160" s="231" t="s">
        <v>84</v>
      </c>
      <c r="AY160" s="17" t="s">
        <v>138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82</v>
      </c>
      <c r="BK160" s="232">
        <f>ROUND(I160*H160,2)</f>
        <v>0</v>
      </c>
      <c r="BL160" s="17" t="s">
        <v>144</v>
      </c>
      <c r="BM160" s="231" t="s">
        <v>616</v>
      </c>
    </row>
    <row r="161" s="2" customFormat="1" ht="21.75" customHeight="1">
      <c r="A161" s="38"/>
      <c r="B161" s="39"/>
      <c r="C161" s="249" t="s">
        <v>259</v>
      </c>
      <c r="D161" s="249" t="s">
        <v>213</v>
      </c>
      <c r="E161" s="250" t="s">
        <v>617</v>
      </c>
      <c r="F161" s="251" t="s">
        <v>618</v>
      </c>
      <c r="G161" s="252" t="s">
        <v>216</v>
      </c>
      <c r="H161" s="253">
        <v>4</v>
      </c>
      <c r="I161" s="254"/>
      <c r="J161" s="255">
        <f>ROUND(I161*H161,2)</f>
        <v>0</v>
      </c>
      <c r="K161" s="256"/>
      <c r="L161" s="257"/>
      <c r="M161" s="258" t="s">
        <v>1</v>
      </c>
      <c r="N161" s="259" t="s">
        <v>39</v>
      </c>
      <c r="O161" s="91"/>
      <c r="P161" s="229">
        <f>O161*H161</f>
        <v>0</v>
      </c>
      <c r="Q161" s="229">
        <v>0.111</v>
      </c>
      <c r="R161" s="229">
        <f>Q161*H161</f>
        <v>0.44400000000000001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181</v>
      </c>
      <c r="AT161" s="231" t="s">
        <v>213</v>
      </c>
      <c r="AU161" s="231" t="s">
        <v>84</v>
      </c>
      <c r="AY161" s="17" t="s">
        <v>138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82</v>
      </c>
      <c r="BK161" s="232">
        <f>ROUND(I161*H161,2)</f>
        <v>0</v>
      </c>
      <c r="BL161" s="17" t="s">
        <v>144</v>
      </c>
      <c r="BM161" s="231" t="s">
        <v>619</v>
      </c>
    </row>
    <row r="162" s="2" customFormat="1" ht="24.15" customHeight="1">
      <c r="A162" s="38"/>
      <c r="B162" s="39"/>
      <c r="C162" s="249" t="s">
        <v>264</v>
      </c>
      <c r="D162" s="249" t="s">
        <v>213</v>
      </c>
      <c r="E162" s="250" t="s">
        <v>620</v>
      </c>
      <c r="F162" s="251" t="s">
        <v>621</v>
      </c>
      <c r="G162" s="252" t="s">
        <v>216</v>
      </c>
      <c r="H162" s="253">
        <v>4</v>
      </c>
      <c r="I162" s="254"/>
      <c r="J162" s="255">
        <f>ROUND(I162*H162,2)</f>
        <v>0</v>
      </c>
      <c r="K162" s="256"/>
      <c r="L162" s="257"/>
      <c r="M162" s="258" t="s">
        <v>1</v>
      </c>
      <c r="N162" s="259" t="s">
        <v>39</v>
      </c>
      <c r="O162" s="91"/>
      <c r="P162" s="229">
        <f>O162*H162</f>
        <v>0</v>
      </c>
      <c r="Q162" s="229">
        <v>0.057000000000000002</v>
      </c>
      <c r="R162" s="229">
        <f>Q162*H162</f>
        <v>0.22800000000000001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181</v>
      </c>
      <c r="AT162" s="231" t="s">
        <v>213</v>
      </c>
      <c r="AU162" s="231" t="s">
        <v>84</v>
      </c>
      <c r="AY162" s="17" t="s">
        <v>138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82</v>
      </c>
      <c r="BK162" s="232">
        <f>ROUND(I162*H162,2)</f>
        <v>0</v>
      </c>
      <c r="BL162" s="17" t="s">
        <v>144</v>
      </c>
      <c r="BM162" s="231" t="s">
        <v>622</v>
      </c>
    </row>
    <row r="163" s="2" customFormat="1" ht="21.75" customHeight="1">
      <c r="A163" s="38"/>
      <c r="B163" s="39"/>
      <c r="C163" s="249" t="s">
        <v>270</v>
      </c>
      <c r="D163" s="249" t="s">
        <v>213</v>
      </c>
      <c r="E163" s="250" t="s">
        <v>623</v>
      </c>
      <c r="F163" s="251" t="s">
        <v>618</v>
      </c>
      <c r="G163" s="252" t="s">
        <v>216</v>
      </c>
      <c r="H163" s="253">
        <v>4</v>
      </c>
      <c r="I163" s="254"/>
      <c r="J163" s="255">
        <f>ROUND(I163*H163,2)</f>
        <v>0</v>
      </c>
      <c r="K163" s="256"/>
      <c r="L163" s="257"/>
      <c r="M163" s="258" t="s">
        <v>1</v>
      </c>
      <c r="N163" s="259" t="s">
        <v>39</v>
      </c>
      <c r="O163" s="91"/>
      <c r="P163" s="229">
        <f>O163*H163</f>
        <v>0</v>
      </c>
      <c r="Q163" s="229">
        <v>0.111</v>
      </c>
      <c r="R163" s="229">
        <f>Q163*H163</f>
        <v>0.44400000000000001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181</v>
      </c>
      <c r="AT163" s="231" t="s">
        <v>213</v>
      </c>
      <c r="AU163" s="231" t="s">
        <v>84</v>
      </c>
      <c r="AY163" s="17" t="s">
        <v>138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82</v>
      </c>
      <c r="BK163" s="232">
        <f>ROUND(I163*H163,2)</f>
        <v>0</v>
      </c>
      <c r="BL163" s="17" t="s">
        <v>144</v>
      </c>
      <c r="BM163" s="231" t="s">
        <v>624</v>
      </c>
    </row>
    <row r="164" s="2" customFormat="1" ht="33" customHeight="1">
      <c r="A164" s="38"/>
      <c r="B164" s="39"/>
      <c r="C164" s="219" t="s">
        <v>275</v>
      </c>
      <c r="D164" s="219" t="s">
        <v>140</v>
      </c>
      <c r="E164" s="220" t="s">
        <v>625</v>
      </c>
      <c r="F164" s="221" t="s">
        <v>626</v>
      </c>
      <c r="G164" s="222" t="s">
        <v>216</v>
      </c>
      <c r="H164" s="223">
        <v>1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39</v>
      </c>
      <c r="O164" s="91"/>
      <c r="P164" s="229">
        <f>O164*H164</f>
        <v>0</v>
      </c>
      <c r="Q164" s="229">
        <v>0.53325999999999996</v>
      </c>
      <c r="R164" s="229">
        <f>Q164*H164</f>
        <v>0.53325999999999996</v>
      </c>
      <c r="S164" s="229">
        <v>0.29999999999999999</v>
      </c>
      <c r="T164" s="230">
        <f>S164*H164</f>
        <v>0.29999999999999999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144</v>
      </c>
      <c r="AT164" s="231" t="s">
        <v>140</v>
      </c>
      <c r="AU164" s="231" t="s">
        <v>84</v>
      </c>
      <c r="AY164" s="17" t="s">
        <v>138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82</v>
      </c>
      <c r="BK164" s="232">
        <f>ROUND(I164*H164,2)</f>
        <v>0</v>
      </c>
      <c r="BL164" s="17" t="s">
        <v>144</v>
      </c>
      <c r="BM164" s="231" t="s">
        <v>627</v>
      </c>
    </row>
    <row r="165" s="2" customFormat="1" ht="24.15" customHeight="1">
      <c r="A165" s="38"/>
      <c r="B165" s="39"/>
      <c r="C165" s="219" t="s">
        <v>281</v>
      </c>
      <c r="D165" s="219" t="s">
        <v>140</v>
      </c>
      <c r="E165" s="220" t="s">
        <v>628</v>
      </c>
      <c r="F165" s="221" t="s">
        <v>629</v>
      </c>
      <c r="G165" s="222" t="s">
        <v>216</v>
      </c>
      <c r="H165" s="223">
        <v>4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39</v>
      </c>
      <c r="O165" s="91"/>
      <c r="P165" s="229">
        <f>O165*H165</f>
        <v>0</v>
      </c>
      <c r="Q165" s="229">
        <v>0.0046800000000000001</v>
      </c>
      <c r="R165" s="229">
        <f>Q165*H165</f>
        <v>0.018720000000000001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144</v>
      </c>
      <c r="AT165" s="231" t="s">
        <v>140</v>
      </c>
      <c r="AU165" s="231" t="s">
        <v>84</v>
      </c>
      <c r="AY165" s="17" t="s">
        <v>138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82</v>
      </c>
      <c r="BK165" s="232">
        <f>ROUND(I165*H165,2)</f>
        <v>0</v>
      </c>
      <c r="BL165" s="17" t="s">
        <v>144</v>
      </c>
      <c r="BM165" s="231" t="s">
        <v>630</v>
      </c>
    </row>
    <row r="166" s="2" customFormat="1" ht="24.15" customHeight="1">
      <c r="A166" s="38"/>
      <c r="B166" s="39"/>
      <c r="C166" s="249" t="s">
        <v>285</v>
      </c>
      <c r="D166" s="249" t="s">
        <v>213</v>
      </c>
      <c r="E166" s="250" t="s">
        <v>631</v>
      </c>
      <c r="F166" s="251" t="s">
        <v>632</v>
      </c>
      <c r="G166" s="252" t="s">
        <v>216</v>
      </c>
      <c r="H166" s="253">
        <v>4</v>
      </c>
      <c r="I166" s="254"/>
      <c r="J166" s="255">
        <f>ROUND(I166*H166,2)</f>
        <v>0</v>
      </c>
      <c r="K166" s="256"/>
      <c r="L166" s="257"/>
      <c r="M166" s="258" t="s">
        <v>1</v>
      </c>
      <c r="N166" s="259" t="s">
        <v>39</v>
      </c>
      <c r="O166" s="91"/>
      <c r="P166" s="229">
        <f>O166*H166</f>
        <v>0</v>
      </c>
      <c r="Q166" s="229">
        <v>0.095799999999999996</v>
      </c>
      <c r="R166" s="229">
        <f>Q166*H166</f>
        <v>0.38319999999999999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181</v>
      </c>
      <c r="AT166" s="231" t="s">
        <v>213</v>
      </c>
      <c r="AU166" s="231" t="s">
        <v>84</v>
      </c>
      <c r="AY166" s="17" t="s">
        <v>138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82</v>
      </c>
      <c r="BK166" s="232">
        <f>ROUND(I166*H166,2)</f>
        <v>0</v>
      </c>
      <c r="BL166" s="17" t="s">
        <v>144</v>
      </c>
      <c r="BM166" s="231" t="s">
        <v>633</v>
      </c>
    </row>
    <row r="167" s="2" customFormat="1" ht="24.15" customHeight="1">
      <c r="A167" s="38"/>
      <c r="B167" s="39"/>
      <c r="C167" s="249" t="s">
        <v>289</v>
      </c>
      <c r="D167" s="249" t="s">
        <v>213</v>
      </c>
      <c r="E167" s="250" t="s">
        <v>634</v>
      </c>
      <c r="F167" s="251" t="s">
        <v>635</v>
      </c>
      <c r="G167" s="252" t="s">
        <v>216</v>
      </c>
      <c r="H167" s="253">
        <v>4</v>
      </c>
      <c r="I167" s="254"/>
      <c r="J167" s="255">
        <f>ROUND(I167*H167,2)</f>
        <v>0</v>
      </c>
      <c r="K167" s="256"/>
      <c r="L167" s="257"/>
      <c r="M167" s="258" t="s">
        <v>1</v>
      </c>
      <c r="N167" s="259" t="s">
        <v>39</v>
      </c>
      <c r="O167" s="91"/>
      <c r="P167" s="229">
        <f>O167*H167</f>
        <v>0</v>
      </c>
      <c r="Q167" s="229">
        <v>0.0030000000000000001</v>
      </c>
      <c r="R167" s="229">
        <f>Q167*H167</f>
        <v>0.012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181</v>
      </c>
      <c r="AT167" s="231" t="s">
        <v>213</v>
      </c>
      <c r="AU167" s="231" t="s">
        <v>84</v>
      </c>
      <c r="AY167" s="17" t="s">
        <v>138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82</v>
      </c>
      <c r="BK167" s="232">
        <f>ROUND(I167*H167,2)</f>
        <v>0</v>
      </c>
      <c r="BL167" s="17" t="s">
        <v>144</v>
      </c>
      <c r="BM167" s="231" t="s">
        <v>636</v>
      </c>
    </row>
    <row r="168" s="2" customFormat="1" ht="37.8" customHeight="1">
      <c r="A168" s="38"/>
      <c r="B168" s="39"/>
      <c r="C168" s="219" t="s">
        <v>294</v>
      </c>
      <c r="D168" s="219" t="s">
        <v>140</v>
      </c>
      <c r="E168" s="220" t="s">
        <v>637</v>
      </c>
      <c r="F168" s="221" t="s">
        <v>638</v>
      </c>
      <c r="G168" s="222" t="s">
        <v>216</v>
      </c>
      <c r="H168" s="223">
        <v>1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39</v>
      </c>
      <c r="O168" s="91"/>
      <c r="P168" s="229">
        <f>O168*H168</f>
        <v>0</v>
      </c>
      <c r="Q168" s="229">
        <v>0.31108000000000002</v>
      </c>
      <c r="R168" s="229">
        <f>Q168*H168</f>
        <v>0.31108000000000002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144</v>
      </c>
      <c r="AT168" s="231" t="s">
        <v>140</v>
      </c>
      <c r="AU168" s="231" t="s">
        <v>84</v>
      </c>
      <c r="AY168" s="17" t="s">
        <v>138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82</v>
      </c>
      <c r="BK168" s="232">
        <f>ROUND(I168*H168,2)</f>
        <v>0</v>
      </c>
      <c r="BL168" s="17" t="s">
        <v>144</v>
      </c>
      <c r="BM168" s="231" t="s">
        <v>639</v>
      </c>
    </row>
    <row r="169" s="2" customFormat="1" ht="21.75" customHeight="1">
      <c r="A169" s="38"/>
      <c r="B169" s="39"/>
      <c r="C169" s="219" t="s">
        <v>298</v>
      </c>
      <c r="D169" s="219" t="s">
        <v>140</v>
      </c>
      <c r="E169" s="220" t="s">
        <v>640</v>
      </c>
      <c r="F169" s="221" t="s">
        <v>641</v>
      </c>
      <c r="G169" s="222" t="s">
        <v>642</v>
      </c>
      <c r="H169" s="223">
        <v>2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39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144</v>
      </c>
      <c r="AT169" s="231" t="s">
        <v>140</v>
      </c>
      <c r="AU169" s="231" t="s">
        <v>84</v>
      </c>
      <c r="AY169" s="17" t="s">
        <v>138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82</v>
      </c>
      <c r="BK169" s="232">
        <f>ROUND(I169*H169,2)</f>
        <v>0</v>
      </c>
      <c r="BL169" s="17" t="s">
        <v>144</v>
      </c>
      <c r="BM169" s="231" t="s">
        <v>643</v>
      </c>
    </row>
    <row r="170" s="12" customFormat="1" ht="22.8" customHeight="1">
      <c r="A170" s="12"/>
      <c r="B170" s="203"/>
      <c r="C170" s="204"/>
      <c r="D170" s="205" t="s">
        <v>73</v>
      </c>
      <c r="E170" s="217" t="s">
        <v>644</v>
      </c>
      <c r="F170" s="217" t="s">
        <v>645</v>
      </c>
      <c r="G170" s="204"/>
      <c r="H170" s="204"/>
      <c r="I170" s="207"/>
      <c r="J170" s="218">
        <f>BK170</f>
        <v>0</v>
      </c>
      <c r="K170" s="204"/>
      <c r="L170" s="209"/>
      <c r="M170" s="210"/>
      <c r="N170" s="211"/>
      <c r="O170" s="211"/>
      <c r="P170" s="212">
        <f>P171</f>
        <v>0</v>
      </c>
      <c r="Q170" s="211"/>
      <c r="R170" s="212">
        <f>R171</f>
        <v>0</v>
      </c>
      <c r="S170" s="211"/>
      <c r="T170" s="213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82</v>
      </c>
      <c r="AT170" s="215" t="s">
        <v>73</v>
      </c>
      <c r="AU170" s="215" t="s">
        <v>82</v>
      </c>
      <c r="AY170" s="214" t="s">
        <v>138</v>
      </c>
      <c r="BK170" s="216">
        <f>BK171</f>
        <v>0</v>
      </c>
    </row>
    <row r="171" s="2" customFormat="1" ht="24.15" customHeight="1">
      <c r="A171" s="38"/>
      <c r="B171" s="39"/>
      <c r="C171" s="219" t="s">
        <v>302</v>
      </c>
      <c r="D171" s="219" t="s">
        <v>140</v>
      </c>
      <c r="E171" s="220" t="s">
        <v>646</v>
      </c>
      <c r="F171" s="221" t="s">
        <v>647</v>
      </c>
      <c r="G171" s="222" t="s">
        <v>642</v>
      </c>
      <c r="H171" s="223">
        <v>4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39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144</v>
      </c>
      <c r="AT171" s="231" t="s">
        <v>140</v>
      </c>
      <c r="AU171" s="231" t="s">
        <v>84</v>
      </c>
      <c r="AY171" s="17" t="s">
        <v>138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82</v>
      </c>
      <c r="BK171" s="232">
        <f>ROUND(I171*H171,2)</f>
        <v>0</v>
      </c>
      <c r="BL171" s="17" t="s">
        <v>144</v>
      </c>
      <c r="BM171" s="231" t="s">
        <v>648</v>
      </c>
    </row>
    <row r="172" s="12" customFormat="1" ht="22.8" customHeight="1">
      <c r="A172" s="12"/>
      <c r="B172" s="203"/>
      <c r="C172" s="204"/>
      <c r="D172" s="205" t="s">
        <v>73</v>
      </c>
      <c r="E172" s="217" t="s">
        <v>391</v>
      </c>
      <c r="F172" s="217" t="s">
        <v>392</v>
      </c>
      <c r="G172" s="204"/>
      <c r="H172" s="204"/>
      <c r="I172" s="207"/>
      <c r="J172" s="218">
        <f>BK172</f>
        <v>0</v>
      </c>
      <c r="K172" s="204"/>
      <c r="L172" s="209"/>
      <c r="M172" s="210"/>
      <c r="N172" s="211"/>
      <c r="O172" s="211"/>
      <c r="P172" s="212">
        <f>SUM(P173:P179)</f>
        <v>0</v>
      </c>
      <c r="Q172" s="211"/>
      <c r="R172" s="212">
        <f>SUM(R173:R179)</f>
        <v>0</v>
      </c>
      <c r="S172" s="211"/>
      <c r="T172" s="213">
        <f>SUM(T173:T179)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82</v>
      </c>
      <c r="AT172" s="215" t="s">
        <v>73</v>
      </c>
      <c r="AU172" s="215" t="s">
        <v>82</v>
      </c>
      <c r="AY172" s="214" t="s">
        <v>138</v>
      </c>
      <c r="BK172" s="216">
        <f>SUM(BK173:BK179)</f>
        <v>0</v>
      </c>
    </row>
    <row r="173" s="2" customFormat="1" ht="37.8" customHeight="1">
      <c r="A173" s="38"/>
      <c r="B173" s="39"/>
      <c r="C173" s="219" t="s">
        <v>306</v>
      </c>
      <c r="D173" s="219" t="s">
        <v>140</v>
      </c>
      <c r="E173" s="220" t="s">
        <v>404</v>
      </c>
      <c r="F173" s="221" t="s">
        <v>405</v>
      </c>
      <c r="G173" s="222" t="s">
        <v>184</v>
      </c>
      <c r="H173" s="223">
        <v>0.29999999999999999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39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144</v>
      </c>
      <c r="AT173" s="231" t="s">
        <v>140</v>
      </c>
      <c r="AU173" s="231" t="s">
        <v>84</v>
      </c>
      <c r="AY173" s="17" t="s">
        <v>138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82</v>
      </c>
      <c r="BK173" s="232">
        <f>ROUND(I173*H173,2)</f>
        <v>0</v>
      </c>
      <c r="BL173" s="17" t="s">
        <v>144</v>
      </c>
      <c r="BM173" s="231" t="s">
        <v>649</v>
      </c>
    </row>
    <row r="174" s="13" customFormat="1">
      <c r="A174" s="13"/>
      <c r="B174" s="238"/>
      <c r="C174" s="239"/>
      <c r="D174" s="233" t="s">
        <v>148</v>
      </c>
      <c r="E174" s="240" t="s">
        <v>1</v>
      </c>
      <c r="F174" s="241" t="s">
        <v>650</v>
      </c>
      <c r="G174" s="239"/>
      <c r="H174" s="242">
        <v>0.29999999999999999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148</v>
      </c>
      <c r="AU174" s="248" t="s">
        <v>84</v>
      </c>
      <c r="AV174" s="13" t="s">
        <v>84</v>
      </c>
      <c r="AW174" s="13" t="s">
        <v>31</v>
      </c>
      <c r="AX174" s="13" t="s">
        <v>82</v>
      </c>
      <c r="AY174" s="248" t="s">
        <v>138</v>
      </c>
    </row>
    <row r="175" s="2" customFormat="1" ht="37.8" customHeight="1">
      <c r="A175" s="38"/>
      <c r="B175" s="39"/>
      <c r="C175" s="219" t="s">
        <v>311</v>
      </c>
      <c r="D175" s="219" t="s">
        <v>140</v>
      </c>
      <c r="E175" s="220" t="s">
        <v>409</v>
      </c>
      <c r="F175" s="221" t="s">
        <v>410</v>
      </c>
      <c r="G175" s="222" t="s">
        <v>184</v>
      </c>
      <c r="H175" s="223">
        <v>0.29999999999999999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39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144</v>
      </c>
      <c r="AT175" s="231" t="s">
        <v>140</v>
      </c>
      <c r="AU175" s="231" t="s">
        <v>84</v>
      </c>
      <c r="AY175" s="17" t="s">
        <v>138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82</v>
      </c>
      <c r="BK175" s="232">
        <f>ROUND(I175*H175,2)</f>
        <v>0</v>
      </c>
      <c r="BL175" s="17" t="s">
        <v>144</v>
      </c>
      <c r="BM175" s="231" t="s">
        <v>651</v>
      </c>
    </row>
    <row r="176" s="2" customFormat="1">
      <c r="A176" s="38"/>
      <c r="B176" s="39"/>
      <c r="C176" s="40"/>
      <c r="D176" s="233" t="s">
        <v>146</v>
      </c>
      <c r="E176" s="40"/>
      <c r="F176" s="234" t="s">
        <v>652</v>
      </c>
      <c r="G176" s="40"/>
      <c r="H176" s="40"/>
      <c r="I176" s="235"/>
      <c r="J176" s="40"/>
      <c r="K176" s="40"/>
      <c r="L176" s="44"/>
      <c r="M176" s="236"/>
      <c r="N176" s="23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146</v>
      </c>
      <c r="AU176" s="17" t="s">
        <v>84</v>
      </c>
    </row>
    <row r="177" s="13" customFormat="1">
      <c r="A177" s="13"/>
      <c r="B177" s="238"/>
      <c r="C177" s="239"/>
      <c r="D177" s="233" t="s">
        <v>148</v>
      </c>
      <c r="E177" s="240" t="s">
        <v>1</v>
      </c>
      <c r="F177" s="241" t="s">
        <v>650</v>
      </c>
      <c r="G177" s="239"/>
      <c r="H177" s="242">
        <v>0.29999999999999999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148</v>
      </c>
      <c r="AU177" s="248" t="s">
        <v>84</v>
      </c>
      <c r="AV177" s="13" t="s">
        <v>84</v>
      </c>
      <c r="AW177" s="13" t="s">
        <v>31</v>
      </c>
      <c r="AX177" s="13" t="s">
        <v>82</v>
      </c>
      <c r="AY177" s="248" t="s">
        <v>138</v>
      </c>
    </row>
    <row r="178" s="2" customFormat="1" ht="44.25" customHeight="1">
      <c r="A178" s="38"/>
      <c r="B178" s="39"/>
      <c r="C178" s="219" t="s">
        <v>316</v>
      </c>
      <c r="D178" s="219" t="s">
        <v>140</v>
      </c>
      <c r="E178" s="220" t="s">
        <v>653</v>
      </c>
      <c r="F178" s="221" t="s">
        <v>183</v>
      </c>
      <c r="G178" s="222" t="s">
        <v>184</v>
      </c>
      <c r="H178" s="223">
        <v>0.29999999999999999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39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144</v>
      </c>
      <c r="AT178" s="231" t="s">
        <v>140</v>
      </c>
      <c r="AU178" s="231" t="s">
        <v>84</v>
      </c>
      <c r="AY178" s="17" t="s">
        <v>138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82</v>
      </c>
      <c r="BK178" s="232">
        <f>ROUND(I178*H178,2)</f>
        <v>0</v>
      </c>
      <c r="BL178" s="17" t="s">
        <v>144</v>
      </c>
      <c r="BM178" s="231" t="s">
        <v>654</v>
      </c>
    </row>
    <row r="179" s="13" customFormat="1">
      <c r="A179" s="13"/>
      <c r="B179" s="238"/>
      <c r="C179" s="239"/>
      <c r="D179" s="233" t="s">
        <v>148</v>
      </c>
      <c r="E179" s="240" t="s">
        <v>1</v>
      </c>
      <c r="F179" s="241" t="s">
        <v>650</v>
      </c>
      <c r="G179" s="239"/>
      <c r="H179" s="242">
        <v>0.29999999999999999</v>
      </c>
      <c r="I179" s="243"/>
      <c r="J179" s="239"/>
      <c r="K179" s="239"/>
      <c r="L179" s="244"/>
      <c r="M179" s="265"/>
      <c r="N179" s="266"/>
      <c r="O179" s="266"/>
      <c r="P179" s="266"/>
      <c r="Q179" s="266"/>
      <c r="R179" s="266"/>
      <c r="S179" s="266"/>
      <c r="T179" s="26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148</v>
      </c>
      <c r="AU179" s="248" t="s">
        <v>84</v>
      </c>
      <c r="AV179" s="13" t="s">
        <v>84</v>
      </c>
      <c r="AW179" s="13" t="s">
        <v>31</v>
      </c>
      <c r="AX179" s="13" t="s">
        <v>82</v>
      </c>
      <c r="AY179" s="248" t="s">
        <v>138</v>
      </c>
    </row>
    <row r="180" s="2" customFormat="1" ht="6.96" customHeight="1">
      <c r="A180" s="38"/>
      <c r="B180" s="66"/>
      <c r="C180" s="67"/>
      <c r="D180" s="67"/>
      <c r="E180" s="67"/>
      <c r="F180" s="67"/>
      <c r="G180" s="67"/>
      <c r="H180" s="67"/>
      <c r="I180" s="67"/>
      <c r="J180" s="67"/>
      <c r="K180" s="67"/>
      <c r="L180" s="44"/>
      <c r="M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</row>
  </sheetData>
  <sheetProtection sheet="1" autoFilter="0" formatColumns="0" formatRows="0" objects="1" scenarios="1" spinCount="100000" saltValue="//rWe523PLsnc7lrdVRXvZgbvwObYTZ55rH8sJb7kaFi2zUfvIOnV/APs4y55Lcbgg/rcOWLib8weeDl9sqtJg==" hashValue="C46dAxV3tT1fimN9VYlNjBX8zf2lF7xNAl61lKf170F1svL/kfZwRECHTNSP1em8dmEkZYHWFQkI5dpanI7SKQ==" algorithmName="SHA-512" password="CC35"/>
  <autoFilter ref="C120:K17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v ulici Blanická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655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ROUND((SUM(BE122:BE182)),  2)</f>
        <v>0</v>
      </c>
      <c r="G33" s="38"/>
      <c r="H33" s="38"/>
      <c r="I33" s="155">
        <v>0.20999999999999999</v>
      </c>
      <c r="J33" s="154">
        <f>ROUND(((SUM(BE122:BE182))*I33),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ROUND((SUM(BF122:BF182)),  2)</f>
        <v>0</v>
      </c>
      <c r="G34" s="38"/>
      <c r="H34" s="38"/>
      <c r="I34" s="155">
        <v>0.12</v>
      </c>
      <c r="J34" s="154">
        <f>ROUND(((SUM(BF122:BF182))*I34),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ROUND((SUM(BG122:BG182)),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ROUND((SUM(BH122:BH182)),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ROUND((SUM(BI122:BI182)),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v ulici Blanická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202503105 - SO 101.5 Přístupové komunikace a parkoviště mimo hlavní těleso chodníku ulice Blanická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Milevsko</v>
      </c>
      <c r="G89" s="40"/>
      <c r="H89" s="40"/>
      <c r="I89" s="32" t="s">
        <v>22</v>
      </c>
      <c r="J89" s="79" t="str">
        <f>IF(J12="","",J12)</f>
        <v>26. 3. 2025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114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115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119</v>
      </c>
      <c r="E99" s="188"/>
      <c r="F99" s="188"/>
      <c r="G99" s="188"/>
      <c r="H99" s="188"/>
      <c r="I99" s="188"/>
      <c r="J99" s="189">
        <f>J139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120</v>
      </c>
      <c r="E100" s="188"/>
      <c r="F100" s="188"/>
      <c r="G100" s="188"/>
      <c r="H100" s="188"/>
      <c r="I100" s="188"/>
      <c r="J100" s="189">
        <f>J155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121</v>
      </c>
      <c r="E101" s="188"/>
      <c r="F101" s="188"/>
      <c r="G101" s="188"/>
      <c r="H101" s="188"/>
      <c r="I101" s="188"/>
      <c r="J101" s="189">
        <f>J173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122</v>
      </c>
      <c r="E102" s="188"/>
      <c r="F102" s="188"/>
      <c r="G102" s="188"/>
      <c r="H102" s="188"/>
      <c r="I102" s="188"/>
      <c r="J102" s="189">
        <f>J181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123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Chodník v ulici Blanická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30" customHeight="1">
      <c r="A114" s="38"/>
      <c r="B114" s="39"/>
      <c r="C114" s="40"/>
      <c r="D114" s="40"/>
      <c r="E114" s="76" t="str">
        <f>E9</f>
        <v>202503105 - SO 101.5 Přístupové komunikace a parkoviště mimo hlavní těleso chodníku ulice Blanická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Milevsko</v>
      </c>
      <c r="G116" s="40"/>
      <c r="H116" s="40"/>
      <c r="I116" s="32" t="s">
        <v>22</v>
      </c>
      <c r="J116" s="79" t="str">
        <f>IF(J12="","",J12)</f>
        <v>26. 3. 2025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32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124</v>
      </c>
      <c r="D121" s="194" t="s">
        <v>59</v>
      </c>
      <c r="E121" s="194" t="s">
        <v>55</v>
      </c>
      <c r="F121" s="194" t="s">
        <v>56</v>
      </c>
      <c r="G121" s="194" t="s">
        <v>125</v>
      </c>
      <c r="H121" s="194" t="s">
        <v>126</v>
      </c>
      <c r="I121" s="194" t="s">
        <v>127</v>
      </c>
      <c r="J121" s="195" t="s">
        <v>111</v>
      </c>
      <c r="K121" s="196" t="s">
        <v>128</v>
      </c>
      <c r="L121" s="197"/>
      <c r="M121" s="100" t="s">
        <v>1</v>
      </c>
      <c r="N121" s="101" t="s">
        <v>38</v>
      </c>
      <c r="O121" s="101" t="s">
        <v>129</v>
      </c>
      <c r="P121" s="101" t="s">
        <v>130</v>
      </c>
      <c r="Q121" s="101" t="s">
        <v>131</v>
      </c>
      <c r="R121" s="101" t="s">
        <v>132</v>
      </c>
      <c r="S121" s="101" t="s">
        <v>133</v>
      </c>
      <c r="T121" s="102" t="s">
        <v>134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135</v>
      </c>
      <c r="D122" s="40"/>
      <c r="E122" s="40"/>
      <c r="F122" s="40"/>
      <c r="G122" s="40"/>
      <c r="H122" s="40"/>
      <c r="I122" s="40"/>
      <c r="J122" s="198">
        <f>BK122</f>
        <v>0</v>
      </c>
      <c r="K122" s="40"/>
      <c r="L122" s="44"/>
      <c r="M122" s="103"/>
      <c r="N122" s="199"/>
      <c r="O122" s="104"/>
      <c r="P122" s="200">
        <f>P123</f>
        <v>0</v>
      </c>
      <c r="Q122" s="104"/>
      <c r="R122" s="200">
        <f>R123</f>
        <v>215.68710979999997</v>
      </c>
      <c r="S122" s="104"/>
      <c r="T122" s="201">
        <f>T123</f>
        <v>57.376000000000005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73</v>
      </c>
      <c r="AU122" s="17" t="s">
        <v>113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73</v>
      </c>
      <c r="E123" s="206" t="s">
        <v>136</v>
      </c>
      <c r="F123" s="206" t="s">
        <v>137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P124+P139+P155+P173+P181</f>
        <v>0</v>
      </c>
      <c r="Q123" s="211"/>
      <c r="R123" s="212">
        <f>R124+R139+R155+R173+R181</f>
        <v>215.68710979999997</v>
      </c>
      <c r="S123" s="211"/>
      <c r="T123" s="213">
        <f>T124+T139+T155+T173+T181</f>
        <v>57.376000000000005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82</v>
      </c>
      <c r="AT123" s="215" t="s">
        <v>73</v>
      </c>
      <c r="AU123" s="215" t="s">
        <v>74</v>
      </c>
      <c r="AY123" s="214" t="s">
        <v>138</v>
      </c>
      <c r="BK123" s="216">
        <f>BK124+BK139+BK155+BK173+BK181</f>
        <v>0</v>
      </c>
    </row>
    <row r="124" s="12" customFormat="1" ht="22.8" customHeight="1">
      <c r="A124" s="12"/>
      <c r="B124" s="203"/>
      <c r="C124" s="204"/>
      <c r="D124" s="205" t="s">
        <v>73</v>
      </c>
      <c r="E124" s="217" t="s">
        <v>82</v>
      </c>
      <c r="F124" s="217" t="s">
        <v>139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SUM(P125:P138)</f>
        <v>0</v>
      </c>
      <c r="Q124" s="211"/>
      <c r="R124" s="212">
        <f>SUM(R125:R138)</f>
        <v>0</v>
      </c>
      <c r="S124" s="211"/>
      <c r="T124" s="213">
        <f>SUM(T125:T138)</f>
        <v>57.376000000000005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82</v>
      </c>
      <c r="AT124" s="215" t="s">
        <v>73</v>
      </c>
      <c r="AU124" s="215" t="s">
        <v>82</v>
      </c>
      <c r="AY124" s="214" t="s">
        <v>138</v>
      </c>
      <c r="BK124" s="216">
        <f>SUM(BK125:BK138)</f>
        <v>0</v>
      </c>
    </row>
    <row r="125" s="2" customFormat="1" ht="66.75" customHeight="1">
      <c r="A125" s="38"/>
      <c r="B125" s="39"/>
      <c r="C125" s="219" t="s">
        <v>82</v>
      </c>
      <c r="D125" s="219" t="s">
        <v>140</v>
      </c>
      <c r="E125" s="220" t="s">
        <v>656</v>
      </c>
      <c r="F125" s="221" t="s">
        <v>657</v>
      </c>
      <c r="G125" s="222" t="s">
        <v>143</v>
      </c>
      <c r="H125" s="223">
        <v>130.40000000000001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39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0.44</v>
      </c>
      <c r="T125" s="230">
        <f>S125*H125</f>
        <v>57.376000000000005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144</v>
      </c>
      <c r="AT125" s="231" t="s">
        <v>140</v>
      </c>
      <c r="AU125" s="231" t="s">
        <v>84</v>
      </c>
      <c r="AY125" s="17" t="s">
        <v>138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82</v>
      </c>
      <c r="BK125" s="232">
        <f>ROUND(I125*H125,2)</f>
        <v>0</v>
      </c>
      <c r="BL125" s="17" t="s">
        <v>144</v>
      </c>
      <c r="BM125" s="231" t="s">
        <v>658</v>
      </c>
    </row>
    <row r="126" s="13" customFormat="1">
      <c r="A126" s="13"/>
      <c r="B126" s="238"/>
      <c r="C126" s="239"/>
      <c r="D126" s="233" t="s">
        <v>148</v>
      </c>
      <c r="E126" s="240" t="s">
        <v>1</v>
      </c>
      <c r="F126" s="241" t="s">
        <v>659</v>
      </c>
      <c r="G126" s="239"/>
      <c r="H126" s="242">
        <v>130.40000000000001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148</v>
      </c>
      <c r="AU126" s="248" t="s">
        <v>84</v>
      </c>
      <c r="AV126" s="13" t="s">
        <v>84</v>
      </c>
      <c r="AW126" s="13" t="s">
        <v>31</v>
      </c>
      <c r="AX126" s="13" t="s">
        <v>82</v>
      </c>
      <c r="AY126" s="248" t="s">
        <v>138</v>
      </c>
    </row>
    <row r="127" s="2" customFormat="1" ht="33" customHeight="1">
      <c r="A127" s="38"/>
      <c r="B127" s="39"/>
      <c r="C127" s="219" t="s">
        <v>84</v>
      </c>
      <c r="D127" s="219" t="s">
        <v>140</v>
      </c>
      <c r="E127" s="220" t="s">
        <v>167</v>
      </c>
      <c r="F127" s="221" t="s">
        <v>168</v>
      </c>
      <c r="G127" s="222" t="s">
        <v>169</v>
      </c>
      <c r="H127" s="223">
        <v>91.593999999999994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39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144</v>
      </c>
      <c r="AT127" s="231" t="s">
        <v>140</v>
      </c>
      <c r="AU127" s="231" t="s">
        <v>84</v>
      </c>
      <c r="AY127" s="17" t="s">
        <v>138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82</v>
      </c>
      <c r="BK127" s="232">
        <f>ROUND(I127*H127,2)</f>
        <v>0</v>
      </c>
      <c r="BL127" s="17" t="s">
        <v>144</v>
      </c>
      <c r="BM127" s="231" t="s">
        <v>660</v>
      </c>
    </row>
    <row r="128" s="13" customFormat="1">
      <c r="A128" s="13"/>
      <c r="B128" s="238"/>
      <c r="C128" s="239"/>
      <c r="D128" s="233" t="s">
        <v>148</v>
      </c>
      <c r="E128" s="240" t="s">
        <v>1</v>
      </c>
      <c r="F128" s="241" t="s">
        <v>661</v>
      </c>
      <c r="G128" s="239"/>
      <c r="H128" s="242">
        <v>91.593999999999994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148</v>
      </c>
      <c r="AU128" s="248" t="s">
        <v>84</v>
      </c>
      <c r="AV128" s="13" t="s">
        <v>84</v>
      </c>
      <c r="AW128" s="13" t="s">
        <v>31</v>
      </c>
      <c r="AX128" s="13" t="s">
        <v>82</v>
      </c>
      <c r="AY128" s="248" t="s">
        <v>138</v>
      </c>
    </row>
    <row r="129" s="2" customFormat="1" ht="62.7" customHeight="1">
      <c r="A129" s="38"/>
      <c r="B129" s="39"/>
      <c r="C129" s="219" t="s">
        <v>155</v>
      </c>
      <c r="D129" s="219" t="s">
        <v>140</v>
      </c>
      <c r="E129" s="220" t="s">
        <v>173</v>
      </c>
      <c r="F129" s="221" t="s">
        <v>174</v>
      </c>
      <c r="G129" s="222" t="s">
        <v>169</v>
      </c>
      <c r="H129" s="223">
        <v>91.593999999999994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39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144</v>
      </c>
      <c r="AT129" s="231" t="s">
        <v>140</v>
      </c>
      <c r="AU129" s="231" t="s">
        <v>84</v>
      </c>
      <c r="AY129" s="17" t="s">
        <v>138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82</v>
      </c>
      <c r="BK129" s="232">
        <f>ROUND(I129*H129,2)</f>
        <v>0</v>
      </c>
      <c r="BL129" s="17" t="s">
        <v>144</v>
      </c>
      <c r="BM129" s="231" t="s">
        <v>662</v>
      </c>
    </row>
    <row r="130" s="13" customFormat="1">
      <c r="A130" s="13"/>
      <c r="B130" s="238"/>
      <c r="C130" s="239"/>
      <c r="D130" s="233" t="s">
        <v>148</v>
      </c>
      <c r="E130" s="240" t="s">
        <v>1</v>
      </c>
      <c r="F130" s="241" t="s">
        <v>663</v>
      </c>
      <c r="G130" s="239"/>
      <c r="H130" s="242">
        <v>91.593999999999994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148</v>
      </c>
      <c r="AU130" s="248" t="s">
        <v>84</v>
      </c>
      <c r="AV130" s="13" t="s">
        <v>84</v>
      </c>
      <c r="AW130" s="13" t="s">
        <v>31</v>
      </c>
      <c r="AX130" s="13" t="s">
        <v>82</v>
      </c>
      <c r="AY130" s="248" t="s">
        <v>138</v>
      </c>
    </row>
    <row r="131" s="2" customFormat="1" ht="66.75" customHeight="1">
      <c r="A131" s="38"/>
      <c r="B131" s="39"/>
      <c r="C131" s="219" t="s">
        <v>144</v>
      </c>
      <c r="D131" s="219" t="s">
        <v>140</v>
      </c>
      <c r="E131" s="220" t="s">
        <v>177</v>
      </c>
      <c r="F131" s="221" t="s">
        <v>178</v>
      </c>
      <c r="G131" s="222" t="s">
        <v>169</v>
      </c>
      <c r="H131" s="223">
        <v>183.18799999999999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39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144</v>
      </c>
      <c r="AT131" s="231" t="s">
        <v>140</v>
      </c>
      <c r="AU131" s="231" t="s">
        <v>84</v>
      </c>
      <c r="AY131" s="17" t="s">
        <v>138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82</v>
      </c>
      <c r="BK131" s="232">
        <f>ROUND(I131*H131,2)</f>
        <v>0</v>
      </c>
      <c r="BL131" s="17" t="s">
        <v>144</v>
      </c>
      <c r="BM131" s="231" t="s">
        <v>664</v>
      </c>
    </row>
    <row r="132" s="13" customFormat="1">
      <c r="A132" s="13"/>
      <c r="B132" s="238"/>
      <c r="C132" s="239"/>
      <c r="D132" s="233" t="s">
        <v>148</v>
      </c>
      <c r="E132" s="240" t="s">
        <v>1</v>
      </c>
      <c r="F132" s="241" t="s">
        <v>665</v>
      </c>
      <c r="G132" s="239"/>
      <c r="H132" s="242">
        <v>183.18799999999999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148</v>
      </c>
      <c r="AU132" s="248" t="s">
        <v>84</v>
      </c>
      <c r="AV132" s="13" t="s">
        <v>84</v>
      </c>
      <c r="AW132" s="13" t="s">
        <v>31</v>
      </c>
      <c r="AX132" s="13" t="s">
        <v>82</v>
      </c>
      <c r="AY132" s="248" t="s">
        <v>138</v>
      </c>
    </row>
    <row r="133" s="2" customFormat="1" ht="44.25" customHeight="1">
      <c r="A133" s="38"/>
      <c r="B133" s="39"/>
      <c r="C133" s="219" t="s">
        <v>166</v>
      </c>
      <c r="D133" s="219" t="s">
        <v>140</v>
      </c>
      <c r="E133" s="220" t="s">
        <v>182</v>
      </c>
      <c r="F133" s="221" t="s">
        <v>183</v>
      </c>
      <c r="G133" s="222" t="s">
        <v>184</v>
      </c>
      <c r="H133" s="223">
        <v>160.28999999999999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39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144</v>
      </c>
      <c r="AT133" s="231" t="s">
        <v>140</v>
      </c>
      <c r="AU133" s="231" t="s">
        <v>84</v>
      </c>
      <c r="AY133" s="17" t="s">
        <v>138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82</v>
      </c>
      <c r="BK133" s="232">
        <f>ROUND(I133*H133,2)</f>
        <v>0</v>
      </c>
      <c r="BL133" s="17" t="s">
        <v>144</v>
      </c>
      <c r="BM133" s="231" t="s">
        <v>666</v>
      </c>
    </row>
    <row r="134" s="13" customFormat="1">
      <c r="A134" s="13"/>
      <c r="B134" s="238"/>
      <c r="C134" s="239"/>
      <c r="D134" s="233" t="s">
        <v>148</v>
      </c>
      <c r="E134" s="240" t="s">
        <v>1</v>
      </c>
      <c r="F134" s="241" t="s">
        <v>667</v>
      </c>
      <c r="G134" s="239"/>
      <c r="H134" s="242">
        <v>160.28999999999999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8" t="s">
        <v>148</v>
      </c>
      <c r="AU134" s="248" t="s">
        <v>84</v>
      </c>
      <c r="AV134" s="13" t="s">
        <v>84</v>
      </c>
      <c r="AW134" s="13" t="s">
        <v>31</v>
      </c>
      <c r="AX134" s="13" t="s">
        <v>82</v>
      </c>
      <c r="AY134" s="248" t="s">
        <v>138</v>
      </c>
    </row>
    <row r="135" s="2" customFormat="1" ht="37.8" customHeight="1">
      <c r="A135" s="38"/>
      <c r="B135" s="39"/>
      <c r="C135" s="219" t="s">
        <v>172</v>
      </c>
      <c r="D135" s="219" t="s">
        <v>140</v>
      </c>
      <c r="E135" s="220" t="s">
        <v>188</v>
      </c>
      <c r="F135" s="221" t="s">
        <v>189</v>
      </c>
      <c r="G135" s="222" t="s">
        <v>169</v>
      </c>
      <c r="H135" s="223">
        <v>91.593999999999994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39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144</v>
      </c>
      <c r="AT135" s="231" t="s">
        <v>140</v>
      </c>
      <c r="AU135" s="231" t="s">
        <v>84</v>
      </c>
      <c r="AY135" s="17" t="s">
        <v>138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82</v>
      </c>
      <c r="BK135" s="232">
        <f>ROUND(I135*H135,2)</f>
        <v>0</v>
      </c>
      <c r="BL135" s="17" t="s">
        <v>144</v>
      </c>
      <c r="BM135" s="231" t="s">
        <v>668</v>
      </c>
    </row>
    <row r="136" s="13" customFormat="1">
      <c r="A136" s="13"/>
      <c r="B136" s="238"/>
      <c r="C136" s="239"/>
      <c r="D136" s="233" t="s">
        <v>148</v>
      </c>
      <c r="E136" s="240" t="s">
        <v>1</v>
      </c>
      <c r="F136" s="241" t="s">
        <v>663</v>
      </c>
      <c r="G136" s="239"/>
      <c r="H136" s="242">
        <v>91.593999999999994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148</v>
      </c>
      <c r="AU136" s="248" t="s">
        <v>84</v>
      </c>
      <c r="AV136" s="13" t="s">
        <v>84</v>
      </c>
      <c r="AW136" s="13" t="s">
        <v>31</v>
      </c>
      <c r="AX136" s="13" t="s">
        <v>82</v>
      </c>
      <c r="AY136" s="248" t="s">
        <v>138</v>
      </c>
    </row>
    <row r="137" s="2" customFormat="1" ht="33" customHeight="1">
      <c r="A137" s="38"/>
      <c r="B137" s="39"/>
      <c r="C137" s="219" t="s">
        <v>176</v>
      </c>
      <c r="D137" s="219" t="s">
        <v>140</v>
      </c>
      <c r="E137" s="220" t="s">
        <v>192</v>
      </c>
      <c r="F137" s="221" t="s">
        <v>193</v>
      </c>
      <c r="G137" s="222" t="s">
        <v>143</v>
      </c>
      <c r="H137" s="223">
        <v>244.25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39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144</v>
      </c>
      <c r="AT137" s="231" t="s">
        <v>140</v>
      </c>
      <c r="AU137" s="231" t="s">
        <v>84</v>
      </c>
      <c r="AY137" s="17" t="s">
        <v>138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82</v>
      </c>
      <c r="BK137" s="232">
        <f>ROUND(I137*H137,2)</f>
        <v>0</v>
      </c>
      <c r="BL137" s="17" t="s">
        <v>144</v>
      </c>
      <c r="BM137" s="231" t="s">
        <v>669</v>
      </c>
    </row>
    <row r="138" s="13" customFormat="1">
      <c r="A138" s="13"/>
      <c r="B138" s="238"/>
      <c r="C138" s="239"/>
      <c r="D138" s="233" t="s">
        <v>148</v>
      </c>
      <c r="E138" s="240" t="s">
        <v>1</v>
      </c>
      <c r="F138" s="241" t="s">
        <v>670</v>
      </c>
      <c r="G138" s="239"/>
      <c r="H138" s="242">
        <v>244.25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148</v>
      </c>
      <c r="AU138" s="248" t="s">
        <v>84</v>
      </c>
      <c r="AV138" s="13" t="s">
        <v>84</v>
      </c>
      <c r="AW138" s="13" t="s">
        <v>31</v>
      </c>
      <c r="AX138" s="13" t="s">
        <v>82</v>
      </c>
      <c r="AY138" s="248" t="s">
        <v>138</v>
      </c>
    </row>
    <row r="139" s="12" customFormat="1" ht="22.8" customHeight="1">
      <c r="A139" s="12"/>
      <c r="B139" s="203"/>
      <c r="C139" s="204"/>
      <c r="D139" s="205" t="s">
        <v>73</v>
      </c>
      <c r="E139" s="217" t="s">
        <v>166</v>
      </c>
      <c r="F139" s="217" t="s">
        <v>229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SUM(P140:P154)</f>
        <v>0</v>
      </c>
      <c r="Q139" s="211"/>
      <c r="R139" s="212">
        <f>SUM(R140:R154)</f>
        <v>197.78035159999996</v>
      </c>
      <c r="S139" s="211"/>
      <c r="T139" s="213">
        <f>SUM(T140:T154)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82</v>
      </c>
      <c r="AT139" s="215" t="s">
        <v>73</v>
      </c>
      <c r="AU139" s="215" t="s">
        <v>82</v>
      </c>
      <c r="AY139" s="214" t="s">
        <v>138</v>
      </c>
      <c r="BK139" s="216">
        <f>SUM(BK140:BK154)</f>
        <v>0</v>
      </c>
    </row>
    <row r="140" s="2" customFormat="1" ht="33" customHeight="1">
      <c r="A140" s="38"/>
      <c r="B140" s="39"/>
      <c r="C140" s="219" t="s">
        <v>181</v>
      </c>
      <c r="D140" s="219" t="s">
        <v>140</v>
      </c>
      <c r="E140" s="220" t="s">
        <v>236</v>
      </c>
      <c r="F140" s="221" t="s">
        <v>237</v>
      </c>
      <c r="G140" s="222" t="s">
        <v>143</v>
      </c>
      <c r="H140" s="223">
        <v>244.25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39</v>
      </c>
      <c r="O140" s="91"/>
      <c r="P140" s="229">
        <f>O140*H140</f>
        <v>0</v>
      </c>
      <c r="Q140" s="229">
        <v>0.57499999999999996</v>
      </c>
      <c r="R140" s="229">
        <f>Q140*H140</f>
        <v>140.44374999999999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144</v>
      </c>
      <c r="AT140" s="231" t="s">
        <v>140</v>
      </c>
      <c r="AU140" s="231" t="s">
        <v>84</v>
      </c>
      <c r="AY140" s="17" t="s">
        <v>138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82</v>
      </c>
      <c r="BK140" s="232">
        <f>ROUND(I140*H140,2)</f>
        <v>0</v>
      </c>
      <c r="BL140" s="17" t="s">
        <v>144</v>
      </c>
      <c r="BM140" s="231" t="s">
        <v>671</v>
      </c>
    </row>
    <row r="141" s="2" customFormat="1">
      <c r="A141" s="38"/>
      <c r="B141" s="39"/>
      <c r="C141" s="40"/>
      <c r="D141" s="233" t="s">
        <v>146</v>
      </c>
      <c r="E141" s="40"/>
      <c r="F141" s="234" t="s">
        <v>672</v>
      </c>
      <c r="G141" s="40"/>
      <c r="H141" s="40"/>
      <c r="I141" s="235"/>
      <c r="J141" s="40"/>
      <c r="K141" s="40"/>
      <c r="L141" s="44"/>
      <c r="M141" s="236"/>
      <c r="N141" s="23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146</v>
      </c>
      <c r="AU141" s="17" t="s">
        <v>84</v>
      </c>
    </row>
    <row r="142" s="13" customFormat="1">
      <c r="A142" s="13"/>
      <c r="B142" s="238"/>
      <c r="C142" s="239"/>
      <c r="D142" s="233" t="s">
        <v>148</v>
      </c>
      <c r="E142" s="240" t="s">
        <v>1</v>
      </c>
      <c r="F142" s="241" t="s">
        <v>670</v>
      </c>
      <c r="G142" s="239"/>
      <c r="H142" s="242">
        <v>244.25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148</v>
      </c>
      <c r="AU142" s="248" t="s">
        <v>84</v>
      </c>
      <c r="AV142" s="13" t="s">
        <v>84</v>
      </c>
      <c r="AW142" s="13" t="s">
        <v>31</v>
      </c>
      <c r="AX142" s="13" t="s">
        <v>82</v>
      </c>
      <c r="AY142" s="248" t="s">
        <v>138</v>
      </c>
    </row>
    <row r="143" s="2" customFormat="1" ht="78" customHeight="1">
      <c r="A143" s="38"/>
      <c r="B143" s="39"/>
      <c r="C143" s="219" t="s">
        <v>187</v>
      </c>
      <c r="D143" s="219" t="s">
        <v>140</v>
      </c>
      <c r="E143" s="220" t="s">
        <v>265</v>
      </c>
      <c r="F143" s="221" t="s">
        <v>266</v>
      </c>
      <c r="G143" s="222" t="s">
        <v>143</v>
      </c>
      <c r="H143" s="223">
        <v>153.08000000000001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39</v>
      </c>
      <c r="O143" s="91"/>
      <c r="P143" s="229">
        <f>O143*H143</f>
        <v>0</v>
      </c>
      <c r="Q143" s="229">
        <v>0.090620000000000006</v>
      </c>
      <c r="R143" s="229">
        <f>Q143*H143</f>
        <v>13.872109600000002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144</v>
      </c>
      <c r="AT143" s="231" t="s">
        <v>140</v>
      </c>
      <c r="AU143" s="231" t="s">
        <v>84</v>
      </c>
      <c r="AY143" s="17" t="s">
        <v>138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82</v>
      </c>
      <c r="BK143" s="232">
        <f>ROUND(I143*H143,2)</f>
        <v>0</v>
      </c>
      <c r="BL143" s="17" t="s">
        <v>144</v>
      </c>
      <c r="BM143" s="231" t="s">
        <v>673</v>
      </c>
    </row>
    <row r="144" s="2" customFormat="1">
      <c r="A144" s="38"/>
      <c r="B144" s="39"/>
      <c r="C144" s="40"/>
      <c r="D144" s="233" t="s">
        <v>146</v>
      </c>
      <c r="E144" s="40"/>
      <c r="F144" s="234" t="s">
        <v>672</v>
      </c>
      <c r="G144" s="40"/>
      <c r="H144" s="40"/>
      <c r="I144" s="235"/>
      <c r="J144" s="40"/>
      <c r="K144" s="40"/>
      <c r="L144" s="44"/>
      <c r="M144" s="236"/>
      <c r="N144" s="23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146</v>
      </c>
      <c r="AU144" s="17" t="s">
        <v>84</v>
      </c>
    </row>
    <row r="145" s="13" customFormat="1">
      <c r="A145" s="13"/>
      <c r="B145" s="238"/>
      <c r="C145" s="239"/>
      <c r="D145" s="233" t="s">
        <v>148</v>
      </c>
      <c r="E145" s="240" t="s">
        <v>1</v>
      </c>
      <c r="F145" s="241" t="s">
        <v>674</v>
      </c>
      <c r="G145" s="239"/>
      <c r="H145" s="242">
        <v>153.08000000000001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148</v>
      </c>
      <c r="AU145" s="248" t="s">
        <v>84</v>
      </c>
      <c r="AV145" s="13" t="s">
        <v>84</v>
      </c>
      <c r="AW145" s="13" t="s">
        <v>31</v>
      </c>
      <c r="AX145" s="13" t="s">
        <v>82</v>
      </c>
      <c r="AY145" s="248" t="s">
        <v>138</v>
      </c>
    </row>
    <row r="146" s="2" customFormat="1" ht="24.15" customHeight="1">
      <c r="A146" s="38"/>
      <c r="B146" s="39"/>
      <c r="C146" s="249" t="s">
        <v>191</v>
      </c>
      <c r="D146" s="249" t="s">
        <v>213</v>
      </c>
      <c r="E146" s="250" t="s">
        <v>271</v>
      </c>
      <c r="F146" s="251" t="s">
        <v>272</v>
      </c>
      <c r="G146" s="252" t="s">
        <v>143</v>
      </c>
      <c r="H146" s="253">
        <v>156.142</v>
      </c>
      <c r="I146" s="254"/>
      <c r="J146" s="255">
        <f>ROUND(I146*H146,2)</f>
        <v>0</v>
      </c>
      <c r="K146" s="256"/>
      <c r="L146" s="257"/>
      <c r="M146" s="258" t="s">
        <v>1</v>
      </c>
      <c r="N146" s="259" t="s">
        <v>39</v>
      </c>
      <c r="O146" s="91"/>
      <c r="P146" s="229">
        <f>O146*H146</f>
        <v>0</v>
      </c>
      <c r="Q146" s="229">
        <v>0.17599999999999999</v>
      </c>
      <c r="R146" s="229">
        <f>Q146*H146</f>
        <v>27.480991999999997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181</v>
      </c>
      <c r="AT146" s="231" t="s">
        <v>213</v>
      </c>
      <c r="AU146" s="231" t="s">
        <v>84</v>
      </c>
      <c r="AY146" s="17" t="s">
        <v>138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82</v>
      </c>
      <c r="BK146" s="232">
        <f>ROUND(I146*H146,2)</f>
        <v>0</v>
      </c>
      <c r="BL146" s="17" t="s">
        <v>144</v>
      </c>
      <c r="BM146" s="231" t="s">
        <v>675</v>
      </c>
    </row>
    <row r="147" s="2" customFormat="1">
      <c r="A147" s="38"/>
      <c r="B147" s="39"/>
      <c r="C147" s="40"/>
      <c r="D147" s="233" t="s">
        <v>146</v>
      </c>
      <c r="E147" s="40"/>
      <c r="F147" s="234" t="s">
        <v>672</v>
      </c>
      <c r="G147" s="40"/>
      <c r="H147" s="40"/>
      <c r="I147" s="235"/>
      <c r="J147" s="40"/>
      <c r="K147" s="40"/>
      <c r="L147" s="44"/>
      <c r="M147" s="236"/>
      <c r="N147" s="23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146</v>
      </c>
      <c r="AU147" s="17" t="s">
        <v>84</v>
      </c>
    </row>
    <row r="148" s="13" customFormat="1">
      <c r="A148" s="13"/>
      <c r="B148" s="238"/>
      <c r="C148" s="239"/>
      <c r="D148" s="233" t="s">
        <v>148</v>
      </c>
      <c r="E148" s="239"/>
      <c r="F148" s="241" t="s">
        <v>676</v>
      </c>
      <c r="G148" s="239"/>
      <c r="H148" s="242">
        <v>156.142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148</v>
      </c>
      <c r="AU148" s="248" t="s">
        <v>84</v>
      </c>
      <c r="AV148" s="13" t="s">
        <v>84</v>
      </c>
      <c r="AW148" s="13" t="s">
        <v>4</v>
      </c>
      <c r="AX148" s="13" t="s">
        <v>82</v>
      </c>
      <c r="AY148" s="248" t="s">
        <v>138</v>
      </c>
    </row>
    <row r="149" s="2" customFormat="1" ht="76.35" customHeight="1">
      <c r="A149" s="38"/>
      <c r="B149" s="39"/>
      <c r="C149" s="219" t="s">
        <v>197</v>
      </c>
      <c r="D149" s="219" t="s">
        <v>140</v>
      </c>
      <c r="E149" s="220" t="s">
        <v>677</v>
      </c>
      <c r="F149" s="221" t="s">
        <v>678</v>
      </c>
      <c r="G149" s="222" t="s">
        <v>143</v>
      </c>
      <c r="H149" s="223">
        <v>65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39</v>
      </c>
      <c r="O149" s="91"/>
      <c r="P149" s="229">
        <f>O149*H149</f>
        <v>0</v>
      </c>
      <c r="Q149" s="229">
        <v>0.098000000000000004</v>
      </c>
      <c r="R149" s="229">
        <f>Q149*H149</f>
        <v>6.3700000000000001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144</v>
      </c>
      <c r="AT149" s="231" t="s">
        <v>140</v>
      </c>
      <c r="AU149" s="231" t="s">
        <v>84</v>
      </c>
      <c r="AY149" s="17" t="s">
        <v>138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82</v>
      </c>
      <c r="BK149" s="232">
        <f>ROUND(I149*H149,2)</f>
        <v>0</v>
      </c>
      <c r="BL149" s="17" t="s">
        <v>144</v>
      </c>
      <c r="BM149" s="231" t="s">
        <v>679</v>
      </c>
    </row>
    <row r="150" s="2" customFormat="1">
      <c r="A150" s="38"/>
      <c r="B150" s="39"/>
      <c r="C150" s="40"/>
      <c r="D150" s="233" t="s">
        <v>146</v>
      </c>
      <c r="E150" s="40"/>
      <c r="F150" s="234" t="s">
        <v>680</v>
      </c>
      <c r="G150" s="40"/>
      <c r="H150" s="40"/>
      <c r="I150" s="235"/>
      <c r="J150" s="40"/>
      <c r="K150" s="40"/>
      <c r="L150" s="44"/>
      <c r="M150" s="236"/>
      <c r="N150" s="23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146</v>
      </c>
      <c r="AU150" s="17" t="s">
        <v>84</v>
      </c>
    </row>
    <row r="151" s="13" customFormat="1">
      <c r="A151" s="13"/>
      <c r="B151" s="238"/>
      <c r="C151" s="239"/>
      <c r="D151" s="233" t="s">
        <v>148</v>
      </c>
      <c r="E151" s="240" t="s">
        <v>1</v>
      </c>
      <c r="F151" s="241" t="s">
        <v>681</v>
      </c>
      <c r="G151" s="239"/>
      <c r="H151" s="242">
        <v>65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148</v>
      </c>
      <c r="AU151" s="248" t="s">
        <v>84</v>
      </c>
      <c r="AV151" s="13" t="s">
        <v>84</v>
      </c>
      <c r="AW151" s="13" t="s">
        <v>31</v>
      </c>
      <c r="AX151" s="13" t="s">
        <v>82</v>
      </c>
      <c r="AY151" s="248" t="s">
        <v>138</v>
      </c>
    </row>
    <row r="152" s="2" customFormat="1" ht="24.15" customHeight="1">
      <c r="A152" s="38"/>
      <c r="B152" s="39"/>
      <c r="C152" s="249" t="s">
        <v>8</v>
      </c>
      <c r="D152" s="249" t="s">
        <v>213</v>
      </c>
      <c r="E152" s="250" t="s">
        <v>682</v>
      </c>
      <c r="F152" s="251" t="s">
        <v>683</v>
      </c>
      <c r="G152" s="252" t="s">
        <v>143</v>
      </c>
      <c r="H152" s="253">
        <v>66.299999999999997</v>
      </c>
      <c r="I152" s="254"/>
      <c r="J152" s="255">
        <f>ROUND(I152*H152,2)</f>
        <v>0</v>
      </c>
      <c r="K152" s="256"/>
      <c r="L152" s="257"/>
      <c r="M152" s="258" t="s">
        <v>1</v>
      </c>
      <c r="N152" s="259" t="s">
        <v>39</v>
      </c>
      <c r="O152" s="91"/>
      <c r="P152" s="229">
        <f>O152*H152</f>
        <v>0</v>
      </c>
      <c r="Q152" s="229">
        <v>0.14499999999999999</v>
      </c>
      <c r="R152" s="229">
        <f>Q152*H152</f>
        <v>9.6134999999999984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181</v>
      </c>
      <c r="AT152" s="231" t="s">
        <v>213</v>
      </c>
      <c r="AU152" s="231" t="s">
        <v>84</v>
      </c>
      <c r="AY152" s="17" t="s">
        <v>138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82</v>
      </c>
      <c r="BK152" s="232">
        <f>ROUND(I152*H152,2)</f>
        <v>0</v>
      </c>
      <c r="BL152" s="17" t="s">
        <v>144</v>
      </c>
      <c r="BM152" s="231" t="s">
        <v>684</v>
      </c>
    </row>
    <row r="153" s="2" customFormat="1">
      <c r="A153" s="38"/>
      <c r="B153" s="39"/>
      <c r="C153" s="40"/>
      <c r="D153" s="233" t="s">
        <v>146</v>
      </c>
      <c r="E153" s="40"/>
      <c r="F153" s="234" t="s">
        <v>680</v>
      </c>
      <c r="G153" s="40"/>
      <c r="H153" s="40"/>
      <c r="I153" s="235"/>
      <c r="J153" s="40"/>
      <c r="K153" s="40"/>
      <c r="L153" s="44"/>
      <c r="M153" s="236"/>
      <c r="N153" s="23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146</v>
      </c>
      <c r="AU153" s="17" t="s">
        <v>84</v>
      </c>
    </row>
    <row r="154" s="13" customFormat="1">
      <c r="A154" s="13"/>
      <c r="B154" s="238"/>
      <c r="C154" s="239"/>
      <c r="D154" s="233" t="s">
        <v>148</v>
      </c>
      <c r="E154" s="239"/>
      <c r="F154" s="241" t="s">
        <v>685</v>
      </c>
      <c r="G154" s="239"/>
      <c r="H154" s="242">
        <v>66.299999999999997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148</v>
      </c>
      <c r="AU154" s="248" t="s">
        <v>84</v>
      </c>
      <c r="AV154" s="13" t="s">
        <v>84</v>
      </c>
      <c r="AW154" s="13" t="s">
        <v>4</v>
      </c>
      <c r="AX154" s="13" t="s">
        <v>82</v>
      </c>
      <c r="AY154" s="248" t="s">
        <v>138</v>
      </c>
    </row>
    <row r="155" s="12" customFormat="1" ht="22.8" customHeight="1">
      <c r="A155" s="12"/>
      <c r="B155" s="203"/>
      <c r="C155" s="204"/>
      <c r="D155" s="205" t="s">
        <v>73</v>
      </c>
      <c r="E155" s="217" t="s">
        <v>187</v>
      </c>
      <c r="F155" s="217" t="s">
        <v>280</v>
      </c>
      <c r="G155" s="204"/>
      <c r="H155" s="204"/>
      <c r="I155" s="207"/>
      <c r="J155" s="218">
        <f>BK155</f>
        <v>0</v>
      </c>
      <c r="K155" s="204"/>
      <c r="L155" s="209"/>
      <c r="M155" s="210"/>
      <c r="N155" s="211"/>
      <c r="O155" s="211"/>
      <c r="P155" s="212">
        <f>SUM(P156:P172)</f>
        <v>0</v>
      </c>
      <c r="Q155" s="211"/>
      <c r="R155" s="212">
        <f>SUM(R156:R172)</f>
        <v>17.906758199999999</v>
      </c>
      <c r="S155" s="211"/>
      <c r="T155" s="213">
        <f>SUM(T156:T172)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4" t="s">
        <v>82</v>
      </c>
      <c r="AT155" s="215" t="s">
        <v>73</v>
      </c>
      <c r="AU155" s="215" t="s">
        <v>82</v>
      </c>
      <c r="AY155" s="214" t="s">
        <v>138</v>
      </c>
      <c r="BK155" s="216">
        <f>SUM(BK156:BK172)</f>
        <v>0</v>
      </c>
    </row>
    <row r="156" s="2" customFormat="1" ht="24.15" customHeight="1">
      <c r="A156" s="38"/>
      <c r="B156" s="39"/>
      <c r="C156" s="219" t="s">
        <v>208</v>
      </c>
      <c r="D156" s="219" t="s">
        <v>140</v>
      </c>
      <c r="E156" s="220" t="s">
        <v>481</v>
      </c>
      <c r="F156" s="221" t="s">
        <v>482</v>
      </c>
      <c r="G156" s="222" t="s">
        <v>163</v>
      </c>
      <c r="H156" s="223">
        <v>20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39</v>
      </c>
      <c r="O156" s="91"/>
      <c r="P156" s="229">
        <f>O156*H156</f>
        <v>0</v>
      </c>
      <c r="Q156" s="229">
        <v>0.00010000000000000001</v>
      </c>
      <c r="R156" s="229">
        <f>Q156*H156</f>
        <v>0.002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144</v>
      </c>
      <c r="AT156" s="231" t="s">
        <v>140</v>
      </c>
      <c r="AU156" s="231" t="s">
        <v>84</v>
      </c>
      <c r="AY156" s="17" t="s">
        <v>138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82</v>
      </c>
      <c r="BK156" s="232">
        <f>ROUND(I156*H156,2)</f>
        <v>0</v>
      </c>
      <c r="BL156" s="17" t="s">
        <v>144</v>
      </c>
      <c r="BM156" s="231" t="s">
        <v>686</v>
      </c>
    </row>
    <row r="157" s="2" customFormat="1">
      <c r="A157" s="38"/>
      <c r="B157" s="39"/>
      <c r="C157" s="40"/>
      <c r="D157" s="233" t="s">
        <v>146</v>
      </c>
      <c r="E157" s="40"/>
      <c r="F157" s="234" t="s">
        <v>687</v>
      </c>
      <c r="G157" s="40"/>
      <c r="H157" s="40"/>
      <c r="I157" s="235"/>
      <c r="J157" s="40"/>
      <c r="K157" s="40"/>
      <c r="L157" s="44"/>
      <c r="M157" s="236"/>
      <c r="N157" s="23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146</v>
      </c>
      <c r="AU157" s="17" t="s">
        <v>84</v>
      </c>
    </row>
    <row r="158" s="13" customFormat="1">
      <c r="A158" s="13"/>
      <c r="B158" s="238"/>
      <c r="C158" s="239"/>
      <c r="D158" s="233" t="s">
        <v>148</v>
      </c>
      <c r="E158" s="240" t="s">
        <v>1</v>
      </c>
      <c r="F158" s="241" t="s">
        <v>246</v>
      </c>
      <c r="G158" s="239"/>
      <c r="H158" s="242">
        <v>20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148</v>
      </c>
      <c r="AU158" s="248" t="s">
        <v>84</v>
      </c>
      <c r="AV158" s="13" t="s">
        <v>84</v>
      </c>
      <c r="AW158" s="13" t="s">
        <v>31</v>
      </c>
      <c r="AX158" s="13" t="s">
        <v>82</v>
      </c>
      <c r="AY158" s="248" t="s">
        <v>138</v>
      </c>
    </row>
    <row r="159" s="2" customFormat="1" ht="37.8" customHeight="1">
      <c r="A159" s="38"/>
      <c r="B159" s="39"/>
      <c r="C159" s="219" t="s">
        <v>212</v>
      </c>
      <c r="D159" s="219" t="s">
        <v>140</v>
      </c>
      <c r="E159" s="220" t="s">
        <v>489</v>
      </c>
      <c r="F159" s="221" t="s">
        <v>490</v>
      </c>
      <c r="G159" s="222" t="s">
        <v>163</v>
      </c>
      <c r="H159" s="223">
        <v>20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39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144</v>
      </c>
      <c r="AT159" s="231" t="s">
        <v>140</v>
      </c>
      <c r="AU159" s="231" t="s">
        <v>84</v>
      </c>
      <c r="AY159" s="17" t="s">
        <v>138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82</v>
      </c>
      <c r="BK159" s="232">
        <f>ROUND(I159*H159,2)</f>
        <v>0</v>
      </c>
      <c r="BL159" s="17" t="s">
        <v>144</v>
      </c>
      <c r="BM159" s="231" t="s">
        <v>688</v>
      </c>
    </row>
    <row r="160" s="2" customFormat="1">
      <c r="A160" s="38"/>
      <c r="B160" s="39"/>
      <c r="C160" s="40"/>
      <c r="D160" s="233" t="s">
        <v>146</v>
      </c>
      <c r="E160" s="40"/>
      <c r="F160" s="234" t="s">
        <v>687</v>
      </c>
      <c r="G160" s="40"/>
      <c r="H160" s="40"/>
      <c r="I160" s="235"/>
      <c r="J160" s="40"/>
      <c r="K160" s="40"/>
      <c r="L160" s="44"/>
      <c r="M160" s="236"/>
      <c r="N160" s="237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146</v>
      </c>
      <c r="AU160" s="17" t="s">
        <v>84</v>
      </c>
    </row>
    <row r="161" s="2" customFormat="1" ht="55.5" customHeight="1">
      <c r="A161" s="38"/>
      <c r="B161" s="39"/>
      <c r="C161" s="219" t="s">
        <v>220</v>
      </c>
      <c r="D161" s="219" t="s">
        <v>140</v>
      </c>
      <c r="E161" s="220" t="s">
        <v>307</v>
      </c>
      <c r="F161" s="221" t="s">
        <v>308</v>
      </c>
      <c r="G161" s="222" t="s">
        <v>163</v>
      </c>
      <c r="H161" s="223">
        <v>72.799999999999997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39</v>
      </c>
      <c r="O161" s="91"/>
      <c r="P161" s="229">
        <f>O161*H161</f>
        <v>0</v>
      </c>
      <c r="Q161" s="229">
        <v>0.16850000000000001</v>
      </c>
      <c r="R161" s="229">
        <f>Q161*H161</f>
        <v>12.2668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144</v>
      </c>
      <c r="AT161" s="231" t="s">
        <v>140</v>
      </c>
      <c r="AU161" s="231" t="s">
        <v>84</v>
      </c>
      <c r="AY161" s="17" t="s">
        <v>138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82</v>
      </c>
      <c r="BK161" s="232">
        <f>ROUND(I161*H161,2)</f>
        <v>0</v>
      </c>
      <c r="BL161" s="17" t="s">
        <v>144</v>
      </c>
      <c r="BM161" s="231" t="s">
        <v>689</v>
      </c>
    </row>
    <row r="162" s="2" customFormat="1">
      <c r="A162" s="38"/>
      <c r="B162" s="39"/>
      <c r="C162" s="40"/>
      <c r="D162" s="233" t="s">
        <v>146</v>
      </c>
      <c r="E162" s="40"/>
      <c r="F162" s="234" t="s">
        <v>680</v>
      </c>
      <c r="G162" s="40"/>
      <c r="H162" s="40"/>
      <c r="I162" s="235"/>
      <c r="J162" s="40"/>
      <c r="K162" s="40"/>
      <c r="L162" s="44"/>
      <c r="M162" s="236"/>
      <c r="N162" s="23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146</v>
      </c>
      <c r="AU162" s="17" t="s">
        <v>84</v>
      </c>
    </row>
    <row r="163" s="13" customFormat="1">
      <c r="A163" s="13"/>
      <c r="B163" s="238"/>
      <c r="C163" s="239"/>
      <c r="D163" s="233" t="s">
        <v>148</v>
      </c>
      <c r="E163" s="240" t="s">
        <v>1</v>
      </c>
      <c r="F163" s="241" t="s">
        <v>690</v>
      </c>
      <c r="G163" s="239"/>
      <c r="H163" s="242">
        <v>72.799999999999997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148</v>
      </c>
      <c r="AU163" s="248" t="s">
        <v>84</v>
      </c>
      <c r="AV163" s="13" t="s">
        <v>84</v>
      </c>
      <c r="AW163" s="13" t="s">
        <v>31</v>
      </c>
      <c r="AX163" s="13" t="s">
        <v>82</v>
      </c>
      <c r="AY163" s="248" t="s">
        <v>138</v>
      </c>
    </row>
    <row r="164" s="2" customFormat="1" ht="16.5" customHeight="1">
      <c r="A164" s="38"/>
      <c r="B164" s="39"/>
      <c r="C164" s="249" t="s">
        <v>225</v>
      </c>
      <c r="D164" s="249" t="s">
        <v>213</v>
      </c>
      <c r="E164" s="250" t="s">
        <v>312</v>
      </c>
      <c r="F164" s="251" t="s">
        <v>313</v>
      </c>
      <c r="G164" s="252" t="s">
        <v>163</v>
      </c>
      <c r="H164" s="253">
        <v>63.036000000000001</v>
      </c>
      <c r="I164" s="254"/>
      <c r="J164" s="255">
        <f>ROUND(I164*H164,2)</f>
        <v>0</v>
      </c>
      <c r="K164" s="256"/>
      <c r="L164" s="257"/>
      <c r="M164" s="258" t="s">
        <v>1</v>
      </c>
      <c r="N164" s="259" t="s">
        <v>39</v>
      </c>
      <c r="O164" s="91"/>
      <c r="P164" s="229">
        <f>O164*H164</f>
        <v>0</v>
      </c>
      <c r="Q164" s="229">
        <v>0.080000000000000002</v>
      </c>
      <c r="R164" s="229">
        <f>Q164*H164</f>
        <v>5.0428800000000003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181</v>
      </c>
      <c r="AT164" s="231" t="s">
        <v>213</v>
      </c>
      <c r="AU164" s="231" t="s">
        <v>84</v>
      </c>
      <c r="AY164" s="17" t="s">
        <v>138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82</v>
      </c>
      <c r="BK164" s="232">
        <f>ROUND(I164*H164,2)</f>
        <v>0</v>
      </c>
      <c r="BL164" s="17" t="s">
        <v>144</v>
      </c>
      <c r="BM164" s="231" t="s">
        <v>691</v>
      </c>
    </row>
    <row r="165" s="2" customFormat="1">
      <c r="A165" s="38"/>
      <c r="B165" s="39"/>
      <c r="C165" s="40"/>
      <c r="D165" s="233" t="s">
        <v>146</v>
      </c>
      <c r="E165" s="40"/>
      <c r="F165" s="234" t="s">
        <v>680</v>
      </c>
      <c r="G165" s="40"/>
      <c r="H165" s="40"/>
      <c r="I165" s="235"/>
      <c r="J165" s="40"/>
      <c r="K165" s="40"/>
      <c r="L165" s="44"/>
      <c r="M165" s="236"/>
      <c r="N165" s="23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146</v>
      </c>
      <c r="AU165" s="17" t="s">
        <v>84</v>
      </c>
    </row>
    <row r="166" s="13" customFormat="1">
      <c r="A166" s="13"/>
      <c r="B166" s="238"/>
      <c r="C166" s="239"/>
      <c r="D166" s="233" t="s">
        <v>148</v>
      </c>
      <c r="E166" s="239"/>
      <c r="F166" s="241" t="s">
        <v>692</v>
      </c>
      <c r="G166" s="239"/>
      <c r="H166" s="242">
        <v>63.036000000000001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148</v>
      </c>
      <c r="AU166" s="248" t="s">
        <v>84</v>
      </c>
      <c r="AV166" s="13" t="s">
        <v>84</v>
      </c>
      <c r="AW166" s="13" t="s">
        <v>4</v>
      </c>
      <c r="AX166" s="13" t="s">
        <v>82</v>
      </c>
      <c r="AY166" s="248" t="s">
        <v>138</v>
      </c>
    </row>
    <row r="167" s="2" customFormat="1" ht="16.5" customHeight="1">
      <c r="A167" s="38"/>
      <c r="B167" s="39"/>
      <c r="C167" s="249" t="s">
        <v>230</v>
      </c>
      <c r="D167" s="249" t="s">
        <v>213</v>
      </c>
      <c r="E167" s="250" t="s">
        <v>317</v>
      </c>
      <c r="F167" s="251" t="s">
        <v>318</v>
      </c>
      <c r="G167" s="252" t="s">
        <v>163</v>
      </c>
      <c r="H167" s="253">
        <v>8.1600000000000001</v>
      </c>
      <c r="I167" s="254"/>
      <c r="J167" s="255">
        <f>ROUND(I167*H167,2)</f>
        <v>0</v>
      </c>
      <c r="K167" s="256"/>
      <c r="L167" s="257"/>
      <c r="M167" s="258" t="s">
        <v>1</v>
      </c>
      <c r="N167" s="259" t="s">
        <v>39</v>
      </c>
      <c r="O167" s="91"/>
      <c r="P167" s="229">
        <f>O167*H167</f>
        <v>0</v>
      </c>
      <c r="Q167" s="229">
        <v>0.048300000000000003</v>
      </c>
      <c r="R167" s="229">
        <f>Q167*H167</f>
        <v>0.39412800000000003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181</v>
      </c>
      <c r="AT167" s="231" t="s">
        <v>213</v>
      </c>
      <c r="AU167" s="231" t="s">
        <v>84</v>
      </c>
      <c r="AY167" s="17" t="s">
        <v>138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82</v>
      </c>
      <c r="BK167" s="232">
        <f>ROUND(I167*H167,2)</f>
        <v>0</v>
      </c>
      <c r="BL167" s="17" t="s">
        <v>144</v>
      </c>
      <c r="BM167" s="231" t="s">
        <v>693</v>
      </c>
    </row>
    <row r="168" s="2" customFormat="1">
      <c r="A168" s="38"/>
      <c r="B168" s="39"/>
      <c r="C168" s="40"/>
      <c r="D168" s="233" t="s">
        <v>146</v>
      </c>
      <c r="E168" s="40"/>
      <c r="F168" s="234" t="s">
        <v>680</v>
      </c>
      <c r="G168" s="40"/>
      <c r="H168" s="40"/>
      <c r="I168" s="235"/>
      <c r="J168" s="40"/>
      <c r="K168" s="40"/>
      <c r="L168" s="44"/>
      <c r="M168" s="236"/>
      <c r="N168" s="23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146</v>
      </c>
      <c r="AU168" s="17" t="s">
        <v>84</v>
      </c>
    </row>
    <row r="169" s="13" customFormat="1">
      <c r="A169" s="13"/>
      <c r="B169" s="238"/>
      <c r="C169" s="239"/>
      <c r="D169" s="233" t="s">
        <v>148</v>
      </c>
      <c r="E169" s="239"/>
      <c r="F169" s="241" t="s">
        <v>694</v>
      </c>
      <c r="G169" s="239"/>
      <c r="H169" s="242">
        <v>8.1600000000000001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148</v>
      </c>
      <c r="AU169" s="248" t="s">
        <v>84</v>
      </c>
      <c r="AV169" s="13" t="s">
        <v>84</v>
      </c>
      <c r="AW169" s="13" t="s">
        <v>4</v>
      </c>
      <c r="AX169" s="13" t="s">
        <v>82</v>
      </c>
      <c r="AY169" s="248" t="s">
        <v>138</v>
      </c>
    </row>
    <row r="170" s="2" customFormat="1" ht="24.15" customHeight="1">
      <c r="A170" s="38"/>
      <c r="B170" s="39"/>
      <c r="C170" s="249" t="s">
        <v>235</v>
      </c>
      <c r="D170" s="249" t="s">
        <v>213</v>
      </c>
      <c r="E170" s="250" t="s">
        <v>322</v>
      </c>
      <c r="F170" s="251" t="s">
        <v>323</v>
      </c>
      <c r="G170" s="252" t="s">
        <v>163</v>
      </c>
      <c r="H170" s="253">
        <v>3.0600000000000001</v>
      </c>
      <c r="I170" s="254"/>
      <c r="J170" s="255">
        <f>ROUND(I170*H170,2)</f>
        <v>0</v>
      </c>
      <c r="K170" s="256"/>
      <c r="L170" s="257"/>
      <c r="M170" s="258" t="s">
        <v>1</v>
      </c>
      <c r="N170" s="259" t="s">
        <v>39</v>
      </c>
      <c r="O170" s="91"/>
      <c r="P170" s="229">
        <f>O170*H170</f>
        <v>0</v>
      </c>
      <c r="Q170" s="229">
        <v>0.065670000000000006</v>
      </c>
      <c r="R170" s="229">
        <f>Q170*H170</f>
        <v>0.20095020000000002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181</v>
      </c>
      <c r="AT170" s="231" t="s">
        <v>213</v>
      </c>
      <c r="AU170" s="231" t="s">
        <v>84</v>
      </c>
      <c r="AY170" s="17" t="s">
        <v>138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82</v>
      </c>
      <c r="BK170" s="232">
        <f>ROUND(I170*H170,2)</f>
        <v>0</v>
      </c>
      <c r="BL170" s="17" t="s">
        <v>144</v>
      </c>
      <c r="BM170" s="231" t="s">
        <v>695</v>
      </c>
    </row>
    <row r="171" s="2" customFormat="1">
      <c r="A171" s="38"/>
      <c r="B171" s="39"/>
      <c r="C171" s="40"/>
      <c r="D171" s="233" t="s">
        <v>146</v>
      </c>
      <c r="E171" s="40"/>
      <c r="F171" s="234" t="s">
        <v>680</v>
      </c>
      <c r="G171" s="40"/>
      <c r="H171" s="40"/>
      <c r="I171" s="235"/>
      <c r="J171" s="40"/>
      <c r="K171" s="40"/>
      <c r="L171" s="44"/>
      <c r="M171" s="236"/>
      <c r="N171" s="23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146</v>
      </c>
      <c r="AU171" s="17" t="s">
        <v>84</v>
      </c>
    </row>
    <row r="172" s="13" customFormat="1">
      <c r="A172" s="13"/>
      <c r="B172" s="238"/>
      <c r="C172" s="239"/>
      <c r="D172" s="233" t="s">
        <v>148</v>
      </c>
      <c r="E172" s="239"/>
      <c r="F172" s="241" t="s">
        <v>696</v>
      </c>
      <c r="G172" s="239"/>
      <c r="H172" s="242">
        <v>3.0600000000000001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148</v>
      </c>
      <c r="AU172" s="248" t="s">
        <v>84</v>
      </c>
      <c r="AV172" s="13" t="s">
        <v>84</v>
      </c>
      <c r="AW172" s="13" t="s">
        <v>4</v>
      </c>
      <c r="AX172" s="13" t="s">
        <v>82</v>
      </c>
      <c r="AY172" s="248" t="s">
        <v>138</v>
      </c>
    </row>
    <row r="173" s="12" customFormat="1" ht="22.8" customHeight="1">
      <c r="A173" s="12"/>
      <c r="B173" s="203"/>
      <c r="C173" s="204"/>
      <c r="D173" s="205" t="s">
        <v>73</v>
      </c>
      <c r="E173" s="217" t="s">
        <v>391</v>
      </c>
      <c r="F173" s="217" t="s">
        <v>392</v>
      </c>
      <c r="G173" s="204"/>
      <c r="H173" s="204"/>
      <c r="I173" s="207"/>
      <c r="J173" s="218">
        <f>BK173</f>
        <v>0</v>
      </c>
      <c r="K173" s="204"/>
      <c r="L173" s="209"/>
      <c r="M173" s="210"/>
      <c r="N173" s="211"/>
      <c r="O173" s="211"/>
      <c r="P173" s="212">
        <f>SUM(P174:P180)</f>
        <v>0</v>
      </c>
      <c r="Q173" s="211"/>
      <c r="R173" s="212">
        <f>SUM(R174:R180)</f>
        <v>0</v>
      </c>
      <c r="S173" s="211"/>
      <c r="T173" s="213">
        <f>SUM(T174:T180)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82</v>
      </c>
      <c r="AT173" s="215" t="s">
        <v>73</v>
      </c>
      <c r="AU173" s="215" t="s">
        <v>82</v>
      </c>
      <c r="AY173" s="214" t="s">
        <v>138</v>
      </c>
      <c r="BK173" s="216">
        <f>SUM(BK174:BK180)</f>
        <v>0</v>
      </c>
    </row>
    <row r="174" s="2" customFormat="1" ht="37.8" customHeight="1">
      <c r="A174" s="38"/>
      <c r="B174" s="39"/>
      <c r="C174" s="219" t="s">
        <v>241</v>
      </c>
      <c r="D174" s="219" t="s">
        <v>140</v>
      </c>
      <c r="E174" s="220" t="s">
        <v>404</v>
      </c>
      <c r="F174" s="221" t="s">
        <v>405</v>
      </c>
      <c r="G174" s="222" t="s">
        <v>184</v>
      </c>
      <c r="H174" s="223">
        <v>57.375999999999998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39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144</v>
      </c>
      <c r="AT174" s="231" t="s">
        <v>140</v>
      </c>
      <c r="AU174" s="231" t="s">
        <v>84</v>
      </c>
      <c r="AY174" s="17" t="s">
        <v>138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82</v>
      </c>
      <c r="BK174" s="232">
        <f>ROUND(I174*H174,2)</f>
        <v>0</v>
      </c>
      <c r="BL174" s="17" t="s">
        <v>144</v>
      </c>
      <c r="BM174" s="231" t="s">
        <v>697</v>
      </c>
    </row>
    <row r="175" s="13" customFormat="1">
      <c r="A175" s="13"/>
      <c r="B175" s="238"/>
      <c r="C175" s="239"/>
      <c r="D175" s="233" t="s">
        <v>148</v>
      </c>
      <c r="E175" s="240" t="s">
        <v>1</v>
      </c>
      <c r="F175" s="241" t="s">
        <v>698</v>
      </c>
      <c r="G175" s="239"/>
      <c r="H175" s="242">
        <v>57.375999999999998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148</v>
      </c>
      <c r="AU175" s="248" t="s">
        <v>84</v>
      </c>
      <c r="AV175" s="13" t="s">
        <v>84</v>
      </c>
      <c r="AW175" s="13" t="s">
        <v>31</v>
      </c>
      <c r="AX175" s="13" t="s">
        <v>82</v>
      </c>
      <c r="AY175" s="248" t="s">
        <v>138</v>
      </c>
    </row>
    <row r="176" s="2" customFormat="1" ht="37.8" customHeight="1">
      <c r="A176" s="38"/>
      <c r="B176" s="39"/>
      <c r="C176" s="219" t="s">
        <v>246</v>
      </c>
      <c r="D176" s="219" t="s">
        <v>140</v>
      </c>
      <c r="E176" s="220" t="s">
        <v>409</v>
      </c>
      <c r="F176" s="221" t="s">
        <v>410</v>
      </c>
      <c r="G176" s="222" t="s">
        <v>184</v>
      </c>
      <c r="H176" s="223">
        <v>57.375999999999998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39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144</v>
      </c>
      <c r="AT176" s="231" t="s">
        <v>140</v>
      </c>
      <c r="AU176" s="231" t="s">
        <v>84</v>
      </c>
      <c r="AY176" s="17" t="s">
        <v>138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82</v>
      </c>
      <c r="BK176" s="232">
        <f>ROUND(I176*H176,2)</f>
        <v>0</v>
      </c>
      <c r="BL176" s="17" t="s">
        <v>144</v>
      </c>
      <c r="BM176" s="231" t="s">
        <v>699</v>
      </c>
    </row>
    <row r="177" s="2" customFormat="1">
      <c r="A177" s="38"/>
      <c r="B177" s="39"/>
      <c r="C177" s="40"/>
      <c r="D177" s="233" t="s">
        <v>146</v>
      </c>
      <c r="E177" s="40"/>
      <c r="F177" s="234" t="s">
        <v>412</v>
      </c>
      <c r="G177" s="40"/>
      <c r="H177" s="40"/>
      <c r="I177" s="235"/>
      <c r="J177" s="40"/>
      <c r="K177" s="40"/>
      <c r="L177" s="44"/>
      <c r="M177" s="236"/>
      <c r="N177" s="237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146</v>
      </c>
      <c r="AU177" s="17" t="s">
        <v>84</v>
      </c>
    </row>
    <row r="178" s="13" customFormat="1">
      <c r="A178" s="13"/>
      <c r="B178" s="238"/>
      <c r="C178" s="239"/>
      <c r="D178" s="233" t="s">
        <v>148</v>
      </c>
      <c r="E178" s="240" t="s">
        <v>1</v>
      </c>
      <c r="F178" s="241" t="s">
        <v>698</v>
      </c>
      <c r="G178" s="239"/>
      <c r="H178" s="242">
        <v>57.375999999999998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148</v>
      </c>
      <c r="AU178" s="248" t="s">
        <v>84</v>
      </c>
      <c r="AV178" s="13" t="s">
        <v>84</v>
      </c>
      <c r="AW178" s="13" t="s">
        <v>31</v>
      </c>
      <c r="AX178" s="13" t="s">
        <v>82</v>
      </c>
      <c r="AY178" s="248" t="s">
        <v>138</v>
      </c>
    </row>
    <row r="179" s="2" customFormat="1" ht="44.25" customHeight="1">
      <c r="A179" s="38"/>
      <c r="B179" s="39"/>
      <c r="C179" s="219" t="s">
        <v>7</v>
      </c>
      <c r="D179" s="219" t="s">
        <v>140</v>
      </c>
      <c r="E179" s="220" t="s">
        <v>653</v>
      </c>
      <c r="F179" s="221" t="s">
        <v>183</v>
      </c>
      <c r="G179" s="222" t="s">
        <v>184</v>
      </c>
      <c r="H179" s="223">
        <v>57.375999999999998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39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144</v>
      </c>
      <c r="AT179" s="231" t="s">
        <v>140</v>
      </c>
      <c r="AU179" s="231" t="s">
        <v>84</v>
      </c>
      <c r="AY179" s="17" t="s">
        <v>138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82</v>
      </c>
      <c r="BK179" s="232">
        <f>ROUND(I179*H179,2)</f>
        <v>0</v>
      </c>
      <c r="BL179" s="17" t="s">
        <v>144</v>
      </c>
      <c r="BM179" s="231" t="s">
        <v>700</v>
      </c>
    </row>
    <row r="180" s="13" customFormat="1">
      <c r="A180" s="13"/>
      <c r="B180" s="238"/>
      <c r="C180" s="239"/>
      <c r="D180" s="233" t="s">
        <v>148</v>
      </c>
      <c r="E180" s="240" t="s">
        <v>1</v>
      </c>
      <c r="F180" s="241" t="s">
        <v>698</v>
      </c>
      <c r="G180" s="239"/>
      <c r="H180" s="242">
        <v>57.375999999999998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148</v>
      </c>
      <c r="AU180" s="248" t="s">
        <v>84</v>
      </c>
      <c r="AV180" s="13" t="s">
        <v>84</v>
      </c>
      <c r="AW180" s="13" t="s">
        <v>31</v>
      </c>
      <c r="AX180" s="13" t="s">
        <v>82</v>
      </c>
      <c r="AY180" s="248" t="s">
        <v>138</v>
      </c>
    </row>
    <row r="181" s="12" customFormat="1" ht="22.8" customHeight="1">
      <c r="A181" s="12"/>
      <c r="B181" s="203"/>
      <c r="C181" s="204"/>
      <c r="D181" s="205" t="s">
        <v>73</v>
      </c>
      <c r="E181" s="217" t="s">
        <v>413</v>
      </c>
      <c r="F181" s="217" t="s">
        <v>414</v>
      </c>
      <c r="G181" s="204"/>
      <c r="H181" s="204"/>
      <c r="I181" s="207"/>
      <c r="J181" s="218">
        <f>BK181</f>
        <v>0</v>
      </c>
      <c r="K181" s="204"/>
      <c r="L181" s="209"/>
      <c r="M181" s="210"/>
      <c r="N181" s="211"/>
      <c r="O181" s="211"/>
      <c r="P181" s="212">
        <f>P182</f>
        <v>0</v>
      </c>
      <c r="Q181" s="211"/>
      <c r="R181" s="212">
        <f>R182</f>
        <v>0</v>
      </c>
      <c r="S181" s="211"/>
      <c r="T181" s="213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82</v>
      </c>
      <c r="AT181" s="215" t="s">
        <v>73</v>
      </c>
      <c r="AU181" s="215" t="s">
        <v>82</v>
      </c>
      <c r="AY181" s="214" t="s">
        <v>138</v>
      </c>
      <c r="BK181" s="216">
        <f>BK182</f>
        <v>0</v>
      </c>
    </row>
    <row r="182" s="2" customFormat="1" ht="44.25" customHeight="1">
      <c r="A182" s="38"/>
      <c r="B182" s="39"/>
      <c r="C182" s="219" t="s">
        <v>254</v>
      </c>
      <c r="D182" s="219" t="s">
        <v>140</v>
      </c>
      <c r="E182" s="220" t="s">
        <v>416</v>
      </c>
      <c r="F182" s="221" t="s">
        <v>417</v>
      </c>
      <c r="G182" s="222" t="s">
        <v>184</v>
      </c>
      <c r="H182" s="223">
        <v>215.68700000000001</v>
      </c>
      <c r="I182" s="224"/>
      <c r="J182" s="225">
        <f>ROUND(I182*H182,2)</f>
        <v>0</v>
      </c>
      <c r="K182" s="226"/>
      <c r="L182" s="44"/>
      <c r="M182" s="260" t="s">
        <v>1</v>
      </c>
      <c r="N182" s="261" t="s">
        <v>39</v>
      </c>
      <c r="O182" s="262"/>
      <c r="P182" s="263">
        <f>O182*H182</f>
        <v>0</v>
      </c>
      <c r="Q182" s="263">
        <v>0</v>
      </c>
      <c r="R182" s="263">
        <f>Q182*H182</f>
        <v>0</v>
      </c>
      <c r="S182" s="263">
        <v>0</v>
      </c>
      <c r="T182" s="26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144</v>
      </c>
      <c r="AT182" s="231" t="s">
        <v>140</v>
      </c>
      <c r="AU182" s="231" t="s">
        <v>84</v>
      </c>
      <c r="AY182" s="17" t="s">
        <v>138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82</v>
      </c>
      <c r="BK182" s="232">
        <f>ROUND(I182*H182,2)</f>
        <v>0</v>
      </c>
      <c r="BL182" s="17" t="s">
        <v>144</v>
      </c>
      <c r="BM182" s="231" t="s">
        <v>701</v>
      </c>
    </row>
    <row r="183" s="2" customFormat="1" ht="6.96" customHeight="1">
      <c r="A183" s="38"/>
      <c r="B183" s="66"/>
      <c r="C183" s="67"/>
      <c r="D183" s="67"/>
      <c r="E183" s="67"/>
      <c r="F183" s="67"/>
      <c r="G183" s="67"/>
      <c r="H183" s="67"/>
      <c r="I183" s="67"/>
      <c r="J183" s="67"/>
      <c r="K183" s="67"/>
      <c r="L183" s="44"/>
      <c r="M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</row>
  </sheetData>
  <sheetProtection sheet="1" autoFilter="0" formatColumns="0" formatRows="0" objects="1" scenarios="1" spinCount="100000" saltValue="C6zeJaG1w0WFNP+P4Fj4+viXrqEWrtkuWkXi1NV9Y4QHVhewzYLqVya2QQ0SCIpqArwkewfz7jE0ZivW6fEw1g==" hashValue="4nQ3gIZbVQemyiChe2MiLUHBsP4L7bWgha1lYC9ZSaN7PGW9IsWsHkqA6cWk/m9bQncEo6fXTyYqFcO9ntnAcQ==" algorithmName="SHA-512" password="CC35"/>
  <autoFilter ref="C121:K18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v ulici Blanická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702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ROUND((SUM(BE126:BE242)),  2)</f>
        <v>0</v>
      </c>
      <c r="G33" s="38"/>
      <c r="H33" s="38"/>
      <c r="I33" s="155">
        <v>0.20999999999999999</v>
      </c>
      <c r="J33" s="154">
        <f>ROUND(((SUM(BE126:BE242))*I33),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ROUND((SUM(BF126:BF242)),  2)</f>
        <v>0</v>
      </c>
      <c r="G34" s="38"/>
      <c r="H34" s="38"/>
      <c r="I34" s="155">
        <v>0.12</v>
      </c>
      <c r="J34" s="154">
        <f>ROUND(((SUM(BF126:BF242))*I34),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ROUND((SUM(BG126:BG242)),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ROUND((SUM(BH126:BH242)),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ROUND((SUM(BI126:BI242)),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v ulici Blanická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202503106 - SO 401.1 Veřejné osvětlení - ulice Blanická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Milevsko</v>
      </c>
      <c r="G89" s="40"/>
      <c r="H89" s="40"/>
      <c r="I89" s="32" t="s">
        <v>22</v>
      </c>
      <c r="J89" s="79" t="str">
        <f>IF(J12="","",J12)</f>
        <v>26. 3. 2025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114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703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116</v>
      </c>
      <c r="E99" s="188"/>
      <c r="F99" s="188"/>
      <c r="G99" s="188"/>
      <c r="H99" s="188"/>
      <c r="I99" s="188"/>
      <c r="J99" s="189">
        <f>J158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118</v>
      </c>
      <c r="E100" s="188"/>
      <c r="F100" s="188"/>
      <c r="G100" s="188"/>
      <c r="H100" s="188"/>
      <c r="I100" s="188"/>
      <c r="J100" s="189">
        <f>J163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704</v>
      </c>
      <c r="E101" s="188"/>
      <c r="F101" s="188"/>
      <c r="G101" s="188"/>
      <c r="H101" s="188"/>
      <c r="I101" s="188"/>
      <c r="J101" s="189">
        <f>J165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120</v>
      </c>
      <c r="E102" s="188"/>
      <c r="F102" s="188"/>
      <c r="G102" s="188"/>
      <c r="H102" s="188"/>
      <c r="I102" s="188"/>
      <c r="J102" s="189">
        <f>J171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122</v>
      </c>
      <c r="E103" s="188"/>
      <c r="F103" s="188"/>
      <c r="G103" s="188"/>
      <c r="H103" s="188"/>
      <c r="I103" s="188"/>
      <c r="J103" s="189">
        <f>J178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705</v>
      </c>
      <c r="E104" s="182"/>
      <c r="F104" s="182"/>
      <c r="G104" s="182"/>
      <c r="H104" s="182"/>
      <c r="I104" s="182"/>
      <c r="J104" s="183">
        <f>J180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706</v>
      </c>
      <c r="E105" s="188"/>
      <c r="F105" s="188"/>
      <c r="G105" s="188"/>
      <c r="H105" s="188"/>
      <c r="I105" s="188"/>
      <c r="J105" s="189">
        <f>J181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707</v>
      </c>
      <c r="E106" s="188"/>
      <c r="F106" s="188"/>
      <c r="G106" s="188"/>
      <c r="H106" s="188"/>
      <c r="I106" s="188"/>
      <c r="J106" s="189">
        <f>J216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123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4" t="str">
        <f>E7</f>
        <v>Chodník v ulici Blanická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107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202503106 - SO 401.1 Veřejné osvětlení - ulice Blanická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Milevsko</v>
      </c>
      <c r="G120" s="40"/>
      <c r="H120" s="40"/>
      <c r="I120" s="32" t="s">
        <v>22</v>
      </c>
      <c r="J120" s="79" t="str">
        <f>IF(J12="","",J12)</f>
        <v>26. 3. 2025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 xml:space="preserve"> </v>
      </c>
      <c r="G122" s="40"/>
      <c r="H122" s="40"/>
      <c r="I122" s="32" t="s">
        <v>30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32</v>
      </c>
      <c r="J123" s="36" t="str">
        <f>E24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1"/>
      <c r="B125" s="192"/>
      <c r="C125" s="193" t="s">
        <v>124</v>
      </c>
      <c r="D125" s="194" t="s">
        <v>59</v>
      </c>
      <c r="E125" s="194" t="s">
        <v>55</v>
      </c>
      <c r="F125" s="194" t="s">
        <v>56</v>
      </c>
      <c r="G125" s="194" t="s">
        <v>125</v>
      </c>
      <c r="H125" s="194" t="s">
        <v>126</v>
      </c>
      <c r="I125" s="194" t="s">
        <v>127</v>
      </c>
      <c r="J125" s="195" t="s">
        <v>111</v>
      </c>
      <c r="K125" s="196" t="s">
        <v>128</v>
      </c>
      <c r="L125" s="197"/>
      <c r="M125" s="100" t="s">
        <v>1</v>
      </c>
      <c r="N125" s="101" t="s">
        <v>38</v>
      </c>
      <c r="O125" s="101" t="s">
        <v>129</v>
      </c>
      <c r="P125" s="101" t="s">
        <v>130</v>
      </c>
      <c r="Q125" s="101" t="s">
        <v>131</v>
      </c>
      <c r="R125" s="101" t="s">
        <v>132</v>
      </c>
      <c r="S125" s="101" t="s">
        <v>133</v>
      </c>
      <c r="T125" s="102" t="s">
        <v>134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8"/>
      <c r="B126" s="39"/>
      <c r="C126" s="107" t="s">
        <v>135</v>
      </c>
      <c r="D126" s="40"/>
      <c r="E126" s="40"/>
      <c r="F126" s="40"/>
      <c r="G126" s="40"/>
      <c r="H126" s="40"/>
      <c r="I126" s="40"/>
      <c r="J126" s="198">
        <f>BK126</f>
        <v>0</v>
      </c>
      <c r="K126" s="40"/>
      <c r="L126" s="44"/>
      <c r="M126" s="103"/>
      <c r="N126" s="199"/>
      <c r="O126" s="104"/>
      <c r="P126" s="200">
        <f>P127+P180</f>
        <v>0</v>
      </c>
      <c r="Q126" s="104"/>
      <c r="R126" s="200">
        <f>R127+R180</f>
        <v>58.982829649999999</v>
      </c>
      <c r="S126" s="104"/>
      <c r="T126" s="201">
        <f>T127+T180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73</v>
      </c>
      <c r="AU126" s="17" t="s">
        <v>113</v>
      </c>
      <c r="BK126" s="202">
        <f>BK127+BK180</f>
        <v>0</v>
      </c>
    </row>
    <row r="127" s="12" customFormat="1" ht="25.92" customHeight="1">
      <c r="A127" s="12"/>
      <c r="B127" s="203"/>
      <c r="C127" s="204"/>
      <c r="D127" s="205" t="s">
        <v>73</v>
      </c>
      <c r="E127" s="206" t="s">
        <v>136</v>
      </c>
      <c r="F127" s="206" t="s">
        <v>137</v>
      </c>
      <c r="G127" s="204"/>
      <c r="H127" s="204"/>
      <c r="I127" s="207"/>
      <c r="J127" s="208">
        <f>BK127</f>
        <v>0</v>
      </c>
      <c r="K127" s="204"/>
      <c r="L127" s="209"/>
      <c r="M127" s="210"/>
      <c r="N127" s="211"/>
      <c r="O127" s="211"/>
      <c r="P127" s="212">
        <f>P128+P158+P163+P165+P171+P178</f>
        <v>0</v>
      </c>
      <c r="Q127" s="211"/>
      <c r="R127" s="212">
        <f>R128+R158+R163+R165+R171+R178</f>
        <v>22.21192915</v>
      </c>
      <c r="S127" s="211"/>
      <c r="T127" s="213">
        <f>T128+T158+T163+T165+T171+T178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82</v>
      </c>
      <c r="AT127" s="215" t="s">
        <v>73</v>
      </c>
      <c r="AU127" s="215" t="s">
        <v>74</v>
      </c>
      <c r="AY127" s="214" t="s">
        <v>138</v>
      </c>
      <c r="BK127" s="216">
        <f>BK128+BK158+BK163+BK165+BK171+BK178</f>
        <v>0</v>
      </c>
    </row>
    <row r="128" s="12" customFormat="1" ht="22.8" customHeight="1">
      <c r="A128" s="12"/>
      <c r="B128" s="203"/>
      <c r="C128" s="204"/>
      <c r="D128" s="205" t="s">
        <v>73</v>
      </c>
      <c r="E128" s="217" t="s">
        <v>82</v>
      </c>
      <c r="F128" s="217" t="s">
        <v>708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SUM(P129:P157)</f>
        <v>0</v>
      </c>
      <c r="Q128" s="211"/>
      <c r="R128" s="212">
        <f>SUM(R129:R157)</f>
        <v>0.036000000000000004</v>
      </c>
      <c r="S128" s="211"/>
      <c r="T128" s="213">
        <f>SUM(T129:T157)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82</v>
      </c>
      <c r="AT128" s="215" t="s">
        <v>73</v>
      </c>
      <c r="AU128" s="215" t="s">
        <v>82</v>
      </c>
      <c r="AY128" s="214" t="s">
        <v>138</v>
      </c>
      <c r="BK128" s="216">
        <f>SUM(BK129:BK157)</f>
        <v>0</v>
      </c>
    </row>
    <row r="129" s="2" customFormat="1" ht="37.8" customHeight="1">
      <c r="A129" s="38"/>
      <c r="B129" s="39"/>
      <c r="C129" s="219" t="s">
        <v>82</v>
      </c>
      <c r="D129" s="219" t="s">
        <v>140</v>
      </c>
      <c r="E129" s="220" t="s">
        <v>709</v>
      </c>
      <c r="F129" s="221" t="s">
        <v>710</v>
      </c>
      <c r="G129" s="222" t="s">
        <v>163</v>
      </c>
      <c r="H129" s="223">
        <v>600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39</v>
      </c>
      <c r="O129" s="91"/>
      <c r="P129" s="229">
        <f>O129*H129</f>
        <v>0</v>
      </c>
      <c r="Q129" s="229">
        <v>6.0000000000000002E-05</v>
      </c>
      <c r="R129" s="229">
        <f>Q129*H129</f>
        <v>0.036000000000000004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144</v>
      </c>
      <c r="AT129" s="231" t="s">
        <v>140</v>
      </c>
      <c r="AU129" s="231" t="s">
        <v>84</v>
      </c>
      <c r="AY129" s="17" t="s">
        <v>138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82</v>
      </c>
      <c r="BK129" s="232">
        <f>ROUND(I129*H129,2)</f>
        <v>0</v>
      </c>
      <c r="BL129" s="17" t="s">
        <v>144</v>
      </c>
      <c r="BM129" s="231" t="s">
        <v>711</v>
      </c>
    </row>
    <row r="130" s="13" customFormat="1">
      <c r="A130" s="13"/>
      <c r="B130" s="238"/>
      <c r="C130" s="239"/>
      <c r="D130" s="233" t="s">
        <v>148</v>
      </c>
      <c r="E130" s="240" t="s">
        <v>1</v>
      </c>
      <c r="F130" s="241" t="s">
        <v>712</v>
      </c>
      <c r="G130" s="239"/>
      <c r="H130" s="242">
        <v>600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148</v>
      </c>
      <c r="AU130" s="248" t="s">
        <v>84</v>
      </c>
      <c r="AV130" s="13" t="s">
        <v>84</v>
      </c>
      <c r="AW130" s="13" t="s">
        <v>31</v>
      </c>
      <c r="AX130" s="13" t="s">
        <v>74</v>
      </c>
      <c r="AY130" s="248" t="s">
        <v>138</v>
      </c>
    </row>
    <row r="131" s="14" customFormat="1">
      <c r="A131" s="14"/>
      <c r="B131" s="268"/>
      <c r="C131" s="269"/>
      <c r="D131" s="233" t="s">
        <v>148</v>
      </c>
      <c r="E131" s="270" t="s">
        <v>1</v>
      </c>
      <c r="F131" s="271" t="s">
        <v>713</v>
      </c>
      <c r="G131" s="269"/>
      <c r="H131" s="272">
        <v>600</v>
      </c>
      <c r="I131" s="273"/>
      <c r="J131" s="269"/>
      <c r="K131" s="269"/>
      <c r="L131" s="274"/>
      <c r="M131" s="275"/>
      <c r="N131" s="276"/>
      <c r="O131" s="276"/>
      <c r="P131" s="276"/>
      <c r="Q131" s="276"/>
      <c r="R131" s="276"/>
      <c r="S131" s="276"/>
      <c r="T131" s="27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78" t="s">
        <v>148</v>
      </c>
      <c r="AU131" s="278" t="s">
        <v>84</v>
      </c>
      <c r="AV131" s="14" t="s">
        <v>144</v>
      </c>
      <c r="AW131" s="14" t="s">
        <v>31</v>
      </c>
      <c r="AX131" s="14" t="s">
        <v>82</v>
      </c>
      <c r="AY131" s="278" t="s">
        <v>138</v>
      </c>
    </row>
    <row r="132" s="2" customFormat="1" ht="37.8" customHeight="1">
      <c r="A132" s="38"/>
      <c r="B132" s="39"/>
      <c r="C132" s="219" t="s">
        <v>84</v>
      </c>
      <c r="D132" s="219" t="s">
        <v>140</v>
      </c>
      <c r="E132" s="220" t="s">
        <v>714</v>
      </c>
      <c r="F132" s="221" t="s">
        <v>715</v>
      </c>
      <c r="G132" s="222" t="s">
        <v>163</v>
      </c>
      <c r="H132" s="223">
        <v>600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39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144</v>
      </c>
      <c r="AT132" s="231" t="s">
        <v>140</v>
      </c>
      <c r="AU132" s="231" t="s">
        <v>84</v>
      </c>
      <c r="AY132" s="17" t="s">
        <v>138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82</v>
      </c>
      <c r="BK132" s="232">
        <f>ROUND(I132*H132,2)</f>
        <v>0</v>
      </c>
      <c r="BL132" s="17" t="s">
        <v>144</v>
      </c>
      <c r="BM132" s="231" t="s">
        <v>716</v>
      </c>
    </row>
    <row r="133" s="2" customFormat="1" ht="44.25" customHeight="1">
      <c r="A133" s="38"/>
      <c r="B133" s="39"/>
      <c r="C133" s="219" t="s">
        <v>155</v>
      </c>
      <c r="D133" s="219" t="s">
        <v>140</v>
      </c>
      <c r="E133" s="220" t="s">
        <v>717</v>
      </c>
      <c r="F133" s="221" t="s">
        <v>718</v>
      </c>
      <c r="G133" s="222" t="s">
        <v>169</v>
      </c>
      <c r="H133" s="223">
        <v>10.912000000000001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39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144</v>
      </c>
      <c r="AT133" s="231" t="s">
        <v>140</v>
      </c>
      <c r="AU133" s="231" t="s">
        <v>84</v>
      </c>
      <c r="AY133" s="17" t="s">
        <v>138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82</v>
      </c>
      <c r="BK133" s="232">
        <f>ROUND(I133*H133,2)</f>
        <v>0</v>
      </c>
      <c r="BL133" s="17" t="s">
        <v>144</v>
      </c>
      <c r="BM133" s="231" t="s">
        <v>719</v>
      </c>
    </row>
    <row r="134" s="15" customFormat="1">
      <c r="A134" s="15"/>
      <c r="B134" s="279"/>
      <c r="C134" s="280"/>
      <c r="D134" s="233" t="s">
        <v>148</v>
      </c>
      <c r="E134" s="281" t="s">
        <v>1</v>
      </c>
      <c r="F134" s="282" t="s">
        <v>720</v>
      </c>
      <c r="G134" s="280"/>
      <c r="H134" s="281" t="s">
        <v>1</v>
      </c>
      <c r="I134" s="283"/>
      <c r="J134" s="280"/>
      <c r="K134" s="280"/>
      <c r="L134" s="284"/>
      <c r="M134" s="285"/>
      <c r="N134" s="286"/>
      <c r="O134" s="286"/>
      <c r="P134" s="286"/>
      <c r="Q134" s="286"/>
      <c r="R134" s="286"/>
      <c r="S134" s="286"/>
      <c r="T134" s="28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88" t="s">
        <v>148</v>
      </c>
      <c r="AU134" s="288" t="s">
        <v>84</v>
      </c>
      <c r="AV134" s="15" t="s">
        <v>82</v>
      </c>
      <c r="AW134" s="15" t="s">
        <v>31</v>
      </c>
      <c r="AX134" s="15" t="s">
        <v>74</v>
      </c>
      <c r="AY134" s="288" t="s">
        <v>138</v>
      </c>
    </row>
    <row r="135" s="13" customFormat="1">
      <c r="A135" s="13"/>
      <c r="B135" s="238"/>
      <c r="C135" s="239"/>
      <c r="D135" s="233" t="s">
        <v>148</v>
      </c>
      <c r="E135" s="240" t="s">
        <v>1</v>
      </c>
      <c r="F135" s="241" t="s">
        <v>721</v>
      </c>
      <c r="G135" s="239"/>
      <c r="H135" s="242">
        <v>0.51200000000000001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148</v>
      </c>
      <c r="AU135" s="248" t="s">
        <v>84</v>
      </c>
      <c r="AV135" s="13" t="s">
        <v>84</v>
      </c>
      <c r="AW135" s="13" t="s">
        <v>31</v>
      </c>
      <c r="AX135" s="13" t="s">
        <v>74</v>
      </c>
      <c r="AY135" s="248" t="s">
        <v>138</v>
      </c>
    </row>
    <row r="136" s="13" customFormat="1">
      <c r="A136" s="13"/>
      <c r="B136" s="238"/>
      <c r="C136" s="239"/>
      <c r="D136" s="233" t="s">
        <v>148</v>
      </c>
      <c r="E136" s="240" t="s">
        <v>1</v>
      </c>
      <c r="F136" s="241" t="s">
        <v>722</v>
      </c>
      <c r="G136" s="239"/>
      <c r="H136" s="242">
        <v>10.4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148</v>
      </c>
      <c r="AU136" s="248" t="s">
        <v>84</v>
      </c>
      <c r="AV136" s="13" t="s">
        <v>84</v>
      </c>
      <c r="AW136" s="13" t="s">
        <v>31</v>
      </c>
      <c r="AX136" s="13" t="s">
        <v>74</v>
      </c>
      <c r="AY136" s="248" t="s">
        <v>138</v>
      </c>
    </row>
    <row r="137" s="14" customFormat="1">
      <c r="A137" s="14"/>
      <c r="B137" s="268"/>
      <c r="C137" s="269"/>
      <c r="D137" s="233" t="s">
        <v>148</v>
      </c>
      <c r="E137" s="270" t="s">
        <v>1</v>
      </c>
      <c r="F137" s="271" t="s">
        <v>713</v>
      </c>
      <c r="G137" s="269"/>
      <c r="H137" s="272">
        <v>10.912000000000001</v>
      </c>
      <c r="I137" s="273"/>
      <c r="J137" s="269"/>
      <c r="K137" s="269"/>
      <c r="L137" s="274"/>
      <c r="M137" s="275"/>
      <c r="N137" s="276"/>
      <c r="O137" s="276"/>
      <c r="P137" s="276"/>
      <c r="Q137" s="276"/>
      <c r="R137" s="276"/>
      <c r="S137" s="276"/>
      <c r="T137" s="27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78" t="s">
        <v>148</v>
      </c>
      <c r="AU137" s="278" t="s">
        <v>84</v>
      </c>
      <c r="AV137" s="14" t="s">
        <v>144</v>
      </c>
      <c r="AW137" s="14" t="s">
        <v>31</v>
      </c>
      <c r="AX137" s="14" t="s">
        <v>82</v>
      </c>
      <c r="AY137" s="278" t="s">
        <v>138</v>
      </c>
    </row>
    <row r="138" s="2" customFormat="1" ht="62.7" customHeight="1">
      <c r="A138" s="38"/>
      <c r="B138" s="39"/>
      <c r="C138" s="219" t="s">
        <v>144</v>
      </c>
      <c r="D138" s="219" t="s">
        <v>140</v>
      </c>
      <c r="E138" s="220" t="s">
        <v>723</v>
      </c>
      <c r="F138" s="221" t="s">
        <v>724</v>
      </c>
      <c r="G138" s="222" t="s">
        <v>169</v>
      </c>
      <c r="H138" s="223">
        <v>4.556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39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144</v>
      </c>
      <c r="AT138" s="231" t="s">
        <v>140</v>
      </c>
      <c r="AU138" s="231" t="s">
        <v>84</v>
      </c>
      <c r="AY138" s="17" t="s">
        <v>138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82</v>
      </c>
      <c r="BK138" s="232">
        <f>ROUND(I138*H138,2)</f>
        <v>0</v>
      </c>
      <c r="BL138" s="17" t="s">
        <v>144</v>
      </c>
      <c r="BM138" s="231" t="s">
        <v>725</v>
      </c>
    </row>
    <row r="139" s="15" customFormat="1">
      <c r="A139" s="15"/>
      <c r="B139" s="279"/>
      <c r="C139" s="280"/>
      <c r="D139" s="233" t="s">
        <v>148</v>
      </c>
      <c r="E139" s="281" t="s">
        <v>1</v>
      </c>
      <c r="F139" s="282" t="s">
        <v>720</v>
      </c>
      <c r="G139" s="280"/>
      <c r="H139" s="281" t="s">
        <v>1</v>
      </c>
      <c r="I139" s="283"/>
      <c r="J139" s="280"/>
      <c r="K139" s="280"/>
      <c r="L139" s="284"/>
      <c r="M139" s="285"/>
      <c r="N139" s="286"/>
      <c r="O139" s="286"/>
      <c r="P139" s="286"/>
      <c r="Q139" s="286"/>
      <c r="R139" s="286"/>
      <c r="S139" s="286"/>
      <c r="T139" s="28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88" t="s">
        <v>148</v>
      </c>
      <c r="AU139" s="288" t="s">
        <v>84</v>
      </c>
      <c r="AV139" s="15" t="s">
        <v>82</v>
      </c>
      <c r="AW139" s="15" t="s">
        <v>31</v>
      </c>
      <c r="AX139" s="15" t="s">
        <v>74</v>
      </c>
      <c r="AY139" s="288" t="s">
        <v>138</v>
      </c>
    </row>
    <row r="140" s="13" customFormat="1">
      <c r="A140" s="13"/>
      <c r="B140" s="238"/>
      <c r="C140" s="239"/>
      <c r="D140" s="233" t="s">
        <v>148</v>
      </c>
      <c r="E140" s="240" t="s">
        <v>1</v>
      </c>
      <c r="F140" s="241" t="s">
        <v>726</v>
      </c>
      <c r="G140" s="239"/>
      <c r="H140" s="242">
        <v>0.16200000000000001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148</v>
      </c>
      <c r="AU140" s="248" t="s">
        <v>84</v>
      </c>
      <c r="AV140" s="13" t="s">
        <v>84</v>
      </c>
      <c r="AW140" s="13" t="s">
        <v>31</v>
      </c>
      <c r="AX140" s="13" t="s">
        <v>74</v>
      </c>
      <c r="AY140" s="248" t="s">
        <v>138</v>
      </c>
    </row>
    <row r="141" s="13" customFormat="1">
      <c r="A141" s="13"/>
      <c r="B141" s="238"/>
      <c r="C141" s="239"/>
      <c r="D141" s="233" t="s">
        <v>148</v>
      </c>
      <c r="E141" s="240" t="s">
        <v>1</v>
      </c>
      <c r="F141" s="241" t="s">
        <v>727</v>
      </c>
      <c r="G141" s="239"/>
      <c r="H141" s="242">
        <v>4.3940000000000001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148</v>
      </c>
      <c r="AU141" s="248" t="s">
        <v>84</v>
      </c>
      <c r="AV141" s="13" t="s">
        <v>84</v>
      </c>
      <c r="AW141" s="13" t="s">
        <v>31</v>
      </c>
      <c r="AX141" s="13" t="s">
        <v>74</v>
      </c>
      <c r="AY141" s="248" t="s">
        <v>138</v>
      </c>
    </row>
    <row r="142" s="14" customFormat="1">
      <c r="A142" s="14"/>
      <c r="B142" s="268"/>
      <c r="C142" s="269"/>
      <c r="D142" s="233" t="s">
        <v>148</v>
      </c>
      <c r="E142" s="270" t="s">
        <v>1</v>
      </c>
      <c r="F142" s="271" t="s">
        <v>713</v>
      </c>
      <c r="G142" s="269"/>
      <c r="H142" s="272">
        <v>4.556</v>
      </c>
      <c r="I142" s="273"/>
      <c r="J142" s="269"/>
      <c r="K142" s="269"/>
      <c r="L142" s="274"/>
      <c r="M142" s="275"/>
      <c r="N142" s="276"/>
      <c r="O142" s="276"/>
      <c r="P142" s="276"/>
      <c r="Q142" s="276"/>
      <c r="R142" s="276"/>
      <c r="S142" s="276"/>
      <c r="T142" s="27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78" t="s">
        <v>148</v>
      </c>
      <c r="AU142" s="278" t="s">
        <v>84</v>
      </c>
      <c r="AV142" s="14" t="s">
        <v>144</v>
      </c>
      <c r="AW142" s="14" t="s">
        <v>31</v>
      </c>
      <c r="AX142" s="14" t="s">
        <v>82</v>
      </c>
      <c r="AY142" s="278" t="s">
        <v>138</v>
      </c>
    </row>
    <row r="143" s="2" customFormat="1" ht="24.15" customHeight="1">
      <c r="A143" s="38"/>
      <c r="B143" s="39"/>
      <c r="C143" s="219" t="s">
        <v>166</v>
      </c>
      <c r="D143" s="219" t="s">
        <v>140</v>
      </c>
      <c r="E143" s="220" t="s">
        <v>728</v>
      </c>
      <c r="F143" s="221" t="s">
        <v>729</v>
      </c>
      <c r="G143" s="222" t="s">
        <v>169</v>
      </c>
      <c r="H143" s="223">
        <v>6.3559999999999999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39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144</v>
      </c>
      <c r="AT143" s="231" t="s">
        <v>140</v>
      </c>
      <c r="AU143" s="231" t="s">
        <v>84</v>
      </c>
      <c r="AY143" s="17" t="s">
        <v>138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82</v>
      </c>
      <c r="BK143" s="232">
        <f>ROUND(I143*H143,2)</f>
        <v>0</v>
      </c>
      <c r="BL143" s="17" t="s">
        <v>144</v>
      </c>
      <c r="BM143" s="231" t="s">
        <v>730</v>
      </c>
    </row>
    <row r="144" s="13" customFormat="1">
      <c r="A144" s="13"/>
      <c r="B144" s="238"/>
      <c r="C144" s="239"/>
      <c r="D144" s="233" t="s">
        <v>148</v>
      </c>
      <c r="E144" s="240" t="s">
        <v>1</v>
      </c>
      <c r="F144" s="241" t="s">
        <v>731</v>
      </c>
      <c r="G144" s="239"/>
      <c r="H144" s="242">
        <v>6.3559999999999999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148</v>
      </c>
      <c r="AU144" s="248" t="s">
        <v>84</v>
      </c>
      <c r="AV144" s="13" t="s">
        <v>84</v>
      </c>
      <c r="AW144" s="13" t="s">
        <v>31</v>
      </c>
      <c r="AX144" s="13" t="s">
        <v>74</v>
      </c>
      <c r="AY144" s="248" t="s">
        <v>138</v>
      </c>
    </row>
    <row r="145" s="14" customFormat="1">
      <c r="A145" s="14"/>
      <c r="B145" s="268"/>
      <c r="C145" s="269"/>
      <c r="D145" s="233" t="s">
        <v>148</v>
      </c>
      <c r="E145" s="270" t="s">
        <v>1</v>
      </c>
      <c r="F145" s="271" t="s">
        <v>713</v>
      </c>
      <c r="G145" s="269"/>
      <c r="H145" s="272">
        <v>6.3559999999999999</v>
      </c>
      <c r="I145" s="273"/>
      <c r="J145" s="269"/>
      <c r="K145" s="269"/>
      <c r="L145" s="274"/>
      <c r="M145" s="275"/>
      <c r="N145" s="276"/>
      <c r="O145" s="276"/>
      <c r="P145" s="276"/>
      <c r="Q145" s="276"/>
      <c r="R145" s="276"/>
      <c r="S145" s="276"/>
      <c r="T145" s="27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78" t="s">
        <v>148</v>
      </c>
      <c r="AU145" s="278" t="s">
        <v>84</v>
      </c>
      <c r="AV145" s="14" t="s">
        <v>144</v>
      </c>
      <c r="AW145" s="14" t="s">
        <v>31</v>
      </c>
      <c r="AX145" s="14" t="s">
        <v>82</v>
      </c>
      <c r="AY145" s="278" t="s">
        <v>138</v>
      </c>
    </row>
    <row r="146" s="2" customFormat="1" ht="44.25" customHeight="1">
      <c r="A146" s="38"/>
      <c r="B146" s="39"/>
      <c r="C146" s="219" t="s">
        <v>172</v>
      </c>
      <c r="D146" s="219" t="s">
        <v>140</v>
      </c>
      <c r="E146" s="220" t="s">
        <v>732</v>
      </c>
      <c r="F146" s="221" t="s">
        <v>733</v>
      </c>
      <c r="G146" s="222" t="s">
        <v>169</v>
      </c>
      <c r="H146" s="223">
        <v>4.556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39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144</v>
      </c>
      <c r="AT146" s="231" t="s">
        <v>140</v>
      </c>
      <c r="AU146" s="231" t="s">
        <v>84</v>
      </c>
      <c r="AY146" s="17" t="s">
        <v>138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82</v>
      </c>
      <c r="BK146" s="232">
        <f>ROUND(I146*H146,2)</f>
        <v>0</v>
      </c>
      <c r="BL146" s="17" t="s">
        <v>144</v>
      </c>
      <c r="BM146" s="231" t="s">
        <v>734</v>
      </c>
    </row>
    <row r="147" s="2" customFormat="1" ht="37.8" customHeight="1">
      <c r="A147" s="38"/>
      <c r="B147" s="39"/>
      <c r="C147" s="219" t="s">
        <v>176</v>
      </c>
      <c r="D147" s="219" t="s">
        <v>140</v>
      </c>
      <c r="E147" s="220" t="s">
        <v>735</v>
      </c>
      <c r="F147" s="221" t="s">
        <v>736</v>
      </c>
      <c r="G147" s="222" t="s">
        <v>143</v>
      </c>
      <c r="H147" s="223">
        <v>93.340000000000003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39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144</v>
      </c>
      <c r="AT147" s="231" t="s">
        <v>140</v>
      </c>
      <c r="AU147" s="231" t="s">
        <v>84</v>
      </c>
      <c r="AY147" s="17" t="s">
        <v>138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82</v>
      </c>
      <c r="BK147" s="232">
        <f>ROUND(I147*H147,2)</f>
        <v>0</v>
      </c>
      <c r="BL147" s="17" t="s">
        <v>144</v>
      </c>
      <c r="BM147" s="231" t="s">
        <v>737</v>
      </c>
    </row>
    <row r="148" s="15" customFormat="1">
      <c r="A148" s="15"/>
      <c r="B148" s="279"/>
      <c r="C148" s="280"/>
      <c r="D148" s="233" t="s">
        <v>148</v>
      </c>
      <c r="E148" s="281" t="s">
        <v>1</v>
      </c>
      <c r="F148" s="282" t="s">
        <v>720</v>
      </c>
      <c r="G148" s="280"/>
      <c r="H148" s="281" t="s">
        <v>1</v>
      </c>
      <c r="I148" s="283"/>
      <c r="J148" s="280"/>
      <c r="K148" s="280"/>
      <c r="L148" s="284"/>
      <c r="M148" s="285"/>
      <c r="N148" s="286"/>
      <c r="O148" s="286"/>
      <c r="P148" s="286"/>
      <c r="Q148" s="286"/>
      <c r="R148" s="286"/>
      <c r="S148" s="286"/>
      <c r="T148" s="28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88" t="s">
        <v>148</v>
      </c>
      <c r="AU148" s="288" t="s">
        <v>84</v>
      </c>
      <c r="AV148" s="15" t="s">
        <v>82</v>
      </c>
      <c r="AW148" s="15" t="s">
        <v>31</v>
      </c>
      <c r="AX148" s="15" t="s">
        <v>74</v>
      </c>
      <c r="AY148" s="288" t="s">
        <v>138</v>
      </c>
    </row>
    <row r="149" s="13" customFormat="1">
      <c r="A149" s="13"/>
      <c r="B149" s="238"/>
      <c r="C149" s="239"/>
      <c r="D149" s="233" t="s">
        <v>148</v>
      </c>
      <c r="E149" s="240" t="s">
        <v>1</v>
      </c>
      <c r="F149" s="241" t="s">
        <v>738</v>
      </c>
      <c r="G149" s="239"/>
      <c r="H149" s="242">
        <v>0.64000000000000001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148</v>
      </c>
      <c r="AU149" s="248" t="s">
        <v>84</v>
      </c>
      <c r="AV149" s="13" t="s">
        <v>84</v>
      </c>
      <c r="AW149" s="13" t="s">
        <v>31</v>
      </c>
      <c r="AX149" s="13" t="s">
        <v>74</v>
      </c>
      <c r="AY149" s="248" t="s">
        <v>138</v>
      </c>
    </row>
    <row r="150" s="13" customFormat="1">
      <c r="A150" s="13"/>
      <c r="B150" s="238"/>
      <c r="C150" s="239"/>
      <c r="D150" s="233" t="s">
        <v>148</v>
      </c>
      <c r="E150" s="240" t="s">
        <v>1</v>
      </c>
      <c r="F150" s="241" t="s">
        <v>739</v>
      </c>
      <c r="G150" s="239"/>
      <c r="H150" s="242">
        <v>8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148</v>
      </c>
      <c r="AU150" s="248" t="s">
        <v>84</v>
      </c>
      <c r="AV150" s="13" t="s">
        <v>84</v>
      </c>
      <c r="AW150" s="13" t="s">
        <v>31</v>
      </c>
      <c r="AX150" s="13" t="s">
        <v>74</v>
      </c>
      <c r="AY150" s="248" t="s">
        <v>138</v>
      </c>
    </row>
    <row r="151" s="15" customFormat="1">
      <c r="A151" s="15"/>
      <c r="B151" s="279"/>
      <c r="C151" s="280"/>
      <c r="D151" s="233" t="s">
        <v>148</v>
      </c>
      <c r="E151" s="281" t="s">
        <v>1</v>
      </c>
      <c r="F151" s="282" t="s">
        <v>740</v>
      </c>
      <c r="G151" s="280"/>
      <c r="H151" s="281" t="s">
        <v>1</v>
      </c>
      <c r="I151" s="283"/>
      <c r="J151" s="280"/>
      <c r="K151" s="280"/>
      <c r="L151" s="284"/>
      <c r="M151" s="285"/>
      <c r="N151" s="286"/>
      <c r="O151" s="286"/>
      <c r="P151" s="286"/>
      <c r="Q151" s="286"/>
      <c r="R151" s="286"/>
      <c r="S151" s="286"/>
      <c r="T151" s="28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88" t="s">
        <v>148</v>
      </c>
      <c r="AU151" s="288" t="s">
        <v>84</v>
      </c>
      <c r="AV151" s="15" t="s">
        <v>82</v>
      </c>
      <c r="AW151" s="15" t="s">
        <v>31</v>
      </c>
      <c r="AX151" s="15" t="s">
        <v>74</v>
      </c>
      <c r="AY151" s="288" t="s">
        <v>138</v>
      </c>
    </row>
    <row r="152" s="13" customFormat="1">
      <c r="A152" s="13"/>
      <c r="B152" s="238"/>
      <c r="C152" s="239"/>
      <c r="D152" s="233" t="s">
        <v>148</v>
      </c>
      <c r="E152" s="240" t="s">
        <v>1</v>
      </c>
      <c r="F152" s="241" t="s">
        <v>741</v>
      </c>
      <c r="G152" s="239"/>
      <c r="H152" s="242">
        <v>84.700000000000003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148</v>
      </c>
      <c r="AU152" s="248" t="s">
        <v>84</v>
      </c>
      <c r="AV152" s="13" t="s">
        <v>84</v>
      </c>
      <c r="AW152" s="13" t="s">
        <v>31</v>
      </c>
      <c r="AX152" s="13" t="s">
        <v>74</v>
      </c>
      <c r="AY152" s="248" t="s">
        <v>138</v>
      </c>
    </row>
    <row r="153" s="14" customFormat="1">
      <c r="A153" s="14"/>
      <c r="B153" s="268"/>
      <c r="C153" s="269"/>
      <c r="D153" s="233" t="s">
        <v>148</v>
      </c>
      <c r="E153" s="270" t="s">
        <v>1</v>
      </c>
      <c r="F153" s="271" t="s">
        <v>713</v>
      </c>
      <c r="G153" s="269"/>
      <c r="H153" s="272">
        <v>93.340000000000003</v>
      </c>
      <c r="I153" s="273"/>
      <c r="J153" s="269"/>
      <c r="K153" s="269"/>
      <c r="L153" s="274"/>
      <c r="M153" s="275"/>
      <c r="N153" s="276"/>
      <c r="O153" s="276"/>
      <c r="P153" s="276"/>
      <c r="Q153" s="276"/>
      <c r="R153" s="276"/>
      <c r="S153" s="276"/>
      <c r="T153" s="27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8" t="s">
        <v>148</v>
      </c>
      <c r="AU153" s="278" t="s">
        <v>84</v>
      </c>
      <c r="AV153" s="14" t="s">
        <v>144</v>
      </c>
      <c r="AW153" s="14" t="s">
        <v>31</v>
      </c>
      <c r="AX153" s="14" t="s">
        <v>82</v>
      </c>
      <c r="AY153" s="278" t="s">
        <v>138</v>
      </c>
    </row>
    <row r="154" s="2" customFormat="1" ht="44.25" customHeight="1">
      <c r="A154" s="38"/>
      <c r="B154" s="39"/>
      <c r="C154" s="219" t="s">
        <v>181</v>
      </c>
      <c r="D154" s="219" t="s">
        <v>140</v>
      </c>
      <c r="E154" s="220" t="s">
        <v>742</v>
      </c>
      <c r="F154" s="221" t="s">
        <v>743</v>
      </c>
      <c r="G154" s="222" t="s">
        <v>184</v>
      </c>
      <c r="H154" s="223">
        <v>9.1120000000000001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39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144</v>
      </c>
      <c r="AT154" s="231" t="s">
        <v>140</v>
      </c>
      <c r="AU154" s="231" t="s">
        <v>84</v>
      </c>
      <c r="AY154" s="17" t="s">
        <v>138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82</v>
      </c>
      <c r="BK154" s="232">
        <f>ROUND(I154*H154,2)</f>
        <v>0</v>
      </c>
      <c r="BL154" s="17" t="s">
        <v>144</v>
      </c>
      <c r="BM154" s="231" t="s">
        <v>744</v>
      </c>
    </row>
    <row r="155" s="13" customFormat="1">
      <c r="A155" s="13"/>
      <c r="B155" s="238"/>
      <c r="C155" s="239"/>
      <c r="D155" s="233" t="s">
        <v>148</v>
      </c>
      <c r="E155" s="240" t="s">
        <v>1</v>
      </c>
      <c r="F155" s="241" t="s">
        <v>745</v>
      </c>
      <c r="G155" s="239"/>
      <c r="H155" s="242">
        <v>9.1120000000000001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148</v>
      </c>
      <c r="AU155" s="248" t="s">
        <v>84</v>
      </c>
      <c r="AV155" s="13" t="s">
        <v>84</v>
      </c>
      <c r="AW155" s="13" t="s">
        <v>31</v>
      </c>
      <c r="AX155" s="13" t="s">
        <v>82</v>
      </c>
      <c r="AY155" s="248" t="s">
        <v>138</v>
      </c>
    </row>
    <row r="156" s="2" customFormat="1" ht="37.8" customHeight="1">
      <c r="A156" s="38"/>
      <c r="B156" s="39"/>
      <c r="C156" s="219" t="s">
        <v>187</v>
      </c>
      <c r="D156" s="219" t="s">
        <v>140</v>
      </c>
      <c r="E156" s="220" t="s">
        <v>188</v>
      </c>
      <c r="F156" s="221" t="s">
        <v>189</v>
      </c>
      <c r="G156" s="222" t="s">
        <v>169</v>
      </c>
      <c r="H156" s="223">
        <v>4.556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39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144</v>
      </c>
      <c r="AT156" s="231" t="s">
        <v>140</v>
      </c>
      <c r="AU156" s="231" t="s">
        <v>84</v>
      </c>
      <c r="AY156" s="17" t="s">
        <v>138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82</v>
      </c>
      <c r="BK156" s="232">
        <f>ROUND(I156*H156,2)</f>
        <v>0</v>
      </c>
      <c r="BL156" s="17" t="s">
        <v>144</v>
      </c>
      <c r="BM156" s="231" t="s">
        <v>746</v>
      </c>
    </row>
    <row r="157" s="2" customFormat="1" ht="49.05" customHeight="1">
      <c r="A157" s="38"/>
      <c r="B157" s="39"/>
      <c r="C157" s="219" t="s">
        <v>191</v>
      </c>
      <c r="D157" s="219" t="s">
        <v>140</v>
      </c>
      <c r="E157" s="220" t="s">
        <v>747</v>
      </c>
      <c r="F157" s="221" t="s">
        <v>748</v>
      </c>
      <c r="G157" s="222" t="s">
        <v>169</v>
      </c>
      <c r="H157" s="223">
        <v>6.3559999999999999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39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144</v>
      </c>
      <c r="AT157" s="231" t="s">
        <v>140</v>
      </c>
      <c r="AU157" s="231" t="s">
        <v>84</v>
      </c>
      <c r="AY157" s="17" t="s">
        <v>138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82</v>
      </c>
      <c r="BK157" s="232">
        <f>ROUND(I157*H157,2)</f>
        <v>0</v>
      </c>
      <c r="BL157" s="17" t="s">
        <v>144</v>
      </c>
      <c r="BM157" s="231" t="s">
        <v>749</v>
      </c>
    </row>
    <row r="158" s="12" customFormat="1" ht="22.8" customHeight="1">
      <c r="A158" s="12"/>
      <c r="B158" s="203"/>
      <c r="C158" s="204"/>
      <c r="D158" s="205" t="s">
        <v>73</v>
      </c>
      <c r="E158" s="217" t="s">
        <v>84</v>
      </c>
      <c r="F158" s="217" t="s">
        <v>196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SUM(P159:P162)</f>
        <v>0</v>
      </c>
      <c r="Q158" s="211"/>
      <c r="R158" s="212">
        <f>SUM(R159:R162)</f>
        <v>8.827770000000001</v>
      </c>
      <c r="S158" s="211"/>
      <c r="T158" s="213">
        <f>SUM(T159:T162)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82</v>
      </c>
      <c r="AT158" s="215" t="s">
        <v>73</v>
      </c>
      <c r="AU158" s="215" t="s">
        <v>82</v>
      </c>
      <c r="AY158" s="214" t="s">
        <v>138</v>
      </c>
      <c r="BK158" s="216">
        <f>SUM(BK159:BK162)</f>
        <v>0</v>
      </c>
    </row>
    <row r="159" s="2" customFormat="1" ht="24.15" customHeight="1">
      <c r="A159" s="38"/>
      <c r="B159" s="39"/>
      <c r="C159" s="219" t="s">
        <v>197</v>
      </c>
      <c r="D159" s="219" t="s">
        <v>140</v>
      </c>
      <c r="E159" s="220" t="s">
        <v>750</v>
      </c>
      <c r="F159" s="221" t="s">
        <v>751</v>
      </c>
      <c r="G159" s="222" t="s">
        <v>216</v>
      </c>
      <c r="H159" s="223">
        <v>9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39</v>
      </c>
      <c r="O159" s="91"/>
      <c r="P159" s="229">
        <f>O159*H159</f>
        <v>0</v>
      </c>
      <c r="Q159" s="229">
        <v>0.22353000000000001</v>
      </c>
      <c r="R159" s="229">
        <f>Q159*H159</f>
        <v>2.0117700000000003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144</v>
      </c>
      <c r="AT159" s="231" t="s">
        <v>140</v>
      </c>
      <c r="AU159" s="231" t="s">
        <v>84</v>
      </c>
      <c r="AY159" s="17" t="s">
        <v>138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82</v>
      </c>
      <c r="BK159" s="232">
        <f>ROUND(I159*H159,2)</f>
        <v>0</v>
      </c>
      <c r="BL159" s="17" t="s">
        <v>144</v>
      </c>
      <c r="BM159" s="231" t="s">
        <v>752</v>
      </c>
    </row>
    <row r="160" s="13" customFormat="1">
      <c r="A160" s="13"/>
      <c r="B160" s="238"/>
      <c r="C160" s="239"/>
      <c r="D160" s="233" t="s">
        <v>148</v>
      </c>
      <c r="E160" s="240" t="s">
        <v>1</v>
      </c>
      <c r="F160" s="241" t="s">
        <v>753</v>
      </c>
      <c r="G160" s="239"/>
      <c r="H160" s="242">
        <v>9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148</v>
      </c>
      <c r="AU160" s="248" t="s">
        <v>84</v>
      </c>
      <c r="AV160" s="13" t="s">
        <v>84</v>
      </c>
      <c r="AW160" s="13" t="s">
        <v>31</v>
      </c>
      <c r="AX160" s="13" t="s">
        <v>82</v>
      </c>
      <c r="AY160" s="248" t="s">
        <v>138</v>
      </c>
    </row>
    <row r="161" s="2" customFormat="1" ht="16.5" customHeight="1">
      <c r="A161" s="38"/>
      <c r="B161" s="39"/>
      <c r="C161" s="249" t="s">
        <v>8</v>
      </c>
      <c r="D161" s="249" t="s">
        <v>213</v>
      </c>
      <c r="E161" s="250" t="s">
        <v>754</v>
      </c>
      <c r="F161" s="251" t="s">
        <v>755</v>
      </c>
      <c r="G161" s="252" t="s">
        <v>216</v>
      </c>
      <c r="H161" s="253">
        <v>1</v>
      </c>
      <c r="I161" s="254"/>
      <c r="J161" s="255">
        <f>ROUND(I161*H161,2)</f>
        <v>0</v>
      </c>
      <c r="K161" s="256"/>
      <c r="L161" s="257"/>
      <c r="M161" s="258" t="s">
        <v>1</v>
      </c>
      <c r="N161" s="259" t="s">
        <v>39</v>
      </c>
      <c r="O161" s="91"/>
      <c r="P161" s="229">
        <f>O161*H161</f>
        <v>0</v>
      </c>
      <c r="Q161" s="229">
        <v>0.38400000000000001</v>
      </c>
      <c r="R161" s="229">
        <f>Q161*H161</f>
        <v>0.38400000000000001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181</v>
      </c>
      <c r="AT161" s="231" t="s">
        <v>213</v>
      </c>
      <c r="AU161" s="231" t="s">
        <v>84</v>
      </c>
      <c r="AY161" s="17" t="s">
        <v>138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82</v>
      </c>
      <c r="BK161" s="232">
        <f>ROUND(I161*H161,2)</f>
        <v>0</v>
      </c>
      <c r="BL161" s="17" t="s">
        <v>144</v>
      </c>
      <c r="BM161" s="231" t="s">
        <v>756</v>
      </c>
    </row>
    <row r="162" s="2" customFormat="1" ht="16.5" customHeight="1">
      <c r="A162" s="38"/>
      <c r="B162" s="39"/>
      <c r="C162" s="249" t="s">
        <v>208</v>
      </c>
      <c r="D162" s="249" t="s">
        <v>213</v>
      </c>
      <c r="E162" s="250" t="s">
        <v>757</v>
      </c>
      <c r="F162" s="251" t="s">
        <v>758</v>
      </c>
      <c r="G162" s="252" t="s">
        <v>216</v>
      </c>
      <c r="H162" s="253">
        <v>8</v>
      </c>
      <c r="I162" s="254"/>
      <c r="J162" s="255">
        <f>ROUND(I162*H162,2)</f>
        <v>0</v>
      </c>
      <c r="K162" s="256"/>
      <c r="L162" s="257"/>
      <c r="M162" s="258" t="s">
        <v>1</v>
      </c>
      <c r="N162" s="259" t="s">
        <v>39</v>
      </c>
      <c r="O162" s="91"/>
      <c r="P162" s="229">
        <f>O162*H162</f>
        <v>0</v>
      </c>
      <c r="Q162" s="229">
        <v>0.80400000000000005</v>
      </c>
      <c r="R162" s="229">
        <f>Q162*H162</f>
        <v>6.4320000000000004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181</v>
      </c>
      <c r="AT162" s="231" t="s">
        <v>213</v>
      </c>
      <c r="AU162" s="231" t="s">
        <v>84</v>
      </c>
      <c r="AY162" s="17" t="s">
        <v>138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82</v>
      </c>
      <c r="BK162" s="232">
        <f>ROUND(I162*H162,2)</f>
        <v>0</v>
      </c>
      <c r="BL162" s="17" t="s">
        <v>144</v>
      </c>
      <c r="BM162" s="231" t="s">
        <v>759</v>
      </c>
    </row>
    <row r="163" s="12" customFormat="1" ht="22.8" customHeight="1">
      <c r="A163" s="12"/>
      <c r="B163" s="203"/>
      <c r="C163" s="204"/>
      <c r="D163" s="205" t="s">
        <v>73</v>
      </c>
      <c r="E163" s="217" t="s">
        <v>144</v>
      </c>
      <c r="F163" s="217" t="s">
        <v>219</v>
      </c>
      <c r="G163" s="204"/>
      <c r="H163" s="204"/>
      <c r="I163" s="207"/>
      <c r="J163" s="218">
        <f>BK163</f>
        <v>0</v>
      </c>
      <c r="K163" s="204"/>
      <c r="L163" s="209"/>
      <c r="M163" s="210"/>
      <c r="N163" s="211"/>
      <c r="O163" s="211"/>
      <c r="P163" s="212">
        <f>P164</f>
        <v>0</v>
      </c>
      <c r="Q163" s="211"/>
      <c r="R163" s="212">
        <f>R164</f>
        <v>13.345915999999999</v>
      </c>
      <c r="S163" s="211"/>
      <c r="T163" s="213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82</v>
      </c>
      <c r="AT163" s="215" t="s">
        <v>73</v>
      </c>
      <c r="AU163" s="215" t="s">
        <v>82</v>
      </c>
      <c r="AY163" s="214" t="s">
        <v>138</v>
      </c>
      <c r="BK163" s="216">
        <f>BK164</f>
        <v>0</v>
      </c>
    </row>
    <row r="164" s="2" customFormat="1" ht="49.05" customHeight="1">
      <c r="A164" s="38"/>
      <c r="B164" s="39"/>
      <c r="C164" s="219" t="s">
        <v>212</v>
      </c>
      <c r="D164" s="219" t="s">
        <v>140</v>
      </c>
      <c r="E164" s="220" t="s">
        <v>760</v>
      </c>
      <c r="F164" s="221" t="s">
        <v>761</v>
      </c>
      <c r="G164" s="222" t="s">
        <v>169</v>
      </c>
      <c r="H164" s="223">
        <v>5.7999999999999998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39</v>
      </c>
      <c r="O164" s="91"/>
      <c r="P164" s="229">
        <f>O164*H164</f>
        <v>0</v>
      </c>
      <c r="Q164" s="229">
        <v>2.3010199999999998</v>
      </c>
      <c r="R164" s="229">
        <f>Q164*H164</f>
        <v>13.345915999999999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144</v>
      </c>
      <c r="AT164" s="231" t="s">
        <v>140</v>
      </c>
      <c r="AU164" s="231" t="s">
        <v>84</v>
      </c>
      <c r="AY164" s="17" t="s">
        <v>138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82</v>
      </c>
      <c r="BK164" s="232">
        <f>ROUND(I164*H164,2)</f>
        <v>0</v>
      </c>
      <c r="BL164" s="17" t="s">
        <v>144</v>
      </c>
      <c r="BM164" s="231" t="s">
        <v>762</v>
      </c>
    </row>
    <row r="165" s="12" customFormat="1" ht="22.8" customHeight="1">
      <c r="A165" s="12"/>
      <c r="B165" s="203"/>
      <c r="C165" s="204"/>
      <c r="D165" s="205" t="s">
        <v>73</v>
      </c>
      <c r="E165" s="217" t="s">
        <v>181</v>
      </c>
      <c r="F165" s="217" t="s">
        <v>763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SUM(P166:P170)</f>
        <v>0</v>
      </c>
      <c r="Q165" s="211"/>
      <c r="R165" s="212">
        <f>SUM(R166:R170)</f>
        <v>0.0022431500000000002</v>
      </c>
      <c r="S165" s="211"/>
      <c r="T165" s="213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82</v>
      </c>
      <c r="AT165" s="215" t="s">
        <v>73</v>
      </c>
      <c r="AU165" s="215" t="s">
        <v>82</v>
      </c>
      <c r="AY165" s="214" t="s">
        <v>138</v>
      </c>
      <c r="BK165" s="216">
        <f>SUM(BK166:BK170)</f>
        <v>0</v>
      </c>
    </row>
    <row r="166" s="2" customFormat="1" ht="44.25" customHeight="1">
      <c r="A166" s="38"/>
      <c r="B166" s="39"/>
      <c r="C166" s="219" t="s">
        <v>220</v>
      </c>
      <c r="D166" s="219" t="s">
        <v>140</v>
      </c>
      <c r="E166" s="220" t="s">
        <v>764</v>
      </c>
      <c r="F166" s="221" t="s">
        <v>765</v>
      </c>
      <c r="G166" s="222" t="s">
        <v>163</v>
      </c>
      <c r="H166" s="223">
        <v>13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39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144</v>
      </c>
      <c r="AT166" s="231" t="s">
        <v>140</v>
      </c>
      <c r="AU166" s="231" t="s">
        <v>84</v>
      </c>
      <c r="AY166" s="17" t="s">
        <v>138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82</v>
      </c>
      <c r="BK166" s="232">
        <f>ROUND(I166*H166,2)</f>
        <v>0</v>
      </c>
      <c r="BL166" s="17" t="s">
        <v>144</v>
      </c>
      <c r="BM166" s="231" t="s">
        <v>766</v>
      </c>
    </row>
    <row r="167" s="13" customFormat="1">
      <c r="A167" s="13"/>
      <c r="B167" s="238"/>
      <c r="C167" s="239"/>
      <c r="D167" s="233" t="s">
        <v>148</v>
      </c>
      <c r="E167" s="240" t="s">
        <v>1</v>
      </c>
      <c r="F167" s="241" t="s">
        <v>767</v>
      </c>
      <c r="G167" s="239"/>
      <c r="H167" s="242">
        <v>13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148</v>
      </c>
      <c r="AU167" s="248" t="s">
        <v>84</v>
      </c>
      <c r="AV167" s="13" t="s">
        <v>84</v>
      </c>
      <c r="AW167" s="13" t="s">
        <v>31</v>
      </c>
      <c r="AX167" s="13" t="s">
        <v>74</v>
      </c>
      <c r="AY167" s="248" t="s">
        <v>138</v>
      </c>
    </row>
    <row r="168" s="14" customFormat="1">
      <c r="A168" s="14"/>
      <c r="B168" s="268"/>
      <c r="C168" s="269"/>
      <c r="D168" s="233" t="s">
        <v>148</v>
      </c>
      <c r="E168" s="270" t="s">
        <v>1</v>
      </c>
      <c r="F168" s="271" t="s">
        <v>713</v>
      </c>
      <c r="G168" s="269"/>
      <c r="H168" s="272">
        <v>13</v>
      </c>
      <c r="I168" s="273"/>
      <c r="J168" s="269"/>
      <c r="K168" s="269"/>
      <c r="L168" s="274"/>
      <c r="M168" s="275"/>
      <c r="N168" s="276"/>
      <c r="O168" s="276"/>
      <c r="P168" s="276"/>
      <c r="Q168" s="276"/>
      <c r="R168" s="276"/>
      <c r="S168" s="276"/>
      <c r="T168" s="27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8" t="s">
        <v>148</v>
      </c>
      <c r="AU168" s="278" t="s">
        <v>84</v>
      </c>
      <c r="AV168" s="14" t="s">
        <v>144</v>
      </c>
      <c r="AW168" s="14" t="s">
        <v>31</v>
      </c>
      <c r="AX168" s="14" t="s">
        <v>82</v>
      </c>
      <c r="AY168" s="278" t="s">
        <v>138</v>
      </c>
    </row>
    <row r="169" s="2" customFormat="1" ht="24.15" customHeight="1">
      <c r="A169" s="38"/>
      <c r="B169" s="39"/>
      <c r="C169" s="249" t="s">
        <v>225</v>
      </c>
      <c r="D169" s="249" t="s">
        <v>213</v>
      </c>
      <c r="E169" s="250" t="s">
        <v>768</v>
      </c>
      <c r="F169" s="251" t="s">
        <v>769</v>
      </c>
      <c r="G169" s="252" t="s">
        <v>163</v>
      </c>
      <c r="H169" s="253">
        <v>13.195</v>
      </c>
      <c r="I169" s="254"/>
      <c r="J169" s="255">
        <f>ROUND(I169*H169,2)</f>
        <v>0</v>
      </c>
      <c r="K169" s="256"/>
      <c r="L169" s="257"/>
      <c r="M169" s="258" t="s">
        <v>1</v>
      </c>
      <c r="N169" s="259" t="s">
        <v>39</v>
      </c>
      <c r="O169" s="91"/>
      <c r="P169" s="229">
        <f>O169*H169</f>
        <v>0</v>
      </c>
      <c r="Q169" s="229">
        <v>0.00017000000000000001</v>
      </c>
      <c r="R169" s="229">
        <f>Q169*H169</f>
        <v>0.0022431500000000002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181</v>
      </c>
      <c r="AT169" s="231" t="s">
        <v>213</v>
      </c>
      <c r="AU169" s="231" t="s">
        <v>84</v>
      </c>
      <c r="AY169" s="17" t="s">
        <v>138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82</v>
      </c>
      <c r="BK169" s="232">
        <f>ROUND(I169*H169,2)</f>
        <v>0</v>
      </c>
      <c r="BL169" s="17" t="s">
        <v>144</v>
      </c>
      <c r="BM169" s="231" t="s">
        <v>770</v>
      </c>
    </row>
    <row r="170" s="13" customFormat="1">
      <c r="A170" s="13"/>
      <c r="B170" s="238"/>
      <c r="C170" s="239"/>
      <c r="D170" s="233" t="s">
        <v>148</v>
      </c>
      <c r="E170" s="239"/>
      <c r="F170" s="241" t="s">
        <v>771</v>
      </c>
      <c r="G170" s="239"/>
      <c r="H170" s="242">
        <v>13.195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148</v>
      </c>
      <c r="AU170" s="248" t="s">
        <v>84</v>
      </c>
      <c r="AV170" s="13" t="s">
        <v>84</v>
      </c>
      <c r="AW170" s="13" t="s">
        <v>4</v>
      </c>
      <c r="AX170" s="13" t="s">
        <v>82</v>
      </c>
      <c r="AY170" s="248" t="s">
        <v>138</v>
      </c>
    </row>
    <row r="171" s="12" customFormat="1" ht="22.8" customHeight="1">
      <c r="A171" s="12"/>
      <c r="B171" s="203"/>
      <c r="C171" s="204"/>
      <c r="D171" s="205" t="s">
        <v>73</v>
      </c>
      <c r="E171" s="217" t="s">
        <v>187</v>
      </c>
      <c r="F171" s="217" t="s">
        <v>280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SUM(P172:P177)</f>
        <v>0</v>
      </c>
      <c r="Q171" s="211"/>
      <c r="R171" s="212">
        <f>SUM(R172:R177)</f>
        <v>0</v>
      </c>
      <c r="S171" s="211"/>
      <c r="T171" s="213">
        <f>SUM(T172:T177)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82</v>
      </c>
      <c r="AT171" s="215" t="s">
        <v>73</v>
      </c>
      <c r="AU171" s="215" t="s">
        <v>82</v>
      </c>
      <c r="AY171" s="214" t="s">
        <v>138</v>
      </c>
      <c r="BK171" s="216">
        <f>SUM(BK172:BK177)</f>
        <v>0</v>
      </c>
    </row>
    <row r="172" s="2" customFormat="1" ht="37.8" customHeight="1">
      <c r="A172" s="38"/>
      <c r="B172" s="39"/>
      <c r="C172" s="219" t="s">
        <v>230</v>
      </c>
      <c r="D172" s="219" t="s">
        <v>140</v>
      </c>
      <c r="E172" s="220" t="s">
        <v>772</v>
      </c>
      <c r="F172" s="221" t="s">
        <v>773</v>
      </c>
      <c r="G172" s="222" t="s">
        <v>216</v>
      </c>
      <c r="H172" s="223">
        <v>4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39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144</v>
      </c>
      <c r="AT172" s="231" t="s">
        <v>140</v>
      </c>
      <c r="AU172" s="231" t="s">
        <v>84</v>
      </c>
      <c r="AY172" s="17" t="s">
        <v>138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82</v>
      </c>
      <c r="BK172" s="232">
        <f>ROUND(I172*H172,2)</f>
        <v>0</v>
      </c>
      <c r="BL172" s="17" t="s">
        <v>144</v>
      </c>
      <c r="BM172" s="231" t="s">
        <v>774</v>
      </c>
    </row>
    <row r="173" s="2" customFormat="1" ht="44.25" customHeight="1">
      <c r="A173" s="38"/>
      <c r="B173" s="39"/>
      <c r="C173" s="219" t="s">
        <v>235</v>
      </c>
      <c r="D173" s="219" t="s">
        <v>140</v>
      </c>
      <c r="E173" s="220" t="s">
        <v>775</v>
      </c>
      <c r="F173" s="221" t="s">
        <v>776</v>
      </c>
      <c r="G173" s="222" t="s">
        <v>216</v>
      </c>
      <c r="H173" s="223">
        <v>140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39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144</v>
      </c>
      <c r="AT173" s="231" t="s">
        <v>140</v>
      </c>
      <c r="AU173" s="231" t="s">
        <v>84</v>
      </c>
      <c r="AY173" s="17" t="s">
        <v>138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82</v>
      </c>
      <c r="BK173" s="232">
        <f>ROUND(I173*H173,2)</f>
        <v>0</v>
      </c>
      <c r="BL173" s="17" t="s">
        <v>144</v>
      </c>
      <c r="BM173" s="231" t="s">
        <v>777</v>
      </c>
    </row>
    <row r="174" s="13" customFormat="1">
      <c r="A174" s="13"/>
      <c r="B174" s="238"/>
      <c r="C174" s="239"/>
      <c r="D174" s="233" t="s">
        <v>148</v>
      </c>
      <c r="E174" s="239"/>
      <c r="F174" s="241" t="s">
        <v>778</v>
      </c>
      <c r="G174" s="239"/>
      <c r="H174" s="242">
        <v>140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148</v>
      </c>
      <c r="AU174" s="248" t="s">
        <v>84</v>
      </c>
      <c r="AV174" s="13" t="s">
        <v>84</v>
      </c>
      <c r="AW174" s="13" t="s">
        <v>4</v>
      </c>
      <c r="AX174" s="13" t="s">
        <v>82</v>
      </c>
      <c r="AY174" s="248" t="s">
        <v>138</v>
      </c>
    </row>
    <row r="175" s="2" customFormat="1" ht="24.15" customHeight="1">
      <c r="A175" s="38"/>
      <c r="B175" s="39"/>
      <c r="C175" s="219" t="s">
        <v>241</v>
      </c>
      <c r="D175" s="219" t="s">
        <v>140</v>
      </c>
      <c r="E175" s="220" t="s">
        <v>779</v>
      </c>
      <c r="F175" s="221" t="s">
        <v>780</v>
      </c>
      <c r="G175" s="222" t="s">
        <v>216</v>
      </c>
      <c r="H175" s="223">
        <v>2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39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144</v>
      </c>
      <c r="AT175" s="231" t="s">
        <v>140</v>
      </c>
      <c r="AU175" s="231" t="s">
        <v>84</v>
      </c>
      <c r="AY175" s="17" t="s">
        <v>138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82</v>
      </c>
      <c r="BK175" s="232">
        <f>ROUND(I175*H175,2)</f>
        <v>0</v>
      </c>
      <c r="BL175" s="17" t="s">
        <v>144</v>
      </c>
      <c r="BM175" s="231" t="s">
        <v>781</v>
      </c>
    </row>
    <row r="176" s="2" customFormat="1" ht="37.8" customHeight="1">
      <c r="A176" s="38"/>
      <c r="B176" s="39"/>
      <c r="C176" s="219" t="s">
        <v>246</v>
      </c>
      <c r="D176" s="219" t="s">
        <v>140</v>
      </c>
      <c r="E176" s="220" t="s">
        <v>782</v>
      </c>
      <c r="F176" s="221" t="s">
        <v>783</v>
      </c>
      <c r="G176" s="222" t="s">
        <v>216</v>
      </c>
      <c r="H176" s="223">
        <v>70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39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144</v>
      </c>
      <c r="AT176" s="231" t="s">
        <v>140</v>
      </c>
      <c r="AU176" s="231" t="s">
        <v>84</v>
      </c>
      <c r="AY176" s="17" t="s">
        <v>138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82</v>
      </c>
      <c r="BK176" s="232">
        <f>ROUND(I176*H176,2)</f>
        <v>0</v>
      </c>
      <c r="BL176" s="17" t="s">
        <v>144</v>
      </c>
      <c r="BM176" s="231" t="s">
        <v>784</v>
      </c>
    </row>
    <row r="177" s="13" customFormat="1">
      <c r="A177" s="13"/>
      <c r="B177" s="238"/>
      <c r="C177" s="239"/>
      <c r="D177" s="233" t="s">
        <v>148</v>
      </c>
      <c r="E177" s="239"/>
      <c r="F177" s="241" t="s">
        <v>785</v>
      </c>
      <c r="G177" s="239"/>
      <c r="H177" s="242">
        <v>70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148</v>
      </c>
      <c r="AU177" s="248" t="s">
        <v>84</v>
      </c>
      <c r="AV177" s="13" t="s">
        <v>84</v>
      </c>
      <c r="AW177" s="13" t="s">
        <v>4</v>
      </c>
      <c r="AX177" s="13" t="s">
        <v>82</v>
      </c>
      <c r="AY177" s="248" t="s">
        <v>138</v>
      </c>
    </row>
    <row r="178" s="12" customFormat="1" ht="22.8" customHeight="1">
      <c r="A178" s="12"/>
      <c r="B178" s="203"/>
      <c r="C178" s="204"/>
      <c r="D178" s="205" t="s">
        <v>73</v>
      </c>
      <c r="E178" s="217" t="s">
        <v>413</v>
      </c>
      <c r="F178" s="217" t="s">
        <v>414</v>
      </c>
      <c r="G178" s="204"/>
      <c r="H178" s="204"/>
      <c r="I178" s="207"/>
      <c r="J178" s="218">
        <f>BK178</f>
        <v>0</v>
      </c>
      <c r="K178" s="204"/>
      <c r="L178" s="209"/>
      <c r="M178" s="210"/>
      <c r="N178" s="211"/>
      <c r="O178" s="211"/>
      <c r="P178" s="212">
        <f>P179</f>
        <v>0</v>
      </c>
      <c r="Q178" s="211"/>
      <c r="R178" s="212">
        <f>R179</f>
        <v>0</v>
      </c>
      <c r="S178" s="211"/>
      <c r="T178" s="213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4" t="s">
        <v>82</v>
      </c>
      <c r="AT178" s="215" t="s">
        <v>73</v>
      </c>
      <c r="AU178" s="215" t="s">
        <v>82</v>
      </c>
      <c r="AY178" s="214" t="s">
        <v>138</v>
      </c>
      <c r="BK178" s="216">
        <f>BK179</f>
        <v>0</v>
      </c>
    </row>
    <row r="179" s="2" customFormat="1" ht="49.05" customHeight="1">
      <c r="A179" s="38"/>
      <c r="B179" s="39"/>
      <c r="C179" s="219" t="s">
        <v>7</v>
      </c>
      <c r="D179" s="219" t="s">
        <v>140</v>
      </c>
      <c r="E179" s="220" t="s">
        <v>786</v>
      </c>
      <c r="F179" s="221" t="s">
        <v>787</v>
      </c>
      <c r="G179" s="222" t="s">
        <v>184</v>
      </c>
      <c r="H179" s="223">
        <v>22.212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39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144</v>
      </c>
      <c r="AT179" s="231" t="s">
        <v>140</v>
      </c>
      <c r="AU179" s="231" t="s">
        <v>84</v>
      </c>
      <c r="AY179" s="17" t="s">
        <v>138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82</v>
      </c>
      <c r="BK179" s="232">
        <f>ROUND(I179*H179,2)</f>
        <v>0</v>
      </c>
      <c r="BL179" s="17" t="s">
        <v>144</v>
      </c>
      <c r="BM179" s="231" t="s">
        <v>788</v>
      </c>
    </row>
    <row r="180" s="12" customFormat="1" ht="25.92" customHeight="1">
      <c r="A180" s="12"/>
      <c r="B180" s="203"/>
      <c r="C180" s="204"/>
      <c r="D180" s="205" t="s">
        <v>73</v>
      </c>
      <c r="E180" s="206" t="s">
        <v>213</v>
      </c>
      <c r="F180" s="206" t="s">
        <v>789</v>
      </c>
      <c r="G180" s="204"/>
      <c r="H180" s="204"/>
      <c r="I180" s="207"/>
      <c r="J180" s="208">
        <f>BK180</f>
        <v>0</v>
      </c>
      <c r="K180" s="204"/>
      <c r="L180" s="209"/>
      <c r="M180" s="210"/>
      <c r="N180" s="211"/>
      <c r="O180" s="211"/>
      <c r="P180" s="212">
        <f>P181+P216</f>
        <v>0</v>
      </c>
      <c r="Q180" s="211"/>
      <c r="R180" s="212">
        <f>R181+R216</f>
        <v>36.770900499999996</v>
      </c>
      <c r="S180" s="211"/>
      <c r="T180" s="213">
        <f>T181+T216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4" t="s">
        <v>155</v>
      </c>
      <c r="AT180" s="215" t="s">
        <v>73</v>
      </c>
      <c r="AU180" s="215" t="s">
        <v>74</v>
      </c>
      <c r="AY180" s="214" t="s">
        <v>138</v>
      </c>
      <c r="BK180" s="216">
        <f>BK181+BK216</f>
        <v>0</v>
      </c>
    </row>
    <row r="181" s="12" customFormat="1" ht="22.8" customHeight="1">
      <c r="A181" s="12"/>
      <c r="B181" s="203"/>
      <c r="C181" s="204"/>
      <c r="D181" s="205" t="s">
        <v>73</v>
      </c>
      <c r="E181" s="217" t="s">
        <v>790</v>
      </c>
      <c r="F181" s="217" t="s">
        <v>791</v>
      </c>
      <c r="G181" s="204"/>
      <c r="H181" s="204"/>
      <c r="I181" s="207"/>
      <c r="J181" s="218">
        <f>BK181</f>
        <v>0</v>
      </c>
      <c r="K181" s="204"/>
      <c r="L181" s="209"/>
      <c r="M181" s="210"/>
      <c r="N181" s="211"/>
      <c r="O181" s="211"/>
      <c r="P181" s="212">
        <f>SUM(P182:P215)</f>
        <v>0</v>
      </c>
      <c r="Q181" s="211"/>
      <c r="R181" s="212">
        <f>SUM(R182:R215)</f>
        <v>1.7169779999999999</v>
      </c>
      <c r="S181" s="211"/>
      <c r="T181" s="213">
        <f>SUM(T182:T215)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155</v>
      </c>
      <c r="AT181" s="215" t="s">
        <v>73</v>
      </c>
      <c r="AU181" s="215" t="s">
        <v>82</v>
      </c>
      <c r="AY181" s="214" t="s">
        <v>138</v>
      </c>
      <c r="BK181" s="216">
        <f>SUM(BK182:BK215)</f>
        <v>0</v>
      </c>
    </row>
    <row r="182" s="2" customFormat="1" ht="49.05" customHeight="1">
      <c r="A182" s="38"/>
      <c r="B182" s="39"/>
      <c r="C182" s="219" t="s">
        <v>254</v>
      </c>
      <c r="D182" s="219" t="s">
        <v>140</v>
      </c>
      <c r="E182" s="220" t="s">
        <v>792</v>
      </c>
      <c r="F182" s="221" t="s">
        <v>793</v>
      </c>
      <c r="G182" s="222" t="s">
        <v>216</v>
      </c>
      <c r="H182" s="223">
        <v>32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39</v>
      </c>
      <c r="O182" s="91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794</v>
      </c>
      <c r="AT182" s="231" t="s">
        <v>140</v>
      </c>
      <c r="AU182" s="231" t="s">
        <v>84</v>
      </c>
      <c r="AY182" s="17" t="s">
        <v>138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82</v>
      </c>
      <c r="BK182" s="232">
        <f>ROUND(I182*H182,2)</f>
        <v>0</v>
      </c>
      <c r="BL182" s="17" t="s">
        <v>794</v>
      </c>
      <c r="BM182" s="231" t="s">
        <v>795</v>
      </c>
    </row>
    <row r="183" s="2" customFormat="1" ht="16.5" customHeight="1">
      <c r="A183" s="38"/>
      <c r="B183" s="39"/>
      <c r="C183" s="249" t="s">
        <v>259</v>
      </c>
      <c r="D183" s="249" t="s">
        <v>213</v>
      </c>
      <c r="E183" s="250" t="s">
        <v>796</v>
      </c>
      <c r="F183" s="251" t="s">
        <v>797</v>
      </c>
      <c r="G183" s="252" t="s">
        <v>216</v>
      </c>
      <c r="H183" s="253">
        <v>32</v>
      </c>
      <c r="I183" s="254"/>
      <c r="J183" s="255">
        <f>ROUND(I183*H183,2)</f>
        <v>0</v>
      </c>
      <c r="K183" s="256"/>
      <c r="L183" s="257"/>
      <c r="M183" s="258" t="s">
        <v>1</v>
      </c>
      <c r="N183" s="259" t="s">
        <v>39</v>
      </c>
      <c r="O183" s="91"/>
      <c r="P183" s="229">
        <f>O183*H183</f>
        <v>0</v>
      </c>
      <c r="Q183" s="229">
        <v>2.0000000000000002E-05</v>
      </c>
      <c r="R183" s="229">
        <f>Q183*H183</f>
        <v>0.00064000000000000005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798</v>
      </c>
      <c r="AT183" s="231" t="s">
        <v>213</v>
      </c>
      <c r="AU183" s="231" t="s">
        <v>84</v>
      </c>
      <c r="AY183" s="17" t="s">
        <v>138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82</v>
      </c>
      <c r="BK183" s="232">
        <f>ROUND(I183*H183,2)</f>
        <v>0</v>
      </c>
      <c r="BL183" s="17" t="s">
        <v>794</v>
      </c>
      <c r="BM183" s="231" t="s">
        <v>799</v>
      </c>
    </row>
    <row r="184" s="2" customFormat="1" ht="33" customHeight="1">
      <c r="A184" s="38"/>
      <c r="B184" s="39"/>
      <c r="C184" s="219" t="s">
        <v>264</v>
      </c>
      <c r="D184" s="219" t="s">
        <v>140</v>
      </c>
      <c r="E184" s="220" t="s">
        <v>800</v>
      </c>
      <c r="F184" s="221" t="s">
        <v>801</v>
      </c>
      <c r="G184" s="222" t="s">
        <v>216</v>
      </c>
      <c r="H184" s="223">
        <v>1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39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794</v>
      </c>
      <c r="AT184" s="231" t="s">
        <v>140</v>
      </c>
      <c r="AU184" s="231" t="s">
        <v>84</v>
      </c>
      <c r="AY184" s="17" t="s">
        <v>138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82</v>
      </c>
      <c r="BK184" s="232">
        <f>ROUND(I184*H184,2)</f>
        <v>0</v>
      </c>
      <c r="BL184" s="17" t="s">
        <v>794</v>
      </c>
      <c r="BM184" s="231" t="s">
        <v>802</v>
      </c>
    </row>
    <row r="185" s="2" customFormat="1" ht="16.5" customHeight="1">
      <c r="A185" s="38"/>
      <c r="B185" s="39"/>
      <c r="C185" s="249" t="s">
        <v>270</v>
      </c>
      <c r="D185" s="249" t="s">
        <v>213</v>
      </c>
      <c r="E185" s="250" t="s">
        <v>803</v>
      </c>
      <c r="F185" s="251" t="s">
        <v>804</v>
      </c>
      <c r="G185" s="252" t="s">
        <v>216</v>
      </c>
      <c r="H185" s="253">
        <v>1</v>
      </c>
      <c r="I185" s="254"/>
      <c r="J185" s="255">
        <f>ROUND(I185*H185,2)</f>
        <v>0</v>
      </c>
      <c r="K185" s="256"/>
      <c r="L185" s="257"/>
      <c r="M185" s="258" t="s">
        <v>1</v>
      </c>
      <c r="N185" s="259" t="s">
        <v>39</v>
      </c>
      <c r="O185" s="91"/>
      <c r="P185" s="229">
        <f>O185*H185</f>
        <v>0</v>
      </c>
      <c r="Q185" s="229">
        <v>0.00036000000000000002</v>
      </c>
      <c r="R185" s="229">
        <f>Q185*H185</f>
        <v>0.00036000000000000002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798</v>
      </c>
      <c r="AT185" s="231" t="s">
        <v>213</v>
      </c>
      <c r="AU185" s="231" t="s">
        <v>84</v>
      </c>
      <c r="AY185" s="17" t="s">
        <v>138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82</v>
      </c>
      <c r="BK185" s="232">
        <f>ROUND(I185*H185,2)</f>
        <v>0</v>
      </c>
      <c r="BL185" s="17" t="s">
        <v>794</v>
      </c>
      <c r="BM185" s="231" t="s">
        <v>805</v>
      </c>
    </row>
    <row r="186" s="2" customFormat="1" ht="33" customHeight="1">
      <c r="A186" s="38"/>
      <c r="B186" s="39"/>
      <c r="C186" s="219" t="s">
        <v>275</v>
      </c>
      <c r="D186" s="219" t="s">
        <v>140</v>
      </c>
      <c r="E186" s="220" t="s">
        <v>806</v>
      </c>
      <c r="F186" s="221" t="s">
        <v>807</v>
      </c>
      <c r="G186" s="222" t="s">
        <v>216</v>
      </c>
      <c r="H186" s="223">
        <v>8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39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794</v>
      </c>
      <c r="AT186" s="231" t="s">
        <v>140</v>
      </c>
      <c r="AU186" s="231" t="s">
        <v>84</v>
      </c>
      <c r="AY186" s="17" t="s">
        <v>138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82</v>
      </c>
      <c r="BK186" s="232">
        <f>ROUND(I186*H186,2)</f>
        <v>0</v>
      </c>
      <c r="BL186" s="17" t="s">
        <v>794</v>
      </c>
      <c r="BM186" s="231" t="s">
        <v>808</v>
      </c>
    </row>
    <row r="187" s="2" customFormat="1" ht="24.15" customHeight="1">
      <c r="A187" s="38"/>
      <c r="B187" s="39"/>
      <c r="C187" s="249" t="s">
        <v>281</v>
      </c>
      <c r="D187" s="249" t="s">
        <v>213</v>
      </c>
      <c r="E187" s="250" t="s">
        <v>809</v>
      </c>
      <c r="F187" s="251" t="s">
        <v>810</v>
      </c>
      <c r="G187" s="252" t="s">
        <v>216</v>
      </c>
      <c r="H187" s="253">
        <v>8</v>
      </c>
      <c r="I187" s="254"/>
      <c r="J187" s="255">
        <f>ROUND(I187*H187,2)</f>
        <v>0</v>
      </c>
      <c r="K187" s="256"/>
      <c r="L187" s="257"/>
      <c r="M187" s="258" t="s">
        <v>1</v>
      </c>
      <c r="N187" s="259" t="s">
        <v>39</v>
      </c>
      <c r="O187" s="91"/>
      <c r="P187" s="229">
        <f>O187*H187</f>
        <v>0</v>
      </c>
      <c r="Q187" s="229">
        <v>0.0033</v>
      </c>
      <c r="R187" s="229">
        <f>Q187*H187</f>
        <v>0.0264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811</v>
      </c>
      <c r="AT187" s="231" t="s">
        <v>213</v>
      </c>
      <c r="AU187" s="231" t="s">
        <v>84</v>
      </c>
      <c r="AY187" s="17" t="s">
        <v>138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82</v>
      </c>
      <c r="BK187" s="232">
        <f>ROUND(I187*H187,2)</f>
        <v>0</v>
      </c>
      <c r="BL187" s="17" t="s">
        <v>811</v>
      </c>
      <c r="BM187" s="231" t="s">
        <v>812</v>
      </c>
    </row>
    <row r="188" s="2" customFormat="1" ht="33" customHeight="1">
      <c r="A188" s="38"/>
      <c r="B188" s="39"/>
      <c r="C188" s="219" t="s">
        <v>285</v>
      </c>
      <c r="D188" s="219" t="s">
        <v>140</v>
      </c>
      <c r="E188" s="220" t="s">
        <v>813</v>
      </c>
      <c r="F188" s="221" t="s">
        <v>814</v>
      </c>
      <c r="G188" s="222" t="s">
        <v>216</v>
      </c>
      <c r="H188" s="223">
        <v>1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39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794</v>
      </c>
      <c r="AT188" s="231" t="s">
        <v>140</v>
      </c>
      <c r="AU188" s="231" t="s">
        <v>84</v>
      </c>
      <c r="AY188" s="17" t="s">
        <v>138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82</v>
      </c>
      <c r="BK188" s="232">
        <f>ROUND(I188*H188,2)</f>
        <v>0</v>
      </c>
      <c r="BL188" s="17" t="s">
        <v>794</v>
      </c>
      <c r="BM188" s="231" t="s">
        <v>815</v>
      </c>
    </row>
    <row r="189" s="2" customFormat="1" ht="24.15" customHeight="1">
      <c r="A189" s="38"/>
      <c r="B189" s="39"/>
      <c r="C189" s="249" t="s">
        <v>289</v>
      </c>
      <c r="D189" s="249" t="s">
        <v>213</v>
      </c>
      <c r="E189" s="250" t="s">
        <v>816</v>
      </c>
      <c r="F189" s="251" t="s">
        <v>817</v>
      </c>
      <c r="G189" s="252" t="s">
        <v>216</v>
      </c>
      <c r="H189" s="253">
        <v>1</v>
      </c>
      <c r="I189" s="254"/>
      <c r="J189" s="255">
        <f>ROUND(I189*H189,2)</f>
        <v>0</v>
      </c>
      <c r="K189" s="256"/>
      <c r="L189" s="257"/>
      <c r="M189" s="258" t="s">
        <v>1</v>
      </c>
      <c r="N189" s="259" t="s">
        <v>39</v>
      </c>
      <c r="O189" s="91"/>
      <c r="P189" s="229">
        <f>O189*H189</f>
        <v>0</v>
      </c>
      <c r="Q189" s="229">
        <v>0.0114</v>
      </c>
      <c r="R189" s="229">
        <f>Q189*H189</f>
        <v>0.0114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811</v>
      </c>
      <c r="AT189" s="231" t="s">
        <v>213</v>
      </c>
      <c r="AU189" s="231" t="s">
        <v>84</v>
      </c>
      <c r="AY189" s="17" t="s">
        <v>138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82</v>
      </c>
      <c r="BK189" s="232">
        <f>ROUND(I189*H189,2)</f>
        <v>0</v>
      </c>
      <c r="BL189" s="17" t="s">
        <v>811</v>
      </c>
      <c r="BM189" s="231" t="s">
        <v>818</v>
      </c>
    </row>
    <row r="190" s="2" customFormat="1" ht="16.5" customHeight="1">
      <c r="A190" s="38"/>
      <c r="B190" s="39"/>
      <c r="C190" s="219" t="s">
        <v>294</v>
      </c>
      <c r="D190" s="219" t="s">
        <v>140</v>
      </c>
      <c r="E190" s="220" t="s">
        <v>819</v>
      </c>
      <c r="F190" s="221" t="s">
        <v>820</v>
      </c>
      <c r="G190" s="222" t="s">
        <v>216</v>
      </c>
      <c r="H190" s="223">
        <v>1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39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794</v>
      </c>
      <c r="AT190" s="231" t="s">
        <v>140</v>
      </c>
      <c r="AU190" s="231" t="s">
        <v>84</v>
      </c>
      <c r="AY190" s="17" t="s">
        <v>138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82</v>
      </c>
      <c r="BK190" s="232">
        <f>ROUND(I190*H190,2)</f>
        <v>0</v>
      </c>
      <c r="BL190" s="17" t="s">
        <v>794</v>
      </c>
      <c r="BM190" s="231" t="s">
        <v>821</v>
      </c>
    </row>
    <row r="191" s="2" customFormat="1" ht="24.15" customHeight="1">
      <c r="A191" s="38"/>
      <c r="B191" s="39"/>
      <c r="C191" s="219" t="s">
        <v>298</v>
      </c>
      <c r="D191" s="219" t="s">
        <v>140</v>
      </c>
      <c r="E191" s="220" t="s">
        <v>822</v>
      </c>
      <c r="F191" s="221" t="s">
        <v>823</v>
      </c>
      <c r="G191" s="222" t="s">
        <v>216</v>
      </c>
      <c r="H191" s="223">
        <v>8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39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794</v>
      </c>
      <c r="AT191" s="231" t="s">
        <v>140</v>
      </c>
      <c r="AU191" s="231" t="s">
        <v>84</v>
      </c>
      <c r="AY191" s="17" t="s">
        <v>138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82</v>
      </c>
      <c r="BK191" s="232">
        <f>ROUND(I191*H191,2)</f>
        <v>0</v>
      </c>
      <c r="BL191" s="17" t="s">
        <v>794</v>
      </c>
      <c r="BM191" s="231" t="s">
        <v>824</v>
      </c>
    </row>
    <row r="192" s="2" customFormat="1" ht="16.5" customHeight="1">
      <c r="A192" s="38"/>
      <c r="B192" s="39"/>
      <c r="C192" s="249" t="s">
        <v>302</v>
      </c>
      <c r="D192" s="249" t="s">
        <v>213</v>
      </c>
      <c r="E192" s="250" t="s">
        <v>825</v>
      </c>
      <c r="F192" s="251" t="s">
        <v>826</v>
      </c>
      <c r="G192" s="252" t="s">
        <v>216</v>
      </c>
      <c r="H192" s="253">
        <v>8</v>
      </c>
      <c r="I192" s="254"/>
      <c r="J192" s="255">
        <f>ROUND(I192*H192,2)</f>
        <v>0</v>
      </c>
      <c r="K192" s="256"/>
      <c r="L192" s="257"/>
      <c r="M192" s="258" t="s">
        <v>1</v>
      </c>
      <c r="N192" s="259" t="s">
        <v>39</v>
      </c>
      <c r="O192" s="91"/>
      <c r="P192" s="229">
        <f>O192*H192</f>
        <v>0</v>
      </c>
      <c r="Q192" s="229">
        <v>0.127</v>
      </c>
      <c r="R192" s="229">
        <f>Q192*H192</f>
        <v>1.016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811</v>
      </c>
      <c r="AT192" s="231" t="s">
        <v>213</v>
      </c>
      <c r="AU192" s="231" t="s">
        <v>84</v>
      </c>
      <c r="AY192" s="17" t="s">
        <v>138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82</v>
      </c>
      <c r="BK192" s="232">
        <f>ROUND(I192*H192,2)</f>
        <v>0</v>
      </c>
      <c r="BL192" s="17" t="s">
        <v>811</v>
      </c>
      <c r="BM192" s="231" t="s">
        <v>827</v>
      </c>
    </row>
    <row r="193" s="2" customFormat="1" ht="16.5" customHeight="1">
      <c r="A193" s="38"/>
      <c r="B193" s="39"/>
      <c r="C193" s="249" t="s">
        <v>306</v>
      </c>
      <c r="D193" s="249" t="s">
        <v>213</v>
      </c>
      <c r="E193" s="250" t="s">
        <v>828</v>
      </c>
      <c r="F193" s="251" t="s">
        <v>829</v>
      </c>
      <c r="G193" s="252" t="s">
        <v>216</v>
      </c>
      <c r="H193" s="253">
        <v>1</v>
      </c>
      <c r="I193" s="254"/>
      <c r="J193" s="255">
        <f>ROUND(I193*H193,2)</f>
        <v>0</v>
      </c>
      <c r="K193" s="256"/>
      <c r="L193" s="257"/>
      <c r="M193" s="258" t="s">
        <v>1</v>
      </c>
      <c r="N193" s="259" t="s">
        <v>39</v>
      </c>
      <c r="O193" s="91"/>
      <c r="P193" s="229">
        <f>O193*H193</f>
        <v>0</v>
      </c>
      <c r="Q193" s="229">
        <v>0.062</v>
      </c>
      <c r="R193" s="229">
        <f>Q193*H193</f>
        <v>0.062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811</v>
      </c>
      <c r="AT193" s="231" t="s">
        <v>213</v>
      </c>
      <c r="AU193" s="231" t="s">
        <v>84</v>
      </c>
      <c r="AY193" s="17" t="s">
        <v>138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82</v>
      </c>
      <c r="BK193" s="232">
        <f>ROUND(I193*H193,2)</f>
        <v>0</v>
      </c>
      <c r="BL193" s="17" t="s">
        <v>811</v>
      </c>
      <c r="BM193" s="231" t="s">
        <v>830</v>
      </c>
    </row>
    <row r="194" s="2" customFormat="1" ht="24.15" customHeight="1">
      <c r="A194" s="38"/>
      <c r="B194" s="39"/>
      <c r="C194" s="219" t="s">
        <v>311</v>
      </c>
      <c r="D194" s="219" t="s">
        <v>140</v>
      </c>
      <c r="E194" s="220" t="s">
        <v>831</v>
      </c>
      <c r="F194" s="221" t="s">
        <v>832</v>
      </c>
      <c r="G194" s="222" t="s">
        <v>216</v>
      </c>
      <c r="H194" s="223">
        <v>8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39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794</v>
      </c>
      <c r="AT194" s="231" t="s">
        <v>140</v>
      </c>
      <c r="AU194" s="231" t="s">
        <v>84</v>
      </c>
      <c r="AY194" s="17" t="s">
        <v>138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82</v>
      </c>
      <c r="BK194" s="232">
        <f>ROUND(I194*H194,2)</f>
        <v>0</v>
      </c>
      <c r="BL194" s="17" t="s">
        <v>794</v>
      </c>
      <c r="BM194" s="231" t="s">
        <v>833</v>
      </c>
    </row>
    <row r="195" s="13" customFormat="1">
      <c r="A195" s="13"/>
      <c r="B195" s="238"/>
      <c r="C195" s="239"/>
      <c r="D195" s="233" t="s">
        <v>148</v>
      </c>
      <c r="E195" s="240" t="s">
        <v>1</v>
      </c>
      <c r="F195" s="241" t="s">
        <v>834</v>
      </c>
      <c r="G195" s="239"/>
      <c r="H195" s="242">
        <v>8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148</v>
      </c>
      <c r="AU195" s="248" t="s">
        <v>84</v>
      </c>
      <c r="AV195" s="13" t="s">
        <v>84</v>
      </c>
      <c r="AW195" s="13" t="s">
        <v>31</v>
      </c>
      <c r="AX195" s="13" t="s">
        <v>82</v>
      </c>
      <c r="AY195" s="248" t="s">
        <v>138</v>
      </c>
    </row>
    <row r="196" s="2" customFormat="1" ht="24.15" customHeight="1">
      <c r="A196" s="38"/>
      <c r="B196" s="39"/>
      <c r="C196" s="249" t="s">
        <v>316</v>
      </c>
      <c r="D196" s="249" t="s">
        <v>213</v>
      </c>
      <c r="E196" s="250" t="s">
        <v>835</v>
      </c>
      <c r="F196" s="251" t="s">
        <v>836</v>
      </c>
      <c r="G196" s="252" t="s">
        <v>216</v>
      </c>
      <c r="H196" s="253">
        <v>5</v>
      </c>
      <c r="I196" s="254"/>
      <c r="J196" s="255">
        <f>ROUND(I196*H196,2)</f>
        <v>0</v>
      </c>
      <c r="K196" s="256"/>
      <c r="L196" s="257"/>
      <c r="M196" s="258" t="s">
        <v>1</v>
      </c>
      <c r="N196" s="259" t="s">
        <v>39</v>
      </c>
      <c r="O196" s="91"/>
      <c r="P196" s="229">
        <f>O196*H196</f>
        <v>0</v>
      </c>
      <c r="Q196" s="229">
        <v>0.0080000000000000002</v>
      </c>
      <c r="R196" s="229">
        <f>Q196*H196</f>
        <v>0.040000000000000001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811</v>
      </c>
      <c r="AT196" s="231" t="s">
        <v>213</v>
      </c>
      <c r="AU196" s="231" t="s">
        <v>84</v>
      </c>
      <c r="AY196" s="17" t="s">
        <v>138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82</v>
      </c>
      <c r="BK196" s="232">
        <f>ROUND(I196*H196,2)</f>
        <v>0</v>
      </c>
      <c r="BL196" s="17" t="s">
        <v>811</v>
      </c>
      <c r="BM196" s="231" t="s">
        <v>837</v>
      </c>
    </row>
    <row r="197" s="2" customFormat="1" ht="24.15" customHeight="1">
      <c r="A197" s="38"/>
      <c r="B197" s="39"/>
      <c r="C197" s="249" t="s">
        <v>321</v>
      </c>
      <c r="D197" s="249" t="s">
        <v>213</v>
      </c>
      <c r="E197" s="250" t="s">
        <v>838</v>
      </c>
      <c r="F197" s="251" t="s">
        <v>839</v>
      </c>
      <c r="G197" s="252" t="s">
        <v>216</v>
      </c>
      <c r="H197" s="253">
        <v>3</v>
      </c>
      <c r="I197" s="254"/>
      <c r="J197" s="255">
        <f>ROUND(I197*H197,2)</f>
        <v>0</v>
      </c>
      <c r="K197" s="256"/>
      <c r="L197" s="257"/>
      <c r="M197" s="258" t="s">
        <v>1</v>
      </c>
      <c r="N197" s="259" t="s">
        <v>39</v>
      </c>
      <c r="O197" s="91"/>
      <c r="P197" s="229">
        <f>O197*H197</f>
        <v>0</v>
      </c>
      <c r="Q197" s="229">
        <v>0.010500000000000001</v>
      </c>
      <c r="R197" s="229">
        <f>Q197*H197</f>
        <v>0.0315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811</v>
      </c>
      <c r="AT197" s="231" t="s">
        <v>213</v>
      </c>
      <c r="AU197" s="231" t="s">
        <v>84</v>
      </c>
      <c r="AY197" s="17" t="s">
        <v>138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82</v>
      </c>
      <c r="BK197" s="232">
        <f>ROUND(I197*H197,2)</f>
        <v>0</v>
      </c>
      <c r="BL197" s="17" t="s">
        <v>811</v>
      </c>
      <c r="BM197" s="231" t="s">
        <v>840</v>
      </c>
    </row>
    <row r="198" s="2" customFormat="1" ht="16.5" customHeight="1">
      <c r="A198" s="38"/>
      <c r="B198" s="39"/>
      <c r="C198" s="219" t="s">
        <v>326</v>
      </c>
      <c r="D198" s="219" t="s">
        <v>140</v>
      </c>
      <c r="E198" s="220" t="s">
        <v>841</v>
      </c>
      <c r="F198" s="221" t="s">
        <v>842</v>
      </c>
      <c r="G198" s="222" t="s">
        <v>216</v>
      </c>
      <c r="H198" s="223">
        <v>9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39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794</v>
      </c>
      <c r="AT198" s="231" t="s">
        <v>140</v>
      </c>
      <c r="AU198" s="231" t="s">
        <v>84</v>
      </c>
      <c r="AY198" s="17" t="s">
        <v>138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82</v>
      </c>
      <c r="BK198" s="232">
        <f>ROUND(I198*H198,2)</f>
        <v>0</v>
      </c>
      <c r="BL198" s="17" t="s">
        <v>794</v>
      </c>
      <c r="BM198" s="231" t="s">
        <v>843</v>
      </c>
    </row>
    <row r="199" s="2" customFormat="1" ht="16.5" customHeight="1">
      <c r="A199" s="38"/>
      <c r="B199" s="39"/>
      <c r="C199" s="249" t="s">
        <v>331</v>
      </c>
      <c r="D199" s="249" t="s">
        <v>213</v>
      </c>
      <c r="E199" s="250" t="s">
        <v>844</v>
      </c>
      <c r="F199" s="251" t="s">
        <v>845</v>
      </c>
      <c r="G199" s="252" t="s">
        <v>216</v>
      </c>
      <c r="H199" s="253">
        <v>36</v>
      </c>
      <c r="I199" s="254"/>
      <c r="J199" s="255">
        <f>ROUND(I199*H199,2)</f>
        <v>0</v>
      </c>
      <c r="K199" s="256"/>
      <c r="L199" s="257"/>
      <c r="M199" s="258" t="s">
        <v>1</v>
      </c>
      <c r="N199" s="259" t="s">
        <v>39</v>
      </c>
      <c r="O199" s="91"/>
      <c r="P199" s="229">
        <f>O199*H199</f>
        <v>0</v>
      </c>
      <c r="Q199" s="229">
        <v>0.00050000000000000001</v>
      </c>
      <c r="R199" s="229">
        <f>Q199*H199</f>
        <v>0.018000000000000002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811</v>
      </c>
      <c r="AT199" s="231" t="s">
        <v>213</v>
      </c>
      <c r="AU199" s="231" t="s">
        <v>84</v>
      </c>
      <c r="AY199" s="17" t="s">
        <v>138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82</v>
      </c>
      <c r="BK199" s="232">
        <f>ROUND(I199*H199,2)</f>
        <v>0</v>
      </c>
      <c r="BL199" s="17" t="s">
        <v>811</v>
      </c>
      <c r="BM199" s="231" t="s">
        <v>846</v>
      </c>
    </row>
    <row r="200" s="13" customFormat="1">
      <c r="A200" s="13"/>
      <c r="B200" s="238"/>
      <c r="C200" s="239"/>
      <c r="D200" s="233" t="s">
        <v>148</v>
      </c>
      <c r="E200" s="239"/>
      <c r="F200" s="241" t="s">
        <v>847</v>
      </c>
      <c r="G200" s="239"/>
      <c r="H200" s="242">
        <v>36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148</v>
      </c>
      <c r="AU200" s="248" t="s">
        <v>84</v>
      </c>
      <c r="AV200" s="13" t="s">
        <v>84</v>
      </c>
      <c r="AW200" s="13" t="s">
        <v>4</v>
      </c>
      <c r="AX200" s="13" t="s">
        <v>82</v>
      </c>
      <c r="AY200" s="248" t="s">
        <v>138</v>
      </c>
    </row>
    <row r="201" s="2" customFormat="1" ht="49.05" customHeight="1">
      <c r="A201" s="38"/>
      <c r="B201" s="39"/>
      <c r="C201" s="219" t="s">
        <v>336</v>
      </c>
      <c r="D201" s="219" t="s">
        <v>140</v>
      </c>
      <c r="E201" s="220" t="s">
        <v>848</v>
      </c>
      <c r="F201" s="221" t="s">
        <v>849</v>
      </c>
      <c r="G201" s="222" t="s">
        <v>163</v>
      </c>
      <c r="H201" s="223">
        <v>292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39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794</v>
      </c>
      <c r="AT201" s="231" t="s">
        <v>140</v>
      </c>
      <c r="AU201" s="231" t="s">
        <v>84</v>
      </c>
      <c r="AY201" s="17" t="s">
        <v>138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82</v>
      </c>
      <c r="BK201" s="232">
        <f>ROUND(I201*H201,2)</f>
        <v>0</v>
      </c>
      <c r="BL201" s="17" t="s">
        <v>794</v>
      </c>
      <c r="BM201" s="231" t="s">
        <v>850</v>
      </c>
    </row>
    <row r="202" s="2" customFormat="1" ht="16.5" customHeight="1">
      <c r="A202" s="38"/>
      <c r="B202" s="39"/>
      <c r="C202" s="249" t="s">
        <v>340</v>
      </c>
      <c r="D202" s="249" t="s">
        <v>213</v>
      </c>
      <c r="E202" s="250" t="s">
        <v>851</v>
      </c>
      <c r="F202" s="251" t="s">
        <v>852</v>
      </c>
      <c r="G202" s="252" t="s">
        <v>528</v>
      </c>
      <c r="H202" s="253">
        <v>190.09200000000001</v>
      </c>
      <c r="I202" s="254"/>
      <c r="J202" s="255">
        <f>ROUND(I202*H202,2)</f>
        <v>0</v>
      </c>
      <c r="K202" s="256"/>
      <c r="L202" s="257"/>
      <c r="M202" s="258" t="s">
        <v>1</v>
      </c>
      <c r="N202" s="259" t="s">
        <v>39</v>
      </c>
      <c r="O202" s="91"/>
      <c r="P202" s="229">
        <f>O202*H202</f>
        <v>0</v>
      </c>
      <c r="Q202" s="229">
        <v>0.001</v>
      </c>
      <c r="R202" s="229">
        <f>Q202*H202</f>
        <v>0.19009200000000001</v>
      </c>
      <c r="S202" s="229">
        <v>0</v>
      </c>
      <c r="T202" s="23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1" t="s">
        <v>811</v>
      </c>
      <c r="AT202" s="231" t="s">
        <v>213</v>
      </c>
      <c r="AU202" s="231" t="s">
        <v>84</v>
      </c>
      <c r="AY202" s="17" t="s">
        <v>138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7" t="s">
        <v>82</v>
      </c>
      <c r="BK202" s="232">
        <f>ROUND(I202*H202,2)</f>
        <v>0</v>
      </c>
      <c r="BL202" s="17" t="s">
        <v>811</v>
      </c>
      <c r="BM202" s="231" t="s">
        <v>853</v>
      </c>
    </row>
    <row r="203" s="13" customFormat="1">
      <c r="A203" s="13"/>
      <c r="B203" s="238"/>
      <c r="C203" s="239"/>
      <c r="D203" s="233" t="s">
        <v>148</v>
      </c>
      <c r="E203" s="240" t="s">
        <v>1</v>
      </c>
      <c r="F203" s="241" t="s">
        <v>854</v>
      </c>
      <c r="G203" s="239"/>
      <c r="H203" s="242">
        <v>190.09200000000001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148</v>
      </c>
      <c r="AU203" s="248" t="s">
        <v>84</v>
      </c>
      <c r="AV203" s="13" t="s">
        <v>84</v>
      </c>
      <c r="AW203" s="13" t="s">
        <v>31</v>
      </c>
      <c r="AX203" s="13" t="s">
        <v>82</v>
      </c>
      <c r="AY203" s="248" t="s">
        <v>138</v>
      </c>
    </row>
    <row r="204" s="2" customFormat="1" ht="16.5" customHeight="1">
      <c r="A204" s="38"/>
      <c r="B204" s="39"/>
      <c r="C204" s="249" t="s">
        <v>344</v>
      </c>
      <c r="D204" s="249" t="s">
        <v>213</v>
      </c>
      <c r="E204" s="250" t="s">
        <v>855</v>
      </c>
      <c r="F204" s="251" t="s">
        <v>856</v>
      </c>
      <c r="G204" s="252" t="s">
        <v>216</v>
      </c>
      <c r="H204" s="253">
        <v>4</v>
      </c>
      <c r="I204" s="254"/>
      <c r="J204" s="255">
        <f>ROUND(I204*H204,2)</f>
        <v>0</v>
      </c>
      <c r="K204" s="256"/>
      <c r="L204" s="257"/>
      <c r="M204" s="258" t="s">
        <v>1</v>
      </c>
      <c r="N204" s="259" t="s">
        <v>39</v>
      </c>
      <c r="O204" s="91"/>
      <c r="P204" s="229">
        <f>O204*H204</f>
        <v>0</v>
      </c>
      <c r="Q204" s="229">
        <v>0.00023000000000000001</v>
      </c>
      <c r="R204" s="229">
        <f>Q204*H204</f>
        <v>0.00092000000000000003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811</v>
      </c>
      <c r="AT204" s="231" t="s">
        <v>213</v>
      </c>
      <c r="AU204" s="231" t="s">
        <v>84</v>
      </c>
      <c r="AY204" s="17" t="s">
        <v>138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82</v>
      </c>
      <c r="BK204" s="232">
        <f>ROUND(I204*H204,2)</f>
        <v>0</v>
      </c>
      <c r="BL204" s="17" t="s">
        <v>811</v>
      </c>
      <c r="BM204" s="231" t="s">
        <v>857</v>
      </c>
    </row>
    <row r="205" s="2" customFormat="1" ht="24.15" customHeight="1">
      <c r="A205" s="38"/>
      <c r="B205" s="39"/>
      <c r="C205" s="249" t="s">
        <v>349</v>
      </c>
      <c r="D205" s="249" t="s">
        <v>213</v>
      </c>
      <c r="E205" s="250" t="s">
        <v>858</v>
      </c>
      <c r="F205" s="251" t="s">
        <v>859</v>
      </c>
      <c r="G205" s="252" t="s">
        <v>216</v>
      </c>
      <c r="H205" s="253">
        <v>2</v>
      </c>
      <c r="I205" s="254"/>
      <c r="J205" s="255">
        <f>ROUND(I205*H205,2)</f>
        <v>0</v>
      </c>
      <c r="K205" s="256"/>
      <c r="L205" s="257"/>
      <c r="M205" s="258" t="s">
        <v>1</v>
      </c>
      <c r="N205" s="259" t="s">
        <v>39</v>
      </c>
      <c r="O205" s="91"/>
      <c r="P205" s="229">
        <f>O205*H205</f>
        <v>0</v>
      </c>
      <c r="Q205" s="229">
        <v>0.00025999999999999998</v>
      </c>
      <c r="R205" s="229">
        <f>Q205*H205</f>
        <v>0.00051999999999999995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811</v>
      </c>
      <c r="AT205" s="231" t="s">
        <v>213</v>
      </c>
      <c r="AU205" s="231" t="s">
        <v>84</v>
      </c>
      <c r="AY205" s="17" t="s">
        <v>138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82</v>
      </c>
      <c r="BK205" s="232">
        <f>ROUND(I205*H205,2)</f>
        <v>0</v>
      </c>
      <c r="BL205" s="17" t="s">
        <v>811</v>
      </c>
      <c r="BM205" s="231" t="s">
        <v>860</v>
      </c>
    </row>
    <row r="206" s="2" customFormat="1" ht="24.15" customHeight="1">
      <c r="A206" s="38"/>
      <c r="B206" s="39"/>
      <c r="C206" s="249" t="s">
        <v>354</v>
      </c>
      <c r="D206" s="249" t="s">
        <v>213</v>
      </c>
      <c r="E206" s="250" t="s">
        <v>861</v>
      </c>
      <c r="F206" s="251" t="s">
        <v>862</v>
      </c>
      <c r="G206" s="252" t="s">
        <v>216</v>
      </c>
      <c r="H206" s="253">
        <v>9</v>
      </c>
      <c r="I206" s="254"/>
      <c r="J206" s="255">
        <f>ROUND(I206*H206,2)</f>
        <v>0</v>
      </c>
      <c r="K206" s="256"/>
      <c r="L206" s="257"/>
      <c r="M206" s="258" t="s">
        <v>1</v>
      </c>
      <c r="N206" s="259" t="s">
        <v>39</v>
      </c>
      <c r="O206" s="91"/>
      <c r="P206" s="229">
        <f>O206*H206</f>
        <v>0</v>
      </c>
      <c r="Q206" s="229">
        <v>0.00069999999999999999</v>
      </c>
      <c r="R206" s="229">
        <f>Q206*H206</f>
        <v>0.0063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811</v>
      </c>
      <c r="AT206" s="231" t="s">
        <v>213</v>
      </c>
      <c r="AU206" s="231" t="s">
        <v>84</v>
      </c>
      <c r="AY206" s="17" t="s">
        <v>138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82</v>
      </c>
      <c r="BK206" s="232">
        <f>ROUND(I206*H206,2)</f>
        <v>0</v>
      </c>
      <c r="BL206" s="17" t="s">
        <v>811</v>
      </c>
      <c r="BM206" s="231" t="s">
        <v>863</v>
      </c>
    </row>
    <row r="207" s="2" customFormat="1" ht="49.05" customHeight="1">
      <c r="A207" s="38"/>
      <c r="B207" s="39"/>
      <c r="C207" s="219" t="s">
        <v>358</v>
      </c>
      <c r="D207" s="219" t="s">
        <v>140</v>
      </c>
      <c r="E207" s="220" t="s">
        <v>864</v>
      </c>
      <c r="F207" s="221" t="s">
        <v>865</v>
      </c>
      <c r="G207" s="222" t="s">
        <v>216</v>
      </c>
      <c r="H207" s="223">
        <v>1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39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794</v>
      </c>
      <c r="AT207" s="231" t="s">
        <v>140</v>
      </c>
      <c r="AU207" s="231" t="s">
        <v>84</v>
      </c>
      <c r="AY207" s="17" t="s">
        <v>138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82</v>
      </c>
      <c r="BK207" s="232">
        <f>ROUND(I207*H207,2)</f>
        <v>0</v>
      </c>
      <c r="BL207" s="17" t="s">
        <v>794</v>
      </c>
      <c r="BM207" s="231" t="s">
        <v>866</v>
      </c>
    </row>
    <row r="208" s="2" customFormat="1" ht="33" customHeight="1">
      <c r="A208" s="38"/>
      <c r="B208" s="39"/>
      <c r="C208" s="219" t="s">
        <v>364</v>
      </c>
      <c r="D208" s="219" t="s">
        <v>140</v>
      </c>
      <c r="E208" s="220" t="s">
        <v>867</v>
      </c>
      <c r="F208" s="221" t="s">
        <v>868</v>
      </c>
      <c r="G208" s="222" t="s">
        <v>869</v>
      </c>
      <c r="H208" s="223">
        <v>1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39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794</v>
      </c>
      <c r="AT208" s="231" t="s">
        <v>140</v>
      </c>
      <c r="AU208" s="231" t="s">
        <v>84</v>
      </c>
      <c r="AY208" s="17" t="s">
        <v>138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82</v>
      </c>
      <c r="BK208" s="232">
        <f>ROUND(I208*H208,2)</f>
        <v>0</v>
      </c>
      <c r="BL208" s="17" t="s">
        <v>794</v>
      </c>
      <c r="BM208" s="231" t="s">
        <v>870</v>
      </c>
    </row>
    <row r="209" s="2" customFormat="1" ht="24.15" customHeight="1">
      <c r="A209" s="38"/>
      <c r="B209" s="39"/>
      <c r="C209" s="219" t="s">
        <v>369</v>
      </c>
      <c r="D209" s="219" t="s">
        <v>140</v>
      </c>
      <c r="E209" s="220" t="s">
        <v>871</v>
      </c>
      <c r="F209" s="221" t="s">
        <v>872</v>
      </c>
      <c r="G209" s="222" t="s">
        <v>869</v>
      </c>
      <c r="H209" s="223">
        <v>1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39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794</v>
      </c>
      <c r="AT209" s="231" t="s">
        <v>140</v>
      </c>
      <c r="AU209" s="231" t="s">
        <v>84</v>
      </c>
      <c r="AY209" s="17" t="s">
        <v>138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82</v>
      </c>
      <c r="BK209" s="232">
        <f>ROUND(I209*H209,2)</f>
        <v>0</v>
      </c>
      <c r="BL209" s="17" t="s">
        <v>794</v>
      </c>
      <c r="BM209" s="231" t="s">
        <v>873</v>
      </c>
    </row>
    <row r="210" s="2" customFormat="1" ht="49.05" customHeight="1">
      <c r="A210" s="38"/>
      <c r="B210" s="39"/>
      <c r="C210" s="219" t="s">
        <v>373</v>
      </c>
      <c r="D210" s="219" t="s">
        <v>140</v>
      </c>
      <c r="E210" s="220" t="s">
        <v>874</v>
      </c>
      <c r="F210" s="221" t="s">
        <v>875</v>
      </c>
      <c r="G210" s="222" t="s">
        <v>163</v>
      </c>
      <c r="H210" s="223">
        <v>77</v>
      </c>
      <c r="I210" s="224"/>
      <c r="J210" s="225">
        <f>ROUND(I210*H210,2)</f>
        <v>0</v>
      </c>
      <c r="K210" s="226"/>
      <c r="L210" s="44"/>
      <c r="M210" s="227" t="s">
        <v>1</v>
      </c>
      <c r="N210" s="228" t="s">
        <v>39</v>
      </c>
      <c r="O210" s="91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1" t="s">
        <v>794</v>
      </c>
      <c r="AT210" s="231" t="s">
        <v>140</v>
      </c>
      <c r="AU210" s="231" t="s">
        <v>84</v>
      </c>
      <c r="AY210" s="17" t="s">
        <v>138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7" t="s">
        <v>82</v>
      </c>
      <c r="BK210" s="232">
        <f>ROUND(I210*H210,2)</f>
        <v>0</v>
      </c>
      <c r="BL210" s="17" t="s">
        <v>794</v>
      </c>
      <c r="BM210" s="231" t="s">
        <v>876</v>
      </c>
    </row>
    <row r="211" s="2" customFormat="1" ht="24.15" customHeight="1">
      <c r="A211" s="38"/>
      <c r="B211" s="39"/>
      <c r="C211" s="249" t="s">
        <v>377</v>
      </c>
      <c r="D211" s="249" t="s">
        <v>213</v>
      </c>
      <c r="E211" s="250" t="s">
        <v>877</v>
      </c>
      <c r="F211" s="251" t="s">
        <v>878</v>
      </c>
      <c r="G211" s="252" t="s">
        <v>163</v>
      </c>
      <c r="H211" s="253">
        <v>88.549999999999997</v>
      </c>
      <c r="I211" s="254"/>
      <c r="J211" s="255">
        <f>ROUND(I211*H211,2)</f>
        <v>0</v>
      </c>
      <c r="K211" s="256"/>
      <c r="L211" s="257"/>
      <c r="M211" s="258" t="s">
        <v>1</v>
      </c>
      <c r="N211" s="259" t="s">
        <v>39</v>
      </c>
      <c r="O211" s="91"/>
      <c r="P211" s="229">
        <f>O211*H211</f>
        <v>0</v>
      </c>
      <c r="Q211" s="229">
        <v>0.00012</v>
      </c>
      <c r="R211" s="229">
        <f>Q211*H211</f>
        <v>0.010626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811</v>
      </c>
      <c r="AT211" s="231" t="s">
        <v>213</v>
      </c>
      <c r="AU211" s="231" t="s">
        <v>84</v>
      </c>
      <c r="AY211" s="17" t="s">
        <v>138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82</v>
      </c>
      <c r="BK211" s="232">
        <f>ROUND(I211*H211,2)</f>
        <v>0</v>
      </c>
      <c r="BL211" s="17" t="s">
        <v>811</v>
      </c>
      <c r="BM211" s="231" t="s">
        <v>879</v>
      </c>
    </row>
    <row r="212" s="13" customFormat="1">
      <c r="A212" s="13"/>
      <c r="B212" s="238"/>
      <c r="C212" s="239"/>
      <c r="D212" s="233" t="s">
        <v>148</v>
      </c>
      <c r="E212" s="239"/>
      <c r="F212" s="241" t="s">
        <v>880</v>
      </c>
      <c r="G212" s="239"/>
      <c r="H212" s="242">
        <v>88.549999999999997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148</v>
      </c>
      <c r="AU212" s="248" t="s">
        <v>84</v>
      </c>
      <c r="AV212" s="13" t="s">
        <v>84</v>
      </c>
      <c r="AW212" s="13" t="s">
        <v>4</v>
      </c>
      <c r="AX212" s="13" t="s">
        <v>82</v>
      </c>
      <c r="AY212" s="248" t="s">
        <v>138</v>
      </c>
    </row>
    <row r="213" s="2" customFormat="1" ht="49.05" customHeight="1">
      <c r="A213" s="38"/>
      <c r="B213" s="39"/>
      <c r="C213" s="219" t="s">
        <v>381</v>
      </c>
      <c r="D213" s="219" t="s">
        <v>140</v>
      </c>
      <c r="E213" s="220" t="s">
        <v>881</v>
      </c>
      <c r="F213" s="221" t="s">
        <v>882</v>
      </c>
      <c r="G213" s="222" t="s">
        <v>163</v>
      </c>
      <c r="H213" s="223">
        <v>292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39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794</v>
      </c>
      <c r="AT213" s="231" t="s">
        <v>140</v>
      </c>
      <c r="AU213" s="231" t="s">
        <v>84</v>
      </c>
      <c r="AY213" s="17" t="s">
        <v>138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82</v>
      </c>
      <c r="BK213" s="232">
        <f>ROUND(I213*H213,2)</f>
        <v>0</v>
      </c>
      <c r="BL213" s="17" t="s">
        <v>794</v>
      </c>
      <c r="BM213" s="231" t="s">
        <v>883</v>
      </c>
    </row>
    <row r="214" s="2" customFormat="1" ht="24.15" customHeight="1">
      <c r="A214" s="38"/>
      <c r="B214" s="39"/>
      <c r="C214" s="249" t="s">
        <v>385</v>
      </c>
      <c r="D214" s="249" t="s">
        <v>213</v>
      </c>
      <c r="E214" s="250" t="s">
        <v>884</v>
      </c>
      <c r="F214" s="251" t="s">
        <v>885</v>
      </c>
      <c r="G214" s="252" t="s">
        <v>163</v>
      </c>
      <c r="H214" s="253">
        <v>335.80000000000001</v>
      </c>
      <c r="I214" s="254"/>
      <c r="J214" s="255">
        <f>ROUND(I214*H214,2)</f>
        <v>0</v>
      </c>
      <c r="K214" s="256"/>
      <c r="L214" s="257"/>
      <c r="M214" s="258" t="s">
        <v>1</v>
      </c>
      <c r="N214" s="259" t="s">
        <v>39</v>
      </c>
      <c r="O214" s="91"/>
      <c r="P214" s="229">
        <f>O214*H214</f>
        <v>0</v>
      </c>
      <c r="Q214" s="229">
        <v>0.00089999999999999998</v>
      </c>
      <c r="R214" s="229">
        <f>Q214*H214</f>
        <v>0.30221999999999999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811</v>
      </c>
      <c r="AT214" s="231" t="s">
        <v>213</v>
      </c>
      <c r="AU214" s="231" t="s">
        <v>84</v>
      </c>
      <c r="AY214" s="17" t="s">
        <v>138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82</v>
      </c>
      <c r="BK214" s="232">
        <f>ROUND(I214*H214,2)</f>
        <v>0</v>
      </c>
      <c r="BL214" s="17" t="s">
        <v>811</v>
      </c>
      <c r="BM214" s="231" t="s">
        <v>886</v>
      </c>
    </row>
    <row r="215" s="13" customFormat="1">
      <c r="A215" s="13"/>
      <c r="B215" s="238"/>
      <c r="C215" s="239"/>
      <c r="D215" s="233" t="s">
        <v>148</v>
      </c>
      <c r="E215" s="239"/>
      <c r="F215" s="241" t="s">
        <v>887</v>
      </c>
      <c r="G215" s="239"/>
      <c r="H215" s="242">
        <v>335.80000000000001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148</v>
      </c>
      <c r="AU215" s="248" t="s">
        <v>84</v>
      </c>
      <c r="AV215" s="13" t="s">
        <v>84</v>
      </c>
      <c r="AW215" s="13" t="s">
        <v>4</v>
      </c>
      <c r="AX215" s="13" t="s">
        <v>82</v>
      </c>
      <c r="AY215" s="248" t="s">
        <v>138</v>
      </c>
    </row>
    <row r="216" s="12" customFormat="1" ht="22.8" customHeight="1">
      <c r="A216" s="12"/>
      <c r="B216" s="203"/>
      <c r="C216" s="204"/>
      <c r="D216" s="205" t="s">
        <v>73</v>
      </c>
      <c r="E216" s="217" t="s">
        <v>888</v>
      </c>
      <c r="F216" s="217" t="s">
        <v>889</v>
      </c>
      <c r="G216" s="204"/>
      <c r="H216" s="204"/>
      <c r="I216" s="207"/>
      <c r="J216" s="218">
        <f>BK216</f>
        <v>0</v>
      </c>
      <c r="K216" s="204"/>
      <c r="L216" s="209"/>
      <c r="M216" s="210"/>
      <c r="N216" s="211"/>
      <c r="O216" s="211"/>
      <c r="P216" s="212">
        <f>SUM(P217:P242)</f>
        <v>0</v>
      </c>
      <c r="Q216" s="211"/>
      <c r="R216" s="212">
        <f>SUM(R217:R242)</f>
        <v>35.053922499999999</v>
      </c>
      <c r="S216" s="211"/>
      <c r="T216" s="213">
        <f>SUM(T217:T242)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4" t="s">
        <v>155</v>
      </c>
      <c r="AT216" s="215" t="s">
        <v>73</v>
      </c>
      <c r="AU216" s="215" t="s">
        <v>82</v>
      </c>
      <c r="AY216" s="214" t="s">
        <v>138</v>
      </c>
      <c r="BK216" s="216">
        <f>SUM(BK217:BK242)</f>
        <v>0</v>
      </c>
    </row>
    <row r="217" s="2" customFormat="1" ht="21.75" customHeight="1">
      <c r="A217" s="38"/>
      <c r="B217" s="39"/>
      <c r="C217" s="219" t="s">
        <v>393</v>
      </c>
      <c r="D217" s="219" t="s">
        <v>140</v>
      </c>
      <c r="E217" s="220" t="s">
        <v>890</v>
      </c>
      <c r="F217" s="221" t="s">
        <v>891</v>
      </c>
      <c r="G217" s="222" t="s">
        <v>892</v>
      </c>
      <c r="H217" s="223">
        <v>0.29999999999999999</v>
      </c>
      <c r="I217" s="224"/>
      <c r="J217" s="225">
        <f>ROUND(I217*H217,2)</f>
        <v>0</v>
      </c>
      <c r="K217" s="226"/>
      <c r="L217" s="44"/>
      <c r="M217" s="227" t="s">
        <v>1</v>
      </c>
      <c r="N217" s="228" t="s">
        <v>39</v>
      </c>
      <c r="O217" s="91"/>
      <c r="P217" s="229">
        <f>O217*H217</f>
        <v>0</v>
      </c>
      <c r="Q217" s="229">
        <v>0.0099000000000000008</v>
      </c>
      <c r="R217" s="229">
        <f>Q217*H217</f>
        <v>0.00297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794</v>
      </c>
      <c r="AT217" s="231" t="s">
        <v>140</v>
      </c>
      <c r="AU217" s="231" t="s">
        <v>84</v>
      </c>
      <c r="AY217" s="17" t="s">
        <v>138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82</v>
      </c>
      <c r="BK217" s="232">
        <f>ROUND(I217*H217,2)</f>
        <v>0</v>
      </c>
      <c r="BL217" s="17" t="s">
        <v>794</v>
      </c>
      <c r="BM217" s="231" t="s">
        <v>893</v>
      </c>
    </row>
    <row r="218" s="2" customFormat="1" ht="49.05" customHeight="1">
      <c r="A218" s="38"/>
      <c r="B218" s="39"/>
      <c r="C218" s="219" t="s">
        <v>398</v>
      </c>
      <c r="D218" s="219" t="s">
        <v>140</v>
      </c>
      <c r="E218" s="220" t="s">
        <v>894</v>
      </c>
      <c r="F218" s="221" t="s">
        <v>895</v>
      </c>
      <c r="G218" s="222" t="s">
        <v>169</v>
      </c>
      <c r="H218" s="223">
        <v>1</v>
      </c>
      <c r="I218" s="224"/>
      <c r="J218" s="225">
        <f>ROUND(I218*H218,2)</f>
        <v>0</v>
      </c>
      <c r="K218" s="226"/>
      <c r="L218" s="44"/>
      <c r="M218" s="227" t="s">
        <v>1</v>
      </c>
      <c r="N218" s="228" t="s">
        <v>39</v>
      </c>
      <c r="O218" s="91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794</v>
      </c>
      <c r="AT218" s="231" t="s">
        <v>140</v>
      </c>
      <c r="AU218" s="231" t="s">
        <v>84</v>
      </c>
      <c r="AY218" s="17" t="s">
        <v>138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82</v>
      </c>
      <c r="BK218" s="232">
        <f>ROUND(I218*H218,2)</f>
        <v>0</v>
      </c>
      <c r="BL218" s="17" t="s">
        <v>794</v>
      </c>
      <c r="BM218" s="231" t="s">
        <v>896</v>
      </c>
    </row>
    <row r="219" s="15" customFormat="1">
      <c r="A219" s="15"/>
      <c r="B219" s="279"/>
      <c r="C219" s="280"/>
      <c r="D219" s="233" t="s">
        <v>148</v>
      </c>
      <c r="E219" s="281" t="s">
        <v>1</v>
      </c>
      <c r="F219" s="282" t="s">
        <v>897</v>
      </c>
      <c r="G219" s="280"/>
      <c r="H219" s="281" t="s">
        <v>1</v>
      </c>
      <c r="I219" s="283"/>
      <c r="J219" s="280"/>
      <c r="K219" s="280"/>
      <c r="L219" s="284"/>
      <c r="M219" s="285"/>
      <c r="N219" s="286"/>
      <c r="O219" s="286"/>
      <c r="P219" s="286"/>
      <c r="Q219" s="286"/>
      <c r="R219" s="286"/>
      <c r="S219" s="286"/>
      <c r="T219" s="287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88" t="s">
        <v>148</v>
      </c>
      <c r="AU219" s="288" t="s">
        <v>84</v>
      </c>
      <c r="AV219" s="15" t="s">
        <v>82</v>
      </c>
      <c r="AW219" s="15" t="s">
        <v>31</v>
      </c>
      <c r="AX219" s="15" t="s">
        <v>74</v>
      </c>
      <c r="AY219" s="288" t="s">
        <v>138</v>
      </c>
    </row>
    <row r="220" s="13" customFormat="1">
      <c r="A220" s="13"/>
      <c r="B220" s="238"/>
      <c r="C220" s="239"/>
      <c r="D220" s="233" t="s">
        <v>148</v>
      </c>
      <c r="E220" s="240" t="s">
        <v>1</v>
      </c>
      <c r="F220" s="241" t="s">
        <v>898</v>
      </c>
      <c r="G220" s="239"/>
      <c r="H220" s="242">
        <v>1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148</v>
      </c>
      <c r="AU220" s="248" t="s">
        <v>84</v>
      </c>
      <c r="AV220" s="13" t="s">
        <v>84</v>
      </c>
      <c r="AW220" s="13" t="s">
        <v>31</v>
      </c>
      <c r="AX220" s="13" t="s">
        <v>74</v>
      </c>
      <c r="AY220" s="248" t="s">
        <v>138</v>
      </c>
    </row>
    <row r="221" s="14" customFormat="1">
      <c r="A221" s="14"/>
      <c r="B221" s="268"/>
      <c r="C221" s="269"/>
      <c r="D221" s="233" t="s">
        <v>148</v>
      </c>
      <c r="E221" s="270" t="s">
        <v>1</v>
      </c>
      <c r="F221" s="271" t="s">
        <v>713</v>
      </c>
      <c r="G221" s="269"/>
      <c r="H221" s="272">
        <v>1</v>
      </c>
      <c r="I221" s="273"/>
      <c r="J221" s="269"/>
      <c r="K221" s="269"/>
      <c r="L221" s="274"/>
      <c r="M221" s="275"/>
      <c r="N221" s="276"/>
      <c r="O221" s="276"/>
      <c r="P221" s="276"/>
      <c r="Q221" s="276"/>
      <c r="R221" s="276"/>
      <c r="S221" s="276"/>
      <c r="T221" s="27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78" t="s">
        <v>148</v>
      </c>
      <c r="AU221" s="278" t="s">
        <v>84</v>
      </c>
      <c r="AV221" s="14" t="s">
        <v>144</v>
      </c>
      <c r="AW221" s="14" t="s">
        <v>31</v>
      </c>
      <c r="AX221" s="14" t="s">
        <v>82</v>
      </c>
      <c r="AY221" s="278" t="s">
        <v>138</v>
      </c>
    </row>
    <row r="222" s="2" customFormat="1" ht="62.7" customHeight="1">
      <c r="A222" s="38"/>
      <c r="B222" s="39"/>
      <c r="C222" s="219" t="s">
        <v>403</v>
      </c>
      <c r="D222" s="219" t="s">
        <v>140</v>
      </c>
      <c r="E222" s="220" t="s">
        <v>899</v>
      </c>
      <c r="F222" s="221" t="s">
        <v>900</v>
      </c>
      <c r="G222" s="222" t="s">
        <v>163</v>
      </c>
      <c r="H222" s="223">
        <v>242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39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794</v>
      </c>
      <c r="AT222" s="231" t="s">
        <v>140</v>
      </c>
      <c r="AU222" s="231" t="s">
        <v>84</v>
      </c>
      <c r="AY222" s="17" t="s">
        <v>138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82</v>
      </c>
      <c r="BK222" s="232">
        <f>ROUND(I222*H222,2)</f>
        <v>0</v>
      </c>
      <c r="BL222" s="17" t="s">
        <v>794</v>
      </c>
      <c r="BM222" s="231" t="s">
        <v>901</v>
      </c>
    </row>
    <row r="223" s="2" customFormat="1" ht="24.15" customHeight="1">
      <c r="A223" s="38"/>
      <c r="B223" s="39"/>
      <c r="C223" s="219" t="s">
        <v>408</v>
      </c>
      <c r="D223" s="219" t="s">
        <v>140</v>
      </c>
      <c r="E223" s="220" t="s">
        <v>902</v>
      </c>
      <c r="F223" s="221" t="s">
        <v>903</v>
      </c>
      <c r="G223" s="222" t="s">
        <v>216</v>
      </c>
      <c r="H223" s="223">
        <v>14</v>
      </c>
      <c r="I223" s="224"/>
      <c r="J223" s="225">
        <f>ROUND(I223*H223,2)</f>
        <v>0</v>
      </c>
      <c r="K223" s="226"/>
      <c r="L223" s="44"/>
      <c r="M223" s="227" t="s">
        <v>1</v>
      </c>
      <c r="N223" s="228" t="s">
        <v>39</v>
      </c>
      <c r="O223" s="91"/>
      <c r="P223" s="229">
        <f>O223*H223</f>
        <v>0</v>
      </c>
      <c r="Q223" s="229">
        <v>0.0076</v>
      </c>
      <c r="R223" s="229">
        <f>Q223*H223</f>
        <v>0.1064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794</v>
      </c>
      <c r="AT223" s="231" t="s">
        <v>140</v>
      </c>
      <c r="AU223" s="231" t="s">
        <v>84</v>
      </c>
      <c r="AY223" s="17" t="s">
        <v>138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82</v>
      </c>
      <c r="BK223" s="232">
        <f>ROUND(I223*H223,2)</f>
        <v>0</v>
      </c>
      <c r="BL223" s="17" t="s">
        <v>794</v>
      </c>
      <c r="BM223" s="231" t="s">
        <v>904</v>
      </c>
    </row>
    <row r="224" s="2" customFormat="1" ht="44.25" customHeight="1">
      <c r="A224" s="38"/>
      <c r="B224" s="39"/>
      <c r="C224" s="219" t="s">
        <v>415</v>
      </c>
      <c r="D224" s="219" t="s">
        <v>140</v>
      </c>
      <c r="E224" s="220" t="s">
        <v>905</v>
      </c>
      <c r="F224" s="221" t="s">
        <v>906</v>
      </c>
      <c r="G224" s="222" t="s">
        <v>169</v>
      </c>
      <c r="H224" s="223">
        <v>25.41</v>
      </c>
      <c r="I224" s="224"/>
      <c r="J224" s="225">
        <f>ROUND(I224*H224,2)</f>
        <v>0</v>
      </c>
      <c r="K224" s="226"/>
      <c r="L224" s="44"/>
      <c r="M224" s="227" t="s">
        <v>1</v>
      </c>
      <c r="N224" s="228" t="s">
        <v>39</v>
      </c>
      <c r="O224" s="91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794</v>
      </c>
      <c r="AT224" s="231" t="s">
        <v>140</v>
      </c>
      <c r="AU224" s="231" t="s">
        <v>84</v>
      </c>
      <c r="AY224" s="17" t="s">
        <v>138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82</v>
      </c>
      <c r="BK224" s="232">
        <f>ROUND(I224*H224,2)</f>
        <v>0</v>
      </c>
      <c r="BL224" s="17" t="s">
        <v>794</v>
      </c>
      <c r="BM224" s="231" t="s">
        <v>907</v>
      </c>
    </row>
    <row r="225" s="13" customFormat="1">
      <c r="A225" s="13"/>
      <c r="B225" s="238"/>
      <c r="C225" s="239"/>
      <c r="D225" s="233" t="s">
        <v>148</v>
      </c>
      <c r="E225" s="240" t="s">
        <v>1</v>
      </c>
      <c r="F225" s="241" t="s">
        <v>908</v>
      </c>
      <c r="G225" s="239"/>
      <c r="H225" s="242">
        <v>25.41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8" t="s">
        <v>148</v>
      </c>
      <c r="AU225" s="248" t="s">
        <v>84</v>
      </c>
      <c r="AV225" s="13" t="s">
        <v>84</v>
      </c>
      <c r="AW225" s="13" t="s">
        <v>31</v>
      </c>
      <c r="AX225" s="13" t="s">
        <v>74</v>
      </c>
      <c r="AY225" s="248" t="s">
        <v>138</v>
      </c>
    </row>
    <row r="226" s="14" customFormat="1">
      <c r="A226" s="14"/>
      <c r="B226" s="268"/>
      <c r="C226" s="269"/>
      <c r="D226" s="233" t="s">
        <v>148</v>
      </c>
      <c r="E226" s="270" t="s">
        <v>1</v>
      </c>
      <c r="F226" s="271" t="s">
        <v>713</v>
      </c>
      <c r="G226" s="269"/>
      <c r="H226" s="272">
        <v>25.41</v>
      </c>
      <c r="I226" s="273"/>
      <c r="J226" s="269"/>
      <c r="K226" s="269"/>
      <c r="L226" s="274"/>
      <c r="M226" s="275"/>
      <c r="N226" s="276"/>
      <c r="O226" s="276"/>
      <c r="P226" s="276"/>
      <c r="Q226" s="276"/>
      <c r="R226" s="276"/>
      <c r="S226" s="276"/>
      <c r="T226" s="27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78" t="s">
        <v>148</v>
      </c>
      <c r="AU226" s="278" t="s">
        <v>84</v>
      </c>
      <c r="AV226" s="14" t="s">
        <v>144</v>
      </c>
      <c r="AW226" s="14" t="s">
        <v>31</v>
      </c>
      <c r="AX226" s="14" t="s">
        <v>82</v>
      </c>
      <c r="AY226" s="278" t="s">
        <v>138</v>
      </c>
    </row>
    <row r="227" s="2" customFormat="1" ht="55.5" customHeight="1">
      <c r="A227" s="38"/>
      <c r="B227" s="39"/>
      <c r="C227" s="219" t="s">
        <v>909</v>
      </c>
      <c r="D227" s="219" t="s">
        <v>140</v>
      </c>
      <c r="E227" s="220" t="s">
        <v>910</v>
      </c>
      <c r="F227" s="221" t="s">
        <v>911</v>
      </c>
      <c r="G227" s="222" t="s">
        <v>169</v>
      </c>
      <c r="H227" s="223">
        <v>101.64</v>
      </c>
      <c r="I227" s="224"/>
      <c r="J227" s="225">
        <f>ROUND(I227*H227,2)</f>
        <v>0</v>
      </c>
      <c r="K227" s="226"/>
      <c r="L227" s="44"/>
      <c r="M227" s="227" t="s">
        <v>1</v>
      </c>
      <c r="N227" s="228" t="s">
        <v>39</v>
      </c>
      <c r="O227" s="91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794</v>
      </c>
      <c r="AT227" s="231" t="s">
        <v>140</v>
      </c>
      <c r="AU227" s="231" t="s">
        <v>84</v>
      </c>
      <c r="AY227" s="17" t="s">
        <v>138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82</v>
      </c>
      <c r="BK227" s="232">
        <f>ROUND(I227*H227,2)</f>
        <v>0</v>
      </c>
      <c r="BL227" s="17" t="s">
        <v>794</v>
      </c>
      <c r="BM227" s="231" t="s">
        <v>912</v>
      </c>
    </row>
    <row r="228" s="13" customFormat="1">
      <c r="A228" s="13"/>
      <c r="B228" s="238"/>
      <c r="C228" s="239"/>
      <c r="D228" s="233" t="s">
        <v>148</v>
      </c>
      <c r="E228" s="239"/>
      <c r="F228" s="241" t="s">
        <v>913</v>
      </c>
      <c r="G228" s="239"/>
      <c r="H228" s="242">
        <v>101.64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148</v>
      </c>
      <c r="AU228" s="248" t="s">
        <v>84</v>
      </c>
      <c r="AV228" s="13" t="s">
        <v>84</v>
      </c>
      <c r="AW228" s="13" t="s">
        <v>4</v>
      </c>
      <c r="AX228" s="13" t="s">
        <v>82</v>
      </c>
      <c r="AY228" s="248" t="s">
        <v>138</v>
      </c>
    </row>
    <row r="229" s="2" customFormat="1" ht="33" customHeight="1">
      <c r="A229" s="38"/>
      <c r="B229" s="39"/>
      <c r="C229" s="219" t="s">
        <v>914</v>
      </c>
      <c r="D229" s="219" t="s">
        <v>140</v>
      </c>
      <c r="E229" s="220" t="s">
        <v>915</v>
      </c>
      <c r="F229" s="221" t="s">
        <v>916</v>
      </c>
      <c r="G229" s="222" t="s">
        <v>184</v>
      </c>
      <c r="H229" s="223">
        <v>50.82</v>
      </c>
      <c r="I229" s="224"/>
      <c r="J229" s="225">
        <f>ROUND(I229*H229,2)</f>
        <v>0</v>
      </c>
      <c r="K229" s="226"/>
      <c r="L229" s="44"/>
      <c r="M229" s="227" t="s">
        <v>1</v>
      </c>
      <c r="N229" s="228" t="s">
        <v>39</v>
      </c>
      <c r="O229" s="91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794</v>
      </c>
      <c r="AT229" s="231" t="s">
        <v>140</v>
      </c>
      <c r="AU229" s="231" t="s">
        <v>84</v>
      </c>
      <c r="AY229" s="17" t="s">
        <v>138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82</v>
      </c>
      <c r="BK229" s="232">
        <f>ROUND(I229*H229,2)</f>
        <v>0</v>
      </c>
      <c r="BL229" s="17" t="s">
        <v>794</v>
      </c>
      <c r="BM229" s="231" t="s">
        <v>917</v>
      </c>
    </row>
    <row r="230" s="13" customFormat="1">
      <c r="A230" s="13"/>
      <c r="B230" s="238"/>
      <c r="C230" s="239"/>
      <c r="D230" s="233" t="s">
        <v>148</v>
      </c>
      <c r="E230" s="240" t="s">
        <v>1</v>
      </c>
      <c r="F230" s="241" t="s">
        <v>918</v>
      </c>
      <c r="G230" s="239"/>
      <c r="H230" s="242">
        <v>50.82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148</v>
      </c>
      <c r="AU230" s="248" t="s">
        <v>84</v>
      </c>
      <c r="AV230" s="13" t="s">
        <v>84</v>
      </c>
      <c r="AW230" s="13" t="s">
        <v>31</v>
      </c>
      <c r="AX230" s="13" t="s">
        <v>82</v>
      </c>
      <c r="AY230" s="248" t="s">
        <v>138</v>
      </c>
    </row>
    <row r="231" s="2" customFormat="1" ht="24.15" customHeight="1">
      <c r="A231" s="38"/>
      <c r="B231" s="39"/>
      <c r="C231" s="219" t="s">
        <v>919</v>
      </c>
      <c r="D231" s="219" t="s">
        <v>140</v>
      </c>
      <c r="E231" s="220" t="s">
        <v>920</v>
      </c>
      <c r="F231" s="221" t="s">
        <v>921</v>
      </c>
      <c r="G231" s="222" t="s">
        <v>169</v>
      </c>
      <c r="H231" s="223">
        <v>25.41</v>
      </c>
      <c r="I231" s="224"/>
      <c r="J231" s="225">
        <f>ROUND(I231*H231,2)</f>
        <v>0</v>
      </c>
      <c r="K231" s="226"/>
      <c r="L231" s="44"/>
      <c r="M231" s="227" t="s">
        <v>1</v>
      </c>
      <c r="N231" s="228" t="s">
        <v>39</v>
      </c>
      <c r="O231" s="91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1" t="s">
        <v>794</v>
      </c>
      <c r="AT231" s="231" t="s">
        <v>140</v>
      </c>
      <c r="AU231" s="231" t="s">
        <v>84</v>
      </c>
      <c r="AY231" s="17" t="s">
        <v>138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7" t="s">
        <v>82</v>
      </c>
      <c r="BK231" s="232">
        <f>ROUND(I231*H231,2)</f>
        <v>0</v>
      </c>
      <c r="BL231" s="17" t="s">
        <v>794</v>
      </c>
      <c r="BM231" s="231" t="s">
        <v>922</v>
      </c>
    </row>
    <row r="232" s="2" customFormat="1" ht="49.05" customHeight="1">
      <c r="A232" s="38"/>
      <c r="B232" s="39"/>
      <c r="C232" s="219" t="s">
        <v>923</v>
      </c>
      <c r="D232" s="219" t="s">
        <v>140</v>
      </c>
      <c r="E232" s="220" t="s">
        <v>924</v>
      </c>
      <c r="F232" s="221" t="s">
        <v>925</v>
      </c>
      <c r="G232" s="222" t="s">
        <v>169</v>
      </c>
      <c r="H232" s="223">
        <v>1</v>
      </c>
      <c r="I232" s="224"/>
      <c r="J232" s="225">
        <f>ROUND(I232*H232,2)</f>
        <v>0</v>
      </c>
      <c r="K232" s="226"/>
      <c r="L232" s="44"/>
      <c r="M232" s="227" t="s">
        <v>1</v>
      </c>
      <c r="N232" s="228" t="s">
        <v>39</v>
      </c>
      <c r="O232" s="91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1" t="s">
        <v>794</v>
      </c>
      <c r="AT232" s="231" t="s">
        <v>140</v>
      </c>
      <c r="AU232" s="231" t="s">
        <v>84</v>
      </c>
      <c r="AY232" s="17" t="s">
        <v>138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7" t="s">
        <v>82</v>
      </c>
      <c r="BK232" s="232">
        <f>ROUND(I232*H232,2)</f>
        <v>0</v>
      </c>
      <c r="BL232" s="17" t="s">
        <v>794</v>
      </c>
      <c r="BM232" s="231" t="s">
        <v>926</v>
      </c>
    </row>
    <row r="233" s="2" customFormat="1" ht="55.5" customHeight="1">
      <c r="A233" s="38"/>
      <c r="B233" s="39"/>
      <c r="C233" s="219" t="s">
        <v>927</v>
      </c>
      <c r="D233" s="219" t="s">
        <v>140</v>
      </c>
      <c r="E233" s="220" t="s">
        <v>928</v>
      </c>
      <c r="F233" s="221" t="s">
        <v>929</v>
      </c>
      <c r="G233" s="222" t="s">
        <v>163</v>
      </c>
      <c r="H233" s="223">
        <v>242</v>
      </c>
      <c r="I233" s="224"/>
      <c r="J233" s="225">
        <f>ROUND(I233*H233,2)</f>
        <v>0</v>
      </c>
      <c r="K233" s="226"/>
      <c r="L233" s="44"/>
      <c r="M233" s="227" t="s">
        <v>1</v>
      </c>
      <c r="N233" s="228" t="s">
        <v>39</v>
      </c>
      <c r="O233" s="91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794</v>
      </c>
      <c r="AT233" s="231" t="s">
        <v>140</v>
      </c>
      <c r="AU233" s="231" t="s">
        <v>84</v>
      </c>
      <c r="AY233" s="17" t="s">
        <v>138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82</v>
      </c>
      <c r="BK233" s="232">
        <f>ROUND(I233*H233,2)</f>
        <v>0</v>
      </c>
      <c r="BL233" s="17" t="s">
        <v>794</v>
      </c>
      <c r="BM233" s="231" t="s">
        <v>930</v>
      </c>
    </row>
    <row r="234" s="2" customFormat="1" ht="24.15" customHeight="1">
      <c r="A234" s="38"/>
      <c r="B234" s="39"/>
      <c r="C234" s="219" t="s">
        <v>931</v>
      </c>
      <c r="D234" s="219" t="s">
        <v>140</v>
      </c>
      <c r="E234" s="220" t="s">
        <v>932</v>
      </c>
      <c r="F234" s="221" t="s">
        <v>933</v>
      </c>
      <c r="G234" s="222" t="s">
        <v>143</v>
      </c>
      <c r="H234" s="223">
        <v>222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39</v>
      </c>
      <c r="O234" s="91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794</v>
      </c>
      <c r="AT234" s="231" t="s">
        <v>140</v>
      </c>
      <c r="AU234" s="231" t="s">
        <v>84</v>
      </c>
      <c r="AY234" s="17" t="s">
        <v>138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82</v>
      </c>
      <c r="BK234" s="232">
        <f>ROUND(I234*H234,2)</f>
        <v>0</v>
      </c>
      <c r="BL234" s="17" t="s">
        <v>794</v>
      </c>
      <c r="BM234" s="231" t="s">
        <v>934</v>
      </c>
    </row>
    <row r="235" s="2" customFormat="1" ht="37.8" customHeight="1">
      <c r="A235" s="38"/>
      <c r="B235" s="39"/>
      <c r="C235" s="219" t="s">
        <v>935</v>
      </c>
      <c r="D235" s="219" t="s">
        <v>140</v>
      </c>
      <c r="E235" s="220" t="s">
        <v>936</v>
      </c>
      <c r="F235" s="221" t="s">
        <v>937</v>
      </c>
      <c r="G235" s="222" t="s">
        <v>163</v>
      </c>
      <c r="H235" s="223">
        <v>242</v>
      </c>
      <c r="I235" s="224"/>
      <c r="J235" s="225">
        <f>ROUND(I235*H235,2)</f>
        <v>0</v>
      </c>
      <c r="K235" s="226"/>
      <c r="L235" s="44"/>
      <c r="M235" s="227" t="s">
        <v>1</v>
      </c>
      <c r="N235" s="228" t="s">
        <v>39</v>
      </c>
      <c r="O235" s="91"/>
      <c r="P235" s="229">
        <f>O235*H235</f>
        <v>0</v>
      </c>
      <c r="Q235" s="229">
        <v>0.14000000000000001</v>
      </c>
      <c r="R235" s="229">
        <f>Q235*H235</f>
        <v>33.880000000000003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794</v>
      </c>
      <c r="AT235" s="231" t="s">
        <v>140</v>
      </c>
      <c r="AU235" s="231" t="s">
        <v>84</v>
      </c>
      <c r="AY235" s="17" t="s">
        <v>138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7" t="s">
        <v>82</v>
      </c>
      <c r="BK235" s="232">
        <f>ROUND(I235*H235,2)</f>
        <v>0</v>
      </c>
      <c r="BL235" s="17" t="s">
        <v>794</v>
      </c>
      <c r="BM235" s="231" t="s">
        <v>938</v>
      </c>
    </row>
    <row r="236" s="2" customFormat="1" ht="37.8" customHeight="1">
      <c r="A236" s="38"/>
      <c r="B236" s="39"/>
      <c r="C236" s="219" t="s">
        <v>939</v>
      </c>
      <c r="D236" s="219" t="s">
        <v>140</v>
      </c>
      <c r="E236" s="220" t="s">
        <v>940</v>
      </c>
      <c r="F236" s="221" t="s">
        <v>941</v>
      </c>
      <c r="G236" s="222" t="s">
        <v>163</v>
      </c>
      <c r="H236" s="223">
        <v>242</v>
      </c>
      <c r="I236" s="224"/>
      <c r="J236" s="225">
        <f>ROUND(I236*H236,2)</f>
        <v>0</v>
      </c>
      <c r="K236" s="226"/>
      <c r="L236" s="44"/>
      <c r="M236" s="227" t="s">
        <v>1</v>
      </c>
      <c r="N236" s="228" t="s">
        <v>39</v>
      </c>
      <c r="O236" s="91"/>
      <c r="P236" s="229">
        <f>O236*H236</f>
        <v>0</v>
      </c>
      <c r="Q236" s="229">
        <v>9.0000000000000006E-05</v>
      </c>
      <c r="R236" s="229">
        <f>Q236*H236</f>
        <v>0.021780000000000001</v>
      </c>
      <c r="S236" s="229">
        <v>0</v>
      </c>
      <c r="T236" s="23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1" t="s">
        <v>794</v>
      </c>
      <c r="AT236" s="231" t="s">
        <v>140</v>
      </c>
      <c r="AU236" s="231" t="s">
        <v>84</v>
      </c>
      <c r="AY236" s="17" t="s">
        <v>138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7" t="s">
        <v>82</v>
      </c>
      <c r="BK236" s="232">
        <f>ROUND(I236*H236,2)</f>
        <v>0</v>
      </c>
      <c r="BL236" s="17" t="s">
        <v>794</v>
      </c>
      <c r="BM236" s="231" t="s">
        <v>942</v>
      </c>
    </row>
    <row r="237" s="2" customFormat="1" ht="49.05" customHeight="1">
      <c r="A237" s="38"/>
      <c r="B237" s="39"/>
      <c r="C237" s="219" t="s">
        <v>794</v>
      </c>
      <c r="D237" s="219" t="s">
        <v>140</v>
      </c>
      <c r="E237" s="220" t="s">
        <v>943</v>
      </c>
      <c r="F237" s="221" t="s">
        <v>944</v>
      </c>
      <c r="G237" s="222" t="s">
        <v>163</v>
      </c>
      <c r="H237" s="223">
        <v>28</v>
      </c>
      <c r="I237" s="224"/>
      <c r="J237" s="225">
        <f>ROUND(I237*H237,2)</f>
        <v>0</v>
      </c>
      <c r="K237" s="226"/>
      <c r="L237" s="44"/>
      <c r="M237" s="227" t="s">
        <v>1</v>
      </c>
      <c r="N237" s="228" t="s">
        <v>39</v>
      </c>
      <c r="O237" s="91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794</v>
      </c>
      <c r="AT237" s="231" t="s">
        <v>140</v>
      </c>
      <c r="AU237" s="231" t="s">
        <v>84</v>
      </c>
      <c r="AY237" s="17" t="s">
        <v>138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82</v>
      </c>
      <c r="BK237" s="232">
        <f>ROUND(I237*H237,2)</f>
        <v>0</v>
      </c>
      <c r="BL237" s="17" t="s">
        <v>794</v>
      </c>
      <c r="BM237" s="231" t="s">
        <v>945</v>
      </c>
    </row>
    <row r="238" s="2" customFormat="1" ht="24.15" customHeight="1">
      <c r="A238" s="38"/>
      <c r="B238" s="39"/>
      <c r="C238" s="249" t="s">
        <v>681</v>
      </c>
      <c r="D238" s="249" t="s">
        <v>213</v>
      </c>
      <c r="E238" s="250" t="s">
        <v>946</v>
      </c>
      <c r="F238" s="251" t="s">
        <v>947</v>
      </c>
      <c r="G238" s="252" t="s">
        <v>163</v>
      </c>
      <c r="H238" s="253">
        <v>28</v>
      </c>
      <c r="I238" s="254"/>
      <c r="J238" s="255">
        <f>ROUND(I238*H238,2)</f>
        <v>0</v>
      </c>
      <c r="K238" s="256"/>
      <c r="L238" s="257"/>
      <c r="M238" s="258" t="s">
        <v>1</v>
      </c>
      <c r="N238" s="259" t="s">
        <v>39</v>
      </c>
      <c r="O238" s="91"/>
      <c r="P238" s="229">
        <f>O238*H238</f>
        <v>0</v>
      </c>
      <c r="Q238" s="229">
        <v>0.031</v>
      </c>
      <c r="R238" s="229">
        <f>Q238*H238</f>
        <v>0.86799999999999999</v>
      </c>
      <c r="S238" s="229">
        <v>0</v>
      </c>
      <c r="T238" s="23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1" t="s">
        <v>811</v>
      </c>
      <c r="AT238" s="231" t="s">
        <v>213</v>
      </c>
      <c r="AU238" s="231" t="s">
        <v>84</v>
      </c>
      <c r="AY238" s="17" t="s">
        <v>138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7" t="s">
        <v>82</v>
      </c>
      <c r="BK238" s="232">
        <f>ROUND(I238*H238,2)</f>
        <v>0</v>
      </c>
      <c r="BL238" s="17" t="s">
        <v>811</v>
      </c>
      <c r="BM238" s="231" t="s">
        <v>948</v>
      </c>
    </row>
    <row r="239" s="2" customFormat="1" ht="21.75" customHeight="1">
      <c r="A239" s="38"/>
      <c r="B239" s="39"/>
      <c r="C239" s="249" t="s">
        <v>949</v>
      </c>
      <c r="D239" s="249" t="s">
        <v>213</v>
      </c>
      <c r="E239" s="250" t="s">
        <v>950</v>
      </c>
      <c r="F239" s="251" t="s">
        <v>951</v>
      </c>
      <c r="G239" s="252" t="s">
        <v>216</v>
      </c>
      <c r="H239" s="253">
        <v>28</v>
      </c>
      <c r="I239" s="254"/>
      <c r="J239" s="255">
        <f>ROUND(I239*H239,2)</f>
        <v>0</v>
      </c>
      <c r="K239" s="256"/>
      <c r="L239" s="257"/>
      <c r="M239" s="258" t="s">
        <v>1</v>
      </c>
      <c r="N239" s="259" t="s">
        <v>39</v>
      </c>
      <c r="O239" s="91"/>
      <c r="P239" s="229">
        <f>O239*H239</f>
        <v>0</v>
      </c>
      <c r="Q239" s="229">
        <v>0.0060000000000000001</v>
      </c>
      <c r="R239" s="229">
        <f>Q239*H239</f>
        <v>0.16800000000000001</v>
      </c>
      <c r="S239" s="229">
        <v>0</v>
      </c>
      <c r="T239" s="23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1" t="s">
        <v>811</v>
      </c>
      <c r="AT239" s="231" t="s">
        <v>213</v>
      </c>
      <c r="AU239" s="231" t="s">
        <v>84</v>
      </c>
      <c r="AY239" s="17" t="s">
        <v>138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7" t="s">
        <v>82</v>
      </c>
      <c r="BK239" s="232">
        <f>ROUND(I239*H239,2)</f>
        <v>0</v>
      </c>
      <c r="BL239" s="17" t="s">
        <v>811</v>
      </c>
      <c r="BM239" s="231" t="s">
        <v>952</v>
      </c>
    </row>
    <row r="240" s="2" customFormat="1" ht="37.8" customHeight="1">
      <c r="A240" s="38"/>
      <c r="B240" s="39"/>
      <c r="C240" s="219" t="s">
        <v>953</v>
      </c>
      <c r="D240" s="219" t="s">
        <v>140</v>
      </c>
      <c r="E240" s="220" t="s">
        <v>954</v>
      </c>
      <c r="F240" s="221" t="s">
        <v>955</v>
      </c>
      <c r="G240" s="222" t="s">
        <v>163</v>
      </c>
      <c r="H240" s="223">
        <v>15</v>
      </c>
      <c r="I240" s="224"/>
      <c r="J240" s="225">
        <f>ROUND(I240*H240,2)</f>
        <v>0</v>
      </c>
      <c r="K240" s="226"/>
      <c r="L240" s="44"/>
      <c r="M240" s="227" t="s">
        <v>1</v>
      </c>
      <c r="N240" s="228" t="s">
        <v>39</v>
      </c>
      <c r="O240" s="91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1" t="s">
        <v>794</v>
      </c>
      <c r="AT240" s="231" t="s">
        <v>140</v>
      </c>
      <c r="AU240" s="231" t="s">
        <v>84</v>
      </c>
      <c r="AY240" s="17" t="s">
        <v>138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7" t="s">
        <v>82</v>
      </c>
      <c r="BK240" s="232">
        <f>ROUND(I240*H240,2)</f>
        <v>0</v>
      </c>
      <c r="BL240" s="17" t="s">
        <v>794</v>
      </c>
      <c r="BM240" s="231" t="s">
        <v>956</v>
      </c>
    </row>
    <row r="241" s="2" customFormat="1" ht="24.15" customHeight="1">
      <c r="A241" s="38"/>
      <c r="B241" s="39"/>
      <c r="C241" s="249" t="s">
        <v>957</v>
      </c>
      <c r="D241" s="249" t="s">
        <v>213</v>
      </c>
      <c r="E241" s="250" t="s">
        <v>958</v>
      </c>
      <c r="F241" s="251" t="s">
        <v>959</v>
      </c>
      <c r="G241" s="252" t="s">
        <v>163</v>
      </c>
      <c r="H241" s="253">
        <v>15.75</v>
      </c>
      <c r="I241" s="254"/>
      <c r="J241" s="255">
        <f>ROUND(I241*H241,2)</f>
        <v>0</v>
      </c>
      <c r="K241" s="256"/>
      <c r="L241" s="257"/>
      <c r="M241" s="258" t="s">
        <v>1</v>
      </c>
      <c r="N241" s="259" t="s">
        <v>39</v>
      </c>
      <c r="O241" s="91"/>
      <c r="P241" s="229">
        <f>O241*H241</f>
        <v>0</v>
      </c>
      <c r="Q241" s="229">
        <v>0.00042999999999999999</v>
      </c>
      <c r="R241" s="229">
        <f>Q241*H241</f>
        <v>0.0067724999999999999</v>
      </c>
      <c r="S241" s="229">
        <v>0</v>
      </c>
      <c r="T241" s="23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1" t="s">
        <v>811</v>
      </c>
      <c r="AT241" s="231" t="s">
        <v>213</v>
      </c>
      <c r="AU241" s="231" t="s">
        <v>84</v>
      </c>
      <c r="AY241" s="17" t="s">
        <v>138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7" t="s">
        <v>82</v>
      </c>
      <c r="BK241" s="232">
        <f>ROUND(I241*H241,2)</f>
        <v>0</v>
      </c>
      <c r="BL241" s="17" t="s">
        <v>811</v>
      </c>
      <c r="BM241" s="231" t="s">
        <v>960</v>
      </c>
    </row>
    <row r="242" s="13" customFormat="1">
      <c r="A242" s="13"/>
      <c r="B242" s="238"/>
      <c r="C242" s="239"/>
      <c r="D242" s="233" t="s">
        <v>148</v>
      </c>
      <c r="E242" s="239"/>
      <c r="F242" s="241" t="s">
        <v>961</v>
      </c>
      <c r="G242" s="239"/>
      <c r="H242" s="242">
        <v>15.75</v>
      </c>
      <c r="I242" s="243"/>
      <c r="J242" s="239"/>
      <c r="K242" s="239"/>
      <c r="L242" s="244"/>
      <c r="M242" s="265"/>
      <c r="N242" s="266"/>
      <c r="O242" s="266"/>
      <c r="P242" s="266"/>
      <c r="Q242" s="266"/>
      <c r="R242" s="266"/>
      <c r="S242" s="266"/>
      <c r="T242" s="26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148</v>
      </c>
      <c r="AU242" s="248" t="s">
        <v>84</v>
      </c>
      <c r="AV242" s="13" t="s">
        <v>84</v>
      </c>
      <c r="AW242" s="13" t="s">
        <v>4</v>
      </c>
      <c r="AX242" s="13" t="s">
        <v>82</v>
      </c>
      <c r="AY242" s="248" t="s">
        <v>138</v>
      </c>
    </row>
    <row r="243" s="2" customFormat="1" ht="6.96" customHeight="1">
      <c r="A243" s="38"/>
      <c r="B243" s="66"/>
      <c r="C243" s="67"/>
      <c r="D243" s="67"/>
      <c r="E243" s="67"/>
      <c r="F243" s="67"/>
      <c r="G243" s="67"/>
      <c r="H243" s="67"/>
      <c r="I243" s="67"/>
      <c r="J243" s="67"/>
      <c r="K243" s="67"/>
      <c r="L243" s="44"/>
      <c r="M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</row>
  </sheetData>
  <sheetProtection sheet="1" autoFilter="0" formatColumns="0" formatRows="0" objects="1" scenarios="1" spinCount="100000" saltValue="po3Pk5zVKss0pmlwvNBXbvblHXPOl1Rt790v6XXiCfp95KVMLlNUcAIYkkBSxTquAguaJAQD99+ojL8JEO5T5Q==" hashValue="V9eM9gA/YnqXTnpK08S0uMaClUJfcnjnMoznFJBMXSzNoWUi7YhVoPhJjUFKBGDP2EHOE5x+XWI3p79rLhCwPA==" algorithmName="SHA-512" password="CC35"/>
  <autoFilter ref="C125:K242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v ulici Blanická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962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ROUND((SUM(BE126:BE200)),  2)</f>
        <v>0</v>
      </c>
      <c r="G33" s="38"/>
      <c r="H33" s="38"/>
      <c r="I33" s="155">
        <v>0.20999999999999999</v>
      </c>
      <c r="J33" s="154">
        <f>ROUND(((SUM(BE126:BE200))*I33),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ROUND((SUM(BF126:BF200)),  2)</f>
        <v>0</v>
      </c>
      <c r="G34" s="38"/>
      <c r="H34" s="38"/>
      <c r="I34" s="155">
        <v>0.12</v>
      </c>
      <c r="J34" s="154">
        <f>ROUND(((SUM(BF126:BF200))*I34),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ROUND((SUM(BG126:BG200)),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ROUND((SUM(BH126:BH200)),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ROUND((SUM(BI126:BI200)),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v ulici Blanická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202503107 - SO 401.2 Veřejné osvětlení - ulice Blechova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Milevsko</v>
      </c>
      <c r="G89" s="40"/>
      <c r="H89" s="40"/>
      <c r="I89" s="32" t="s">
        <v>22</v>
      </c>
      <c r="J89" s="79" t="str">
        <f>IF(J12="","",J12)</f>
        <v>26. 3. 2025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114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703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705</v>
      </c>
      <c r="E99" s="182"/>
      <c r="F99" s="182"/>
      <c r="G99" s="182"/>
      <c r="H99" s="182"/>
      <c r="I99" s="182"/>
      <c r="J99" s="183">
        <f>J152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5"/>
      <c r="C100" s="186"/>
      <c r="D100" s="187" t="s">
        <v>706</v>
      </c>
      <c r="E100" s="188"/>
      <c r="F100" s="188"/>
      <c r="G100" s="188"/>
      <c r="H100" s="188"/>
      <c r="I100" s="188"/>
      <c r="J100" s="189">
        <f>J153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116</v>
      </c>
      <c r="E101" s="188"/>
      <c r="F101" s="188"/>
      <c r="G101" s="188"/>
      <c r="H101" s="188"/>
      <c r="I101" s="188"/>
      <c r="J101" s="189">
        <f>J178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118</v>
      </c>
      <c r="E102" s="188"/>
      <c r="F102" s="188"/>
      <c r="G102" s="188"/>
      <c r="H102" s="188"/>
      <c r="I102" s="188"/>
      <c r="J102" s="189">
        <f>J182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704</v>
      </c>
      <c r="E103" s="188"/>
      <c r="F103" s="188"/>
      <c r="G103" s="188"/>
      <c r="H103" s="188"/>
      <c r="I103" s="188"/>
      <c r="J103" s="189">
        <f>J184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120</v>
      </c>
      <c r="E104" s="188"/>
      <c r="F104" s="188"/>
      <c r="G104" s="188"/>
      <c r="H104" s="188"/>
      <c r="I104" s="188"/>
      <c r="J104" s="189">
        <f>J190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122</v>
      </c>
      <c r="E105" s="188"/>
      <c r="F105" s="188"/>
      <c r="G105" s="188"/>
      <c r="H105" s="188"/>
      <c r="I105" s="188"/>
      <c r="J105" s="189">
        <f>J197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707</v>
      </c>
      <c r="E106" s="188"/>
      <c r="F106" s="188"/>
      <c r="G106" s="188"/>
      <c r="H106" s="188"/>
      <c r="I106" s="188"/>
      <c r="J106" s="189">
        <f>J199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123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4" t="str">
        <f>E7</f>
        <v>Chodník v ulici Blanická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107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202503107 - SO 401.2 Veřejné osvětlení - ulice Blechova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Milevsko</v>
      </c>
      <c r="G120" s="40"/>
      <c r="H120" s="40"/>
      <c r="I120" s="32" t="s">
        <v>22</v>
      </c>
      <c r="J120" s="79" t="str">
        <f>IF(J12="","",J12)</f>
        <v>26. 3. 2025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 xml:space="preserve"> </v>
      </c>
      <c r="G122" s="40"/>
      <c r="H122" s="40"/>
      <c r="I122" s="32" t="s">
        <v>30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32</v>
      </c>
      <c r="J123" s="36" t="str">
        <f>E24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1"/>
      <c r="B125" s="192"/>
      <c r="C125" s="193" t="s">
        <v>124</v>
      </c>
      <c r="D125" s="194" t="s">
        <v>59</v>
      </c>
      <c r="E125" s="194" t="s">
        <v>55</v>
      </c>
      <c r="F125" s="194" t="s">
        <v>56</v>
      </c>
      <c r="G125" s="194" t="s">
        <v>125</v>
      </c>
      <c r="H125" s="194" t="s">
        <v>126</v>
      </c>
      <c r="I125" s="194" t="s">
        <v>127</v>
      </c>
      <c r="J125" s="195" t="s">
        <v>111</v>
      </c>
      <c r="K125" s="196" t="s">
        <v>128</v>
      </c>
      <c r="L125" s="197"/>
      <c r="M125" s="100" t="s">
        <v>1</v>
      </c>
      <c r="N125" s="101" t="s">
        <v>38</v>
      </c>
      <c r="O125" s="101" t="s">
        <v>129</v>
      </c>
      <c r="P125" s="101" t="s">
        <v>130</v>
      </c>
      <c r="Q125" s="101" t="s">
        <v>131</v>
      </c>
      <c r="R125" s="101" t="s">
        <v>132</v>
      </c>
      <c r="S125" s="101" t="s">
        <v>133</v>
      </c>
      <c r="T125" s="102" t="s">
        <v>134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8"/>
      <c r="B126" s="39"/>
      <c r="C126" s="107" t="s">
        <v>135</v>
      </c>
      <c r="D126" s="40"/>
      <c r="E126" s="40"/>
      <c r="F126" s="40"/>
      <c r="G126" s="40"/>
      <c r="H126" s="40"/>
      <c r="I126" s="40"/>
      <c r="J126" s="198">
        <f>BK126</f>
        <v>0</v>
      </c>
      <c r="K126" s="40"/>
      <c r="L126" s="44"/>
      <c r="M126" s="103"/>
      <c r="N126" s="199"/>
      <c r="O126" s="104"/>
      <c r="P126" s="200">
        <f>P127+P152</f>
        <v>0</v>
      </c>
      <c r="Q126" s="104"/>
      <c r="R126" s="200">
        <f>R127+R152</f>
        <v>14.304782209999999</v>
      </c>
      <c r="S126" s="104"/>
      <c r="T126" s="201">
        <f>T127+T152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73</v>
      </c>
      <c r="AU126" s="17" t="s">
        <v>113</v>
      </c>
      <c r="BK126" s="202">
        <f>BK127+BK152</f>
        <v>0</v>
      </c>
    </row>
    <row r="127" s="12" customFormat="1" ht="25.92" customHeight="1">
      <c r="A127" s="12"/>
      <c r="B127" s="203"/>
      <c r="C127" s="204"/>
      <c r="D127" s="205" t="s">
        <v>73</v>
      </c>
      <c r="E127" s="206" t="s">
        <v>136</v>
      </c>
      <c r="F127" s="206" t="s">
        <v>137</v>
      </c>
      <c r="G127" s="204"/>
      <c r="H127" s="204"/>
      <c r="I127" s="207"/>
      <c r="J127" s="208">
        <f>BK127</f>
        <v>0</v>
      </c>
      <c r="K127" s="204"/>
      <c r="L127" s="209"/>
      <c r="M127" s="210"/>
      <c r="N127" s="211"/>
      <c r="O127" s="211"/>
      <c r="P127" s="212">
        <f>P128</f>
        <v>0</v>
      </c>
      <c r="Q127" s="211"/>
      <c r="R127" s="212">
        <f>R128</f>
        <v>0.036000000000000004</v>
      </c>
      <c r="S127" s="211"/>
      <c r="T127" s="213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82</v>
      </c>
      <c r="AT127" s="215" t="s">
        <v>73</v>
      </c>
      <c r="AU127" s="215" t="s">
        <v>74</v>
      </c>
      <c r="AY127" s="214" t="s">
        <v>138</v>
      </c>
      <c r="BK127" s="216">
        <f>BK128</f>
        <v>0</v>
      </c>
    </row>
    <row r="128" s="12" customFormat="1" ht="22.8" customHeight="1">
      <c r="A128" s="12"/>
      <c r="B128" s="203"/>
      <c r="C128" s="204"/>
      <c r="D128" s="205" t="s">
        <v>73</v>
      </c>
      <c r="E128" s="217" t="s">
        <v>82</v>
      </c>
      <c r="F128" s="217" t="s">
        <v>708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SUM(P129:P151)</f>
        <v>0</v>
      </c>
      <c r="Q128" s="211"/>
      <c r="R128" s="212">
        <f>SUM(R129:R151)</f>
        <v>0.036000000000000004</v>
      </c>
      <c r="S128" s="211"/>
      <c r="T128" s="213">
        <f>SUM(T129:T151)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82</v>
      </c>
      <c r="AT128" s="215" t="s">
        <v>73</v>
      </c>
      <c r="AU128" s="215" t="s">
        <v>82</v>
      </c>
      <c r="AY128" s="214" t="s">
        <v>138</v>
      </c>
      <c r="BK128" s="216">
        <f>SUM(BK129:BK151)</f>
        <v>0</v>
      </c>
    </row>
    <row r="129" s="2" customFormat="1" ht="37.8" customHeight="1">
      <c r="A129" s="38"/>
      <c r="B129" s="39"/>
      <c r="C129" s="219" t="s">
        <v>82</v>
      </c>
      <c r="D129" s="219" t="s">
        <v>140</v>
      </c>
      <c r="E129" s="220" t="s">
        <v>709</v>
      </c>
      <c r="F129" s="221" t="s">
        <v>710</v>
      </c>
      <c r="G129" s="222" t="s">
        <v>163</v>
      </c>
      <c r="H129" s="223">
        <v>600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39</v>
      </c>
      <c r="O129" s="91"/>
      <c r="P129" s="229">
        <f>O129*H129</f>
        <v>0</v>
      </c>
      <c r="Q129" s="229">
        <v>6.0000000000000002E-05</v>
      </c>
      <c r="R129" s="229">
        <f>Q129*H129</f>
        <v>0.036000000000000004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144</v>
      </c>
      <c r="AT129" s="231" t="s">
        <v>140</v>
      </c>
      <c r="AU129" s="231" t="s">
        <v>84</v>
      </c>
      <c r="AY129" s="17" t="s">
        <v>138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82</v>
      </c>
      <c r="BK129" s="232">
        <f>ROUND(I129*H129,2)</f>
        <v>0</v>
      </c>
      <c r="BL129" s="17" t="s">
        <v>144</v>
      </c>
      <c r="BM129" s="231" t="s">
        <v>963</v>
      </c>
    </row>
    <row r="130" s="13" customFormat="1">
      <c r="A130" s="13"/>
      <c r="B130" s="238"/>
      <c r="C130" s="239"/>
      <c r="D130" s="233" t="s">
        <v>148</v>
      </c>
      <c r="E130" s="240" t="s">
        <v>1</v>
      </c>
      <c r="F130" s="241" t="s">
        <v>712</v>
      </c>
      <c r="G130" s="239"/>
      <c r="H130" s="242">
        <v>600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148</v>
      </c>
      <c r="AU130" s="248" t="s">
        <v>84</v>
      </c>
      <c r="AV130" s="13" t="s">
        <v>84</v>
      </c>
      <c r="AW130" s="13" t="s">
        <v>31</v>
      </c>
      <c r="AX130" s="13" t="s">
        <v>82</v>
      </c>
      <c r="AY130" s="248" t="s">
        <v>138</v>
      </c>
    </row>
    <row r="131" s="2" customFormat="1" ht="37.8" customHeight="1">
      <c r="A131" s="38"/>
      <c r="B131" s="39"/>
      <c r="C131" s="219" t="s">
        <v>84</v>
      </c>
      <c r="D131" s="219" t="s">
        <v>140</v>
      </c>
      <c r="E131" s="220" t="s">
        <v>714</v>
      </c>
      <c r="F131" s="221" t="s">
        <v>715</v>
      </c>
      <c r="G131" s="222" t="s">
        <v>163</v>
      </c>
      <c r="H131" s="223">
        <v>300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39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144</v>
      </c>
      <c r="AT131" s="231" t="s">
        <v>140</v>
      </c>
      <c r="AU131" s="231" t="s">
        <v>84</v>
      </c>
      <c r="AY131" s="17" t="s">
        <v>138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82</v>
      </c>
      <c r="BK131" s="232">
        <f>ROUND(I131*H131,2)</f>
        <v>0</v>
      </c>
      <c r="BL131" s="17" t="s">
        <v>144</v>
      </c>
      <c r="BM131" s="231" t="s">
        <v>964</v>
      </c>
    </row>
    <row r="132" s="2" customFormat="1" ht="44.25" customHeight="1">
      <c r="A132" s="38"/>
      <c r="B132" s="39"/>
      <c r="C132" s="219" t="s">
        <v>155</v>
      </c>
      <c r="D132" s="219" t="s">
        <v>140</v>
      </c>
      <c r="E132" s="220" t="s">
        <v>717</v>
      </c>
      <c r="F132" s="221" t="s">
        <v>718</v>
      </c>
      <c r="G132" s="222" t="s">
        <v>169</v>
      </c>
      <c r="H132" s="223">
        <v>6.5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39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144</v>
      </c>
      <c r="AT132" s="231" t="s">
        <v>140</v>
      </c>
      <c r="AU132" s="231" t="s">
        <v>84</v>
      </c>
      <c r="AY132" s="17" t="s">
        <v>138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82</v>
      </c>
      <c r="BK132" s="232">
        <f>ROUND(I132*H132,2)</f>
        <v>0</v>
      </c>
      <c r="BL132" s="17" t="s">
        <v>144</v>
      </c>
      <c r="BM132" s="231" t="s">
        <v>965</v>
      </c>
    </row>
    <row r="133" s="15" customFormat="1">
      <c r="A133" s="15"/>
      <c r="B133" s="279"/>
      <c r="C133" s="280"/>
      <c r="D133" s="233" t="s">
        <v>148</v>
      </c>
      <c r="E133" s="281" t="s">
        <v>1</v>
      </c>
      <c r="F133" s="282" t="s">
        <v>720</v>
      </c>
      <c r="G133" s="280"/>
      <c r="H133" s="281" t="s">
        <v>1</v>
      </c>
      <c r="I133" s="283"/>
      <c r="J133" s="280"/>
      <c r="K133" s="280"/>
      <c r="L133" s="284"/>
      <c r="M133" s="285"/>
      <c r="N133" s="286"/>
      <c r="O133" s="286"/>
      <c r="P133" s="286"/>
      <c r="Q133" s="286"/>
      <c r="R133" s="286"/>
      <c r="S133" s="286"/>
      <c r="T133" s="28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88" t="s">
        <v>148</v>
      </c>
      <c r="AU133" s="288" t="s">
        <v>84</v>
      </c>
      <c r="AV133" s="15" t="s">
        <v>82</v>
      </c>
      <c r="AW133" s="15" t="s">
        <v>31</v>
      </c>
      <c r="AX133" s="15" t="s">
        <v>74</v>
      </c>
      <c r="AY133" s="288" t="s">
        <v>138</v>
      </c>
    </row>
    <row r="134" s="13" customFormat="1">
      <c r="A134" s="13"/>
      <c r="B134" s="238"/>
      <c r="C134" s="239"/>
      <c r="D134" s="233" t="s">
        <v>148</v>
      </c>
      <c r="E134" s="240" t="s">
        <v>1</v>
      </c>
      <c r="F134" s="241" t="s">
        <v>966</v>
      </c>
      <c r="G134" s="239"/>
      <c r="H134" s="242">
        <v>6.5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8" t="s">
        <v>148</v>
      </c>
      <c r="AU134" s="248" t="s">
        <v>84</v>
      </c>
      <c r="AV134" s="13" t="s">
        <v>84</v>
      </c>
      <c r="AW134" s="13" t="s">
        <v>31</v>
      </c>
      <c r="AX134" s="13" t="s">
        <v>74</v>
      </c>
      <c r="AY134" s="248" t="s">
        <v>138</v>
      </c>
    </row>
    <row r="135" s="14" customFormat="1">
      <c r="A135" s="14"/>
      <c r="B135" s="268"/>
      <c r="C135" s="269"/>
      <c r="D135" s="233" t="s">
        <v>148</v>
      </c>
      <c r="E135" s="270" t="s">
        <v>1</v>
      </c>
      <c r="F135" s="271" t="s">
        <v>713</v>
      </c>
      <c r="G135" s="269"/>
      <c r="H135" s="272">
        <v>6.5</v>
      </c>
      <c r="I135" s="273"/>
      <c r="J135" s="269"/>
      <c r="K135" s="269"/>
      <c r="L135" s="274"/>
      <c r="M135" s="275"/>
      <c r="N135" s="276"/>
      <c r="O135" s="276"/>
      <c r="P135" s="276"/>
      <c r="Q135" s="276"/>
      <c r="R135" s="276"/>
      <c r="S135" s="276"/>
      <c r="T135" s="27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78" t="s">
        <v>148</v>
      </c>
      <c r="AU135" s="278" t="s">
        <v>84</v>
      </c>
      <c r="AV135" s="14" t="s">
        <v>144</v>
      </c>
      <c r="AW135" s="14" t="s">
        <v>31</v>
      </c>
      <c r="AX135" s="14" t="s">
        <v>82</v>
      </c>
      <c r="AY135" s="278" t="s">
        <v>138</v>
      </c>
    </row>
    <row r="136" s="2" customFormat="1" ht="62.7" customHeight="1">
      <c r="A136" s="38"/>
      <c r="B136" s="39"/>
      <c r="C136" s="219" t="s">
        <v>144</v>
      </c>
      <c r="D136" s="219" t="s">
        <v>140</v>
      </c>
      <c r="E136" s="220" t="s">
        <v>723</v>
      </c>
      <c r="F136" s="221" t="s">
        <v>724</v>
      </c>
      <c r="G136" s="222" t="s">
        <v>169</v>
      </c>
      <c r="H136" s="223">
        <v>2.746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39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144</v>
      </c>
      <c r="AT136" s="231" t="s">
        <v>140</v>
      </c>
      <c r="AU136" s="231" t="s">
        <v>84</v>
      </c>
      <c r="AY136" s="17" t="s">
        <v>138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82</v>
      </c>
      <c r="BK136" s="232">
        <f>ROUND(I136*H136,2)</f>
        <v>0</v>
      </c>
      <c r="BL136" s="17" t="s">
        <v>144</v>
      </c>
      <c r="BM136" s="231" t="s">
        <v>967</v>
      </c>
    </row>
    <row r="137" s="15" customFormat="1">
      <c r="A137" s="15"/>
      <c r="B137" s="279"/>
      <c r="C137" s="280"/>
      <c r="D137" s="233" t="s">
        <v>148</v>
      </c>
      <c r="E137" s="281" t="s">
        <v>1</v>
      </c>
      <c r="F137" s="282" t="s">
        <v>720</v>
      </c>
      <c r="G137" s="280"/>
      <c r="H137" s="281" t="s">
        <v>1</v>
      </c>
      <c r="I137" s="283"/>
      <c r="J137" s="280"/>
      <c r="K137" s="280"/>
      <c r="L137" s="284"/>
      <c r="M137" s="285"/>
      <c r="N137" s="286"/>
      <c r="O137" s="286"/>
      <c r="P137" s="286"/>
      <c r="Q137" s="286"/>
      <c r="R137" s="286"/>
      <c r="S137" s="286"/>
      <c r="T137" s="287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88" t="s">
        <v>148</v>
      </c>
      <c r="AU137" s="288" t="s">
        <v>84</v>
      </c>
      <c r="AV137" s="15" t="s">
        <v>82</v>
      </c>
      <c r="AW137" s="15" t="s">
        <v>31</v>
      </c>
      <c r="AX137" s="15" t="s">
        <v>74</v>
      </c>
      <c r="AY137" s="288" t="s">
        <v>138</v>
      </c>
    </row>
    <row r="138" s="13" customFormat="1">
      <c r="A138" s="13"/>
      <c r="B138" s="238"/>
      <c r="C138" s="239"/>
      <c r="D138" s="233" t="s">
        <v>148</v>
      </c>
      <c r="E138" s="240" t="s">
        <v>1</v>
      </c>
      <c r="F138" s="241" t="s">
        <v>968</v>
      </c>
      <c r="G138" s="239"/>
      <c r="H138" s="242">
        <v>2.746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148</v>
      </c>
      <c r="AU138" s="248" t="s">
        <v>84</v>
      </c>
      <c r="AV138" s="13" t="s">
        <v>84</v>
      </c>
      <c r="AW138" s="13" t="s">
        <v>31</v>
      </c>
      <c r="AX138" s="13" t="s">
        <v>74</v>
      </c>
      <c r="AY138" s="248" t="s">
        <v>138</v>
      </c>
    </row>
    <row r="139" s="14" customFormat="1">
      <c r="A139" s="14"/>
      <c r="B139" s="268"/>
      <c r="C139" s="269"/>
      <c r="D139" s="233" t="s">
        <v>148</v>
      </c>
      <c r="E139" s="270" t="s">
        <v>1</v>
      </c>
      <c r="F139" s="271" t="s">
        <v>713</v>
      </c>
      <c r="G139" s="269"/>
      <c r="H139" s="272">
        <v>2.746</v>
      </c>
      <c r="I139" s="273"/>
      <c r="J139" s="269"/>
      <c r="K139" s="269"/>
      <c r="L139" s="274"/>
      <c r="M139" s="275"/>
      <c r="N139" s="276"/>
      <c r="O139" s="276"/>
      <c r="P139" s="276"/>
      <c r="Q139" s="276"/>
      <c r="R139" s="276"/>
      <c r="S139" s="276"/>
      <c r="T139" s="27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8" t="s">
        <v>148</v>
      </c>
      <c r="AU139" s="278" t="s">
        <v>84</v>
      </c>
      <c r="AV139" s="14" t="s">
        <v>144</v>
      </c>
      <c r="AW139" s="14" t="s">
        <v>31</v>
      </c>
      <c r="AX139" s="14" t="s">
        <v>82</v>
      </c>
      <c r="AY139" s="278" t="s">
        <v>138</v>
      </c>
    </row>
    <row r="140" s="2" customFormat="1" ht="24.15" customHeight="1">
      <c r="A140" s="38"/>
      <c r="B140" s="39"/>
      <c r="C140" s="219" t="s">
        <v>166</v>
      </c>
      <c r="D140" s="219" t="s">
        <v>140</v>
      </c>
      <c r="E140" s="220" t="s">
        <v>728</v>
      </c>
      <c r="F140" s="221" t="s">
        <v>729</v>
      </c>
      <c r="G140" s="222" t="s">
        <v>169</v>
      </c>
      <c r="H140" s="223">
        <v>3.754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39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144</v>
      </c>
      <c r="AT140" s="231" t="s">
        <v>140</v>
      </c>
      <c r="AU140" s="231" t="s">
        <v>84</v>
      </c>
      <c r="AY140" s="17" t="s">
        <v>138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82</v>
      </c>
      <c r="BK140" s="232">
        <f>ROUND(I140*H140,2)</f>
        <v>0</v>
      </c>
      <c r="BL140" s="17" t="s">
        <v>144</v>
      </c>
      <c r="BM140" s="231" t="s">
        <v>969</v>
      </c>
    </row>
    <row r="141" s="13" customFormat="1">
      <c r="A141" s="13"/>
      <c r="B141" s="238"/>
      <c r="C141" s="239"/>
      <c r="D141" s="233" t="s">
        <v>148</v>
      </c>
      <c r="E141" s="240" t="s">
        <v>1</v>
      </c>
      <c r="F141" s="241" t="s">
        <v>970</v>
      </c>
      <c r="G141" s="239"/>
      <c r="H141" s="242">
        <v>3.754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148</v>
      </c>
      <c r="AU141" s="248" t="s">
        <v>84</v>
      </c>
      <c r="AV141" s="13" t="s">
        <v>84</v>
      </c>
      <c r="AW141" s="13" t="s">
        <v>31</v>
      </c>
      <c r="AX141" s="13" t="s">
        <v>74</v>
      </c>
      <c r="AY141" s="248" t="s">
        <v>138</v>
      </c>
    </row>
    <row r="142" s="14" customFormat="1">
      <c r="A142" s="14"/>
      <c r="B142" s="268"/>
      <c r="C142" s="269"/>
      <c r="D142" s="233" t="s">
        <v>148</v>
      </c>
      <c r="E142" s="270" t="s">
        <v>1</v>
      </c>
      <c r="F142" s="271" t="s">
        <v>713</v>
      </c>
      <c r="G142" s="269"/>
      <c r="H142" s="272">
        <v>3.754</v>
      </c>
      <c r="I142" s="273"/>
      <c r="J142" s="269"/>
      <c r="K142" s="269"/>
      <c r="L142" s="274"/>
      <c r="M142" s="275"/>
      <c r="N142" s="276"/>
      <c r="O142" s="276"/>
      <c r="P142" s="276"/>
      <c r="Q142" s="276"/>
      <c r="R142" s="276"/>
      <c r="S142" s="276"/>
      <c r="T142" s="27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78" t="s">
        <v>148</v>
      </c>
      <c r="AU142" s="278" t="s">
        <v>84</v>
      </c>
      <c r="AV142" s="14" t="s">
        <v>144</v>
      </c>
      <c r="AW142" s="14" t="s">
        <v>31</v>
      </c>
      <c r="AX142" s="14" t="s">
        <v>82</v>
      </c>
      <c r="AY142" s="278" t="s">
        <v>138</v>
      </c>
    </row>
    <row r="143" s="2" customFormat="1" ht="44.25" customHeight="1">
      <c r="A143" s="38"/>
      <c r="B143" s="39"/>
      <c r="C143" s="219" t="s">
        <v>172</v>
      </c>
      <c r="D143" s="219" t="s">
        <v>140</v>
      </c>
      <c r="E143" s="220" t="s">
        <v>732</v>
      </c>
      <c r="F143" s="221" t="s">
        <v>733</v>
      </c>
      <c r="G143" s="222" t="s">
        <v>169</v>
      </c>
      <c r="H143" s="223">
        <v>2.746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39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144</v>
      </c>
      <c r="AT143" s="231" t="s">
        <v>140</v>
      </c>
      <c r="AU143" s="231" t="s">
        <v>84</v>
      </c>
      <c r="AY143" s="17" t="s">
        <v>138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82</v>
      </c>
      <c r="BK143" s="232">
        <f>ROUND(I143*H143,2)</f>
        <v>0</v>
      </c>
      <c r="BL143" s="17" t="s">
        <v>144</v>
      </c>
      <c r="BM143" s="231" t="s">
        <v>971</v>
      </c>
    </row>
    <row r="144" s="2" customFormat="1" ht="37.8" customHeight="1">
      <c r="A144" s="38"/>
      <c r="B144" s="39"/>
      <c r="C144" s="219" t="s">
        <v>176</v>
      </c>
      <c r="D144" s="219" t="s">
        <v>140</v>
      </c>
      <c r="E144" s="220" t="s">
        <v>735</v>
      </c>
      <c r="F144" s="221" t="s">
        <v>736</v>
      </c>
      <c r="G144" s="222" t="s">
        <v>143</v>
      </c>
      <c r="H144" s="223">
        <v>5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39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144</v>
      </c>
      <c r="AT144" s="231" t="s">
        <v>140</v>
      </c>
      <c r="AU144" s="231" t="s">
        <v>84</v>
      </c>
      <c r="AY144" s="17" t="s">
        <v>138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82</v>
      </c>
      <c r="BK144" s="232">
        <f>ROUND(I144*H144,2)</f>
        <v>0</v>
      </c>
      <c r="BL144" s="17" t="s">
        <v>144</v>
      </c>
      <c r="BM144" s="231" t="s">
        <v>972</v>
      </c>
    </row>
    <row r="145" s="15" customFormat="1">
      <c r="A145" s="15"/>
      <c r="B145" s="279"/>
      <c r="C145" s="280"/>
      <c r="D145" s="233" t="s">
        <v>148</v>
      </c>
      <c r="E145" s="281" t="s">
        <v>1</v>
      </c>
      <c r="F145" s="282" t="s">
        <v>720</v>
      </c>
      <c r="G145" s="280"/>
      <c r="H145" s="281" t="s">
        <v>1</v>
      </c>
      <c r="I145" s="283"/>
      <c r="J145" s="280"/>
      <c r="K145" s="280"/>
      <c r="L145" s="284"/>
      <c r="M145" s="285"/>
      <c r="N145" s="286"/>
      <c r="O145" s="286"/>
      <c r="P145" s="286"/>
      <c r="Q145" s="286"/>
      <c r="R145" s="286"/>
      <c r="S145" s="286"/>
      <c r="T145" s="28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88" t="s">
        <v>148</v>
      </c>
      <c r="AU145" s="288" t="s">
        <v>84</v>
      </c>
      <c r="AV145" s="15" t="s">
        <v>82</v>
      </c>
      <c r="AW145" s="15" t="s">
        <v>31</v>
      </c>
      <c r="AX145" s="15" t="s">
        <v>74</v>
      </c>
      <c r="AY145" s="288" t="s">
        <v>138</v>
      </c>
    </row>
    <row r="146" s="13" customFormat="1">
      <c r="A146" s="13"/>
      <c r="B146" s="238"/>
      <c r="C146" s="239"/>
      <c r="D146" s="233" t="s">
        <v>148</v>
      </c>
      <c r="E146" s="240" t="s">
        <v>1</v>
      </c>
      <c r="F146" s="241" t="s">
        <v>973</v>
      </c>
      <c r="G146" s="239"/>
      <c r="H146" s="242">
        <v>5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148</v>
      </c>
      <c r="AU146" s="248" t="s">
        <v>84</v>
      </c>
      <c r="AV146" s="13" t="s">
        <v>84</v>
      </c>
      <c r="AW146" s="13" t="s">
        <v>31</v>
      </c>
      <c r="AX146" s="13" t="s">
        <v>74</v>
      </c>
      <c r="AY146" s="248" t="s">
        <v>138</v>
      </c>
    </row>
    <row r="147" s="14" customFormat="1">
      <c r="A147" s="14"/>
      <c r="B147" s="268"/>
      <c r="C147" s="269"/>
      <c r="D147" s="233" t="s">
        <v>148</v>
      </c>
      <c r="E147" s="270" t="s">
        <v>1</v>
      </c>
      <c r="F147" s="271" t="s">
        <v>713</v>
      </c>
      <c r="G147" s="269"/>
      <c r="H147" s="272">
        <v>5</v>
      </c>
      <c r="I147" s="273"/>
      <c r="J147" s="269"/>
      <c r="K147" s="269"/>
      <c r="L147" s="274"/>
      <c r="M147" s="275"/>
      <c r="N147" s="276"/>
      <c r="O147" s="276"/>
      <c r="P147" s="276"/>
      <c r="Q147" s="276"/>
      <c r="R147" s="276"/>
      <c r="S147" s="276"/>
      <c r="T147" s="27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8" t="s">
        <v>148</v>
      </c>
      <c r="AU147" s="278" t="s">
        <v>84</v>
      </c>
      <c r="AV147" s="14" t="s">
        <v>144</v>
      </c>
      <c r="AW147" s="14" t="s">
        <v>31</v>
      </c>
      <c r="AX147" s="14" t="s">
        <v>82</v>
      </c>
      <c r="AY147" s="278" t="s">
        <v>138</v>
      </c>
    </row>
    <row r="148" s="2" customFormat="1" ht="44.25" customHeight="1">
      <c r="A148" s="38"/>
      <c r="B148" s="39"/>
      <c r="C148" s="219" t="s">
        <v>181</v>
      </c>
      <c r="D148" s="219" t="s">
        <v>140</v>
      </c>
      <c r="E148" s="220" t="s">
        <v>742</v>
      </c>
      <c r="F148" s="221" t="s">
        <v>743</v>
      </c>
      <c r="G148" s="222" t="s">
        <v>184</v>
      </c>
      <c r="H148" s="223">
        <v>5.492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39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144</v>
      </c>
      <c r="AT148" s="231" t="s">
        <v>140</v>
      </c>
      <c r="AU148" s="231" t="s">
        <v>84</v>
      </c>
      <c r="AY148" s="17" t="s">
        <v>138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82</v>
      </c>
      <c r="BK148" s="232">
        <f>ROUND(I148*H148,2)</f>
        <v>0</v>
      </c>
      <c r="BL148" s="17" t="s">
        <v>144</v>
      </c>
      <c r="BM148" s="231" t="s">
        <v>974</v>
      </c>
    </row>
    <row r="149" s="13" customFormat="1">
      <c r="A149" s="13"/>
      <c r="B149" s="238"/>
      <c r="C149" s="239"/>
      <c r="D149" s="233" t="s">
        <v>148</v>
      </c>
      <c r="E149" s="240" t="s">
        <v>1</v>
      </c>
      <c r="F149" s="241" t="s">
        <v>975</v>
      </c>
      <c r="G149" s="239"/>
      <c r="H149" s="242">
        <v>5.492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148</v>
      </c>
      <c r="AU149" s="248" t="s">
        <v>84</v>
      </c>
      <c r="AV149" s="13" t="s">
        <v>84</v>
      </c>
      <c r="AW149" s="13" t="s">
        <v>31</v>
      </c>
      <c r="AX149" s="13" t="s">
        <v>82</v>
      </c>
      <c r="AY149" s="248" t="s">
        <v>138</v>
      </c>
    </row>
    <row r="150" s="2" customFormat="1" ht="37.8" customHeight="1">
      <c r="A150" s="38"/>
      <c r="B150" s="39"/>
      <c r="C150" s="219" t="s">
        <v>187</v>
      </c>
      <c r="D150" s="219" t="s">
        <v>140</v>
      </c>
      <c r="E150" s="220" t="s">
        <v>188</v>
      </c>
      <c r="F150" s="221" t="s">
        <v>189</v>
      </c>
      <c r="G150" s="222" t="s">
        <v>169</v>
      </c>
      <c r="H150" s="223">
        <v>2.746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39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144</v>
      </c>
      <c r="AT150" s="231" t="s">
        <v>140</v>
      </c>
      <c r="AU150" s="231" t="s">
        <v>84</v>
      </c>
      <c r="AY150" s="17" t="s">
        <v>138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82</v>
      </c>
      <c r="BK150" s="232">
        <f>ROUND(I150*H150,2)</f>
        <v>0</v>
      </c>
      <c r="BL150" s="17" t="s">
        <v>144</v>
      </c>
      <c r="BM150" s="231" t="s">
        <v>976</v>
      </c>
    </row>
    <row r="151" s="2" customFormat="1" ht="49.05" customHeight="1">
      <c r="A151" s="38"/>
      <c r="B151" s="39"/>
      <c r="C151" s="219" t="s">
        <v>191</v>
      </c>
      <c r="D151" s="219" t="s">
        <v>140</v>
      </c>
      <c r="E151" s="220" t="s">
        <v>747</v>
      </c>
      <c r="F151" s="221" t="s">
        <v>748</v>
      </c>
      <c r="G151" s="222" t="s">
        <v>169</v>
      </c>
      <c r="H151" s="223">
        <v>3.754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39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144</v>
      </c>
      <c r="AT151" s="231" t="s">
        <v>140</v>
      </c>
      <c r="AU151" s="231" t="s">
        <v>84</v>
      </c>
      <c r="AY151" s="17" t="s">
        <v>138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82</v>
      </c>
      <c r="BK151" s="232">
        <f>ROUND(I151*H151,2)</f>
        <v>0</v>
      </c>
      <c r="BL151" s="17" t="s">
        <v>144</v>
      </c>
      <c r="BM151" s="231" t="s">
        <v>977</v>
      </c>
    </row>
    <row r="152" s="12" customFormat="1" ht="25.92" customHeight="1">
      <c r="A152" s="12"/>
      <c r="B152" s="203"/>
      <c r="C152" s="204"/>
      <c r="D152" s="205" t="s">
        <v>73</v>
      </c>
      <c r="E152" s="206" t="s">
        <v>213</v>
      </c>
      <c r="F152" s="206" t="s">
        <v>789</v>
      </c>
      <c r="G152" s="204"/>
      <c r="H152" s="204"/>
      <c r="I152" s="207"/>
      <c r="J152" s="208">
        <f>BK152</f>
        <v>0</v>
      </c>
      <c r="K152" s="204"/>
      <c r="L152" s="209"/>
      <c r="M152" s="210"/>
      <c r="N152" s="211"/>
      <c r="O152" s="211"/>
      <c r="P152" s="212">
        <f>P153+P178+P182+P184+P190+P197+P199</f>
        <v>0</v>
      </c>
      <c r="Q152" s="211"/>
      <c r="R152" s="212">
        <f>R153+R178+R182+R184+R190+R197+R199</f>
        <v>14.26878221</v>
      </c>
      <c r="S152" s="211"/>
      <c r="T152" s="213">
        <f>T153+T178+T182+T184+T190+T197+T199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155</v>
      </c>
      <c r="AT152" s="215" t="s">
        <v>73</v>
      </c>
      <c r="AU152" s="215" t="s">
        <v>74</v>
      </c>
      <c r="AY152" s="214" t="s">
        <v>138</v>
      </c>
      <c r="BK152" s="216">
        <f>BK153+BK178+BK182+BK184+BK190+BK197+BK199</f>
        <v>0</v>
      </c>
    </row>
    <row r="153" s="12" customFormat="1" ht="22.8" customHeight="1">
      <c r="A153" s="12"/>
      <c r="B153" s="203"/>
      <c r="C153" s="204"/>
      <c r="D153" s="205" t="s">
        <v>73</v>
      </c>
      <c r="E153" s="217" t="s">
        <v>790</v>
      </c>
      <c r="F153" s="217" t="s">
        <v>791</v>
      </c>
      <c r="G153" s="204"/>
      <c r="H153" s="204"/>
      <c r="I153" s="207"/>
      <c r="J153" s="218">
        <f>BK153</f>
        <v>0</v>
      </c>
      <c r="K153" s="204"/>
      <c r="L153" s="209"/>
      <c r="M153" s="210"/>
      <c r="N153" s="211"/>
      <c r="O153" s="211"/>
      <c r="P153" s="212">
        <f>SUM(P154:P177)</f>
        <v>0</v>
      </c>
      <c r="Q153" s="211"/>
      <c r="R153" s="212">
        <f>SUM(R154:R177)</f>
        <v>0.73518600000000001</v>
      </c>
      <c r="S153" s="211"/>
      <c r="T153" s="213">
        <f>SUM(T154:T177)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4" t="s">
        <v>155</v>
      </c>
      <c r="AT153" s="215" t="s">
        <v>73</v>
      </c>
      <c r="AU153" s="215" t="s">
        <v>82</v>
      </c>
      <c r="AY153" s="214" t="s">
        <v>138</v>
      </c>
      <c r="BK153" s="216">
        <f>SUM(BK154:BK177)</f>
        <v>0</v>
      </c>
    </row>
    <row r="154" s="2" customFormat="1" ht="49.05" customHeight="1">
      <c r="A154" s="38"/>
      <c r="B154" s="39"/>
      <c r="C154" s="219" t="s">
        <v>7</v>
      </c>
      <c r="D154" s="219" t="s">
        <v>140</v>
      </c>
      <c r="E154" s="220" t="s">
        <v>792</v>
      </c>
      <c r="F154" s="221" t="s">
        <v>793</v>
      </c>
      <c r="G154" s="222" t="s">
        <v>216</v>
      </c>
      <c r="H154" s="223">
        <v>10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39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794</v>
      </c>
      <c r="AT154" s="231" t="s">
        <v>140</v>
      </c>
      <c r="AU154" s="231" t="s">
        <v>84</v>
      </c>
      <c r="AY154" s="17" t="s">
        <v>138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82</v>
      </c>
      <c r="BK154" s="232">
        <f>ROUND(I154*H154,2)</f>
        <v>0</v>
      </c>
      <c r="BL154" s="17" t="s">
        <v>794</v>
      </c>
      <c r="BM154" s="231" t="s">
        <v>978</v>
      </c>
    </row>
    <row r="155" s="2" customFormat="1" ht="16.5" customHeight="1">
      <c r="A155" s="38"/>
      <c r="B155" s="39"/>
      <c r="C155" s="249" t="s">
        <v>254</v>
      </c>
      <c r="D155" s="249" t="s">
        <v>213</v>
      </c>
      <c r="E155" s="250" t="s">
        <v>796</v>
      </c>
      <c r="F155" s="251" t="s">
        <v>797</v>
      </c>
      <c r="G155" s="252" t="s">
        <v>216</v>
      </c>
      <c r="H155" s="253">
        <v>10</v>
      </c>
      <c r="I155" s="254"/>
      <c r="J155" s="255">
        <f>ROUND(I155*H155,2)</f>
        <v>0</v>
      </c>
      <c r="K155" s="256"/>
      <c r="L155" s="257"/>
      <c r="M155" s="258" t="s">
        <v>1</v>
      </c>
      <c r="N155" s="259" t="s">
        <v>39</v>
      </c>
      <c r="O155" s="91"/>
      <c r="P155" s="229">
        <f>O155*H155</f>
        <v>0</v>
      </c>
      <c r="Q155" s="229">
        <v>2.0000000000000002E-05</v>
      </c>
      <c r="R155" s="229">
        <f>Q155*H155</f>
        <v>0.00020000000000000001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798</v>
      </c>
      <c r="AT155" s="231" t="s">
        <v>213</v>
      </c>
      <c r="AU155" s="231" t="s">
        <v>84</v>
      </c>
      <c r="AY155" s="17" t="s">
        <v>138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82</v>
      </c>
      <c r="BK155" s="232">
        <f>ROUND(I155*H155,2)</f>
        <v>0</v>
      </c>
      <c r="BL155" s="17" t="s">
        <v>794</v>
      </c>
      <c r="BM155" s="231" t="s">
        <v>979</v>
      </c>
    </row>
    <row r="156" s="2" customFormat="1" ht="33" customHeight="1">
      <c r="A156" s="38"/>
      <c r="B156" s="39"/>
      <c r="C156" s="219" t="s">
        <v>259</v>
      </c>
      <c r="D156" s="219" t="s">
        <v>140</v>
      </c>
      <c r="E156" s="220" t="s">
        <v>806</v>
      </c>
      <c r="F156" s="221" t="s">
        <v>807</v>
      </c>
      <c r="G156" s="222" t="s">
        <v>216</v>
      </c>
      <c r="H156" s="223">
        <v>5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39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794</v>
      </c>
      <c r="AT156" s="231" t="s">
        <v>140</v>
      </c>
      <c r="AU156" s="231" t="s">
        <v>84</v>
      </c>
      <c r="AY156" s="17" t="s">
        <v>138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82</v>
      </c>
      <c r="BK156" s="232">
        <f>ROUND(I156*H156,2)</f>
        <v>0</v>
      </c>
      <c r="BL156" s="17" t="s">
        <v>794</v>
      </c>
      <c r="BM156" s="231" t="s">
        <v>980</v>
      </c>
    </row>
    <row r="157" s="2" customFormat="1" ht="24.15" customHeight="1">
      <c r="A157" s="38"/>
      <c r="B157" s="39"/>
      <c r="C157" s="249" t="s">
        <v>264</v>
      </c>
      <c r="D157" s="249" t="s">
        <v>213</v>
      </c>
      <c r="E157" s="250" t="s">
        <v>981</v>
      </c>
      <c r="F157" s="251" t="s">
        <v>982</v>
      </c>
      <c r="G157" s="252" t="s">
        <v>216</v>
      </c>
      <c r="H157" s="253">
        <v>1</v>
      </c>
      <c r="I157" s="254"/>
      <c r="J157" s="255">
        <f>ROUND(I157*H157,2)</f>
        <v>0</v>
      </c>
      <c r="K157" s="256"/>
      <c r="L157" s="257"/>
      <c r="M157" s="258" t="s">
        <v>1</v>
      </c>
      <c r="N157" s="259" t="s">
        <v>39</v>
      </c>
      <c r="O157" s="91"/>
      <c r="P157" s="229">
        <f>O157*H157</f>
        <v>0</v>
      </c>
      <c r="Q157" s="229">
        <v>0.0033</v>
      </c>
      <c r="R157" s="229">
        <f>Q157*H157</f>
        <v>0.0033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811</v>
      </c>
      <c r="AT157" s="231" t="s">
        <v>213</v>
      </c>
      <c r="AU157" s="231" t="s">
        <v>84</v>
      </c>
      <c r="AY157" s="17" t="s">
        <v>138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82</v>
      </c>
      <c r="BK157" s="232">
        <f>ROUND(I157*H157,2)</f>
        <v>0</v>
      </c>
      <c r="BL157" s="17" t="s">
        <v>811</v>
      </c>
      <c r="BM157" s="231" t="s">
        <v>983</v>
      </c>
    </row>
    <row r="158" s="2" customFormat="1" ht="24.15" customHeight="1">
      <c r="A158" s="38"/>
      <c r="B158" s="39"/>
      <c r="C158" s="249" t="s">
        <v>270</v>
      </c>
      <c r="D158" s="249" t="s">
        <v>213</v>
      </c>
      <c r="E158" s="250" t="s">
        <v>984</v>
      </c>
      <c r="F158" s="251" t="s">
        <v>985</v>
      </c>
      <c r="G158" s="252" t="s">
        <v>216</v>
      </c>
      <c r="H158" s="253">
        <v>4</v>
      </c>
      <c r="I158" s="254"/>
      <c r="J158" s="255">
        <f>ROUND(I158*H158,2)</f>
        <v>0</v>
      </c>
      <c r="K158" s="256"/>
      <c r="L158" s="257"/>
      <c r="M158" s="258" t="s">
        <v>1</v>
      </c>
      <c r="N158" s="259" t="s">
        <v>39</v>
      </c>
      <c r="O158" s="91"/>
      <c r="P158" s="229">
        <f>O158*H158</f>
        <v>0</v>
      </c>
      <c r="Q158" s="229">
        <v>0.0063099999999999996</v>
      </c>
      <c r="R158" s="229">
        <f>Q158*H158</f>
        <v>0.025239999999999999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811</v>
      </c>
      <c r="AT158" s="231" t="s">
        <v>213</v>
      </c>
      <c r="AU158" s="231" t="s">
        <v>84</v>
      </c>
      <c r="AY158" s="17" t="s">
        <v>138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82</v>
      </c>
      <c r="BK158" s="232">
        <f>ROUND(I158*H158,2)</f>
        <v>0</v>
      </c>
      <c r="BL158" s="17" t="s">
        <v>811</v>
      </c>
      <c r="BM158" s="231" t="s">
        <v>986</v>
      </c>
    </row>
    <row r="159" s="2" customFormat="1" ht="24.15" customHeight="1">
      <c r="A159" s="38"/>
      <c r="B159" s="39"/>
      <c r="C159" s="219" t="s">
        <v>275</v>
      </c>
      <c r="D159" s="219" t="s">
        <v>140</v>
      </c>
      <c r="E159" s="220" t="s">
        <v>822</v>
      </c>
      <c r="F159" s="221" t="s">
        <v>823</v>
      </c>
      <c r="G159" s="222" t="s">
        <v>216</v>
      </c>
      <c r="H159" s="223">
        <v>5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39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794</v>
      </c>
      <c r="AT159" s="231" t="s">
        <v>140</v>
      </c>
      <c r="AU159" s="231" t="s">
        <v>84</v>
      </c>
      <c r="AY159" s="17" t="s">
        <v>138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82</v>
      </c>
      <c r="BK159" s="232">
        <f>ROUND(I159*H159,2)</f>
        <v>0</v>
      </c>
      <c r="BL159" s="17" t="s">
        <v>794</v>
      </c>
      <c r="BM159" s="231" t="s">
        <v>987</v>
      </c>
    </row>
    <row r="160" s="2" customFormat="1" ht="16.5" customHeight="1">
      <c r="A160" s="38"/>
      <c r="B160" s="39"/>
      <c r="C160" s="249" t="s">
        <v>281</v>
      </c>
      <c r="D160" s="249" t="s">
        <v>213</v>
      </c>
      <c r="E160" s="250" t="s">
        <v>825</v>
      </c>
      <c r="F160" s="251" t="s">
        <v>826</v>
      </c>
      <c r="G160" s="252" t="s">
        <v>216</v>
      </c>
      <c r="H160" s="253">
        <v>4</v>
      </c>
      <c r="I160" s="254"/>
      <c r="J160" s="255">
        <f>ROUND(I160*H160,2)</f>
        <v>0</v>
      </c>
      <c r="K160" s="256"/>
      <c r="L160" s="257"/>
      <c r="M160" s="258" t="s">
        <v>1</v>
      </c>
      <c r="N160" s="259" t="s">
        <v>39</v>
      </c>
      <c r="O160" s="91"/>
      <c r="P160" s="229">
        <f>O160*H160</f>
        <v>0</v>
      </c>
      <c r="Q160" s="229">
        <v>0.127</v>
      </c>
      <c r="R160" s="229">
        <f>Q160*H160</f>
        <v>0.50800000000000001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811</v>
      </c>
      <c r="AT160" s="231" t="s">
        <v>213</v>
      </c>
      <c r="AU160" s="231" t="s">
        <v>84</v>
      </c>
      <c r="AY160" s="17" t="s">
        <v>138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82</v>
      </c>
      <c r="BK160" s="232">
        <f>ROUND(I160*H160,2)</f>
        <v>0</v>
      </c>
      <c r="BL160" s="17" t="s">
        <v>811</v>
      </c>
      <c r="BM160" s="231" t="s">
        <v>988</v>
      </c>
    </row>
    <row r="161" s="2" customFormat="1" ht="16.5" customHeight="1">
      <c r="A161" s="38"/>
      <c r="B161" s="39"/>
      <c r="C161" s="249" t="s">
        <v>285</v>
      </c>
      <c r="D161" s="249" t="s">
        <v>213</v>
      </c>
      <c r="E161" s="250" t="s">
        <v>989</v>
      </c>
      <c r="F161" s="251" t="s">
        <v>990</v>
      </c>
      <c r="G161" s="252" t="s">
        <v>216</v>
      </c>
      <c r="H161" s="253">
        <v>1</v>
      </c>
      <c r="I161" s="254"/>
      <c r="J161" s="255">
        <f>ROUND(I161*H161,2)</f>
        <v>0</v>
      </c>
      <c r="K161" s="256"/>
      <c r="L161" s="257"/>
      <c r="M161" s="258" t="s">
        <v>1</v>
      </c>
      <c r="N161" s="259" t="s">
        <v>39</v>
      </c>
      <c r="O161" s="91"/>
      <c r="P161" s="229">
        <f>O161*H161</f>
        <v>0</v>
      </c>
      <c r="Q161" s="229">
        <v>0.152</v>
      </c>
      <c r="R161" s="229">
        <f>Q161*H161</f>
        <v>0.152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811</v>
      </c>
      <c r="AT161" s="231" t="s">
        <v>213</v>
      </c>
      <c r="AU161" s="231" t="s">
        <v>84</v>
      </c>
      <c r="AY161" s="17" t="s">
        <v>138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82</v>
      </c>
      <c r="BK161" s="232">
        <f>ROUND(I161*H161,2)</f>
        <v>0</v>
      </c>
      <c r="BL161" s="17" t="s">
        <v>811</v>
      </c>
      <c r="BM161" s="231" t="s">
        <v>991</v>
      </c>
    </row>
    <row r="162" s="2" customFormat="1" ht="24.15" customHeight="1">
      <c r="A162" s="38"/>
      <c r="B162" s="39"/>
      <c r="C162" s="219" t="s">
        <v>289</v>
      </c>
      <c r="D162" s="219" t="s">
        <v>140</v>
      </c>
      <c r="E162" s="220" t="s">
        <v>831</v>
      </c>
      <c r="F162" s="221" t="s">
        <v>832</v>
      </c>
      <c r="G162" s="222" t="s">
        <v>216</v>
      </c>
      <c r="H162" s="223">
        <v>8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39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794</v>
      </c>
      <c r="AT162" s="231" t="s">
        <v>140</v>
      </c>
      <c r="AU162" s="231" t="s">
        <v>84</v>
      </c>
      <c r="AY162" s="17" t="s">
        <v>138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82</v>
      </c>
      <c r="BK162" s="232">
        <f>ROUND(I162*H162,2)</f>
        <v>0</v>
      </c>
      <c r="BL162" s="17" t="s">
        <v>794</v>
      </c>
      <c r="BM162" s="231" t="s">
        <v>992</v>
      </c>
    </row>
    <row r="163" s="13" customFormat="1">
      <c r="A163" s="13"/>
      <c r="B163" s="238"/>
      <c r="C163" s="239"/>
      <c r="D163" s="233" t="s">
        <v>148</v>
      </c>
      <c r="E163" s="240" t="s">
        <v>1</v>
      </c>
      <c r="F163" s="241" t="s">
        <v>834</v>
      </c>
      <c r="G163" s="239"/>
      <c r="H163" s="242">
        <v>8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148</v>
      </c>
      <c r="AU163" s="248" t="s">
        <v>84</v>
      </c>
      <c r="AV163" s="13" t="s">
        <v>84</v>
      </c>
      <c r="AW163" s="13" t="s">
        <v>31</v>
      </c>
      <c r="AX163" s="13" t="s">
        <v>82</v>
      </c>
      <c r="AY163" s="248" t="s">
        <v>138</v>
      </c>
    </row>
    <row r="164" s="2" customFormat="1" ht="24.15" customHeight="1">
      <c r="A164" s="38"/>
      <c r="B164" s="39"/>
      <c r="C164" s="249" t="s">
        <v>294</v>
      </c>
      <c r="D164" s="249" t="s">
        <v>213</v>
      </c>
      <c r="E164" s="250" t="s">
        <v>993</v>
      </c>
      <c r="F164" s="251" t="s">
        <v>994</v>
      </c>
      <c r="G164" s="252" t="s">
        <v>216</v>
      </c>
      <c r="H164" s="253">
        <v>5</v>
      </c>
      <c r="I164" s="254"/>
      <c r="J164" s="255">
        <f>ROUND(I164*H164,2)</f>
        <v>0</v>
      </c>
      <c r="K164" s="256"/>
      <c r="L164" s="257"/>
      <c r="M164" s="258" t="s">
        <v>1</v>
      </c>
      <c r="N164" s="259" t="s">
        <v>39</v>
      </c>
      <c r="O164" s="91"/>
      <c r="P164" s="229">
        <f>O164*H164</f>
        <v>0</v>
      </c>
      <c r="Q164" s="229">
        <v>0.0057999999999999996</v>
      </c>
      <c r="R164" s="229">
        <f>Q164*H164</f>
        <v>0.028999999999999998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811</v>
      </c>
      <c r="AT164" s="231" t="s">
        <v>213</v>
      </c>
      <c r="AU164" s="231" t="s">
        <v>84</v>
      </c>
      <c r="AY164" s="17" t="s">
        <v>138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82</v>
      </c>
      <c r="BK164" s="232">
        <f>ROUND(I164*H164,2)</f>
        <v>0</v>
      </c>
      <c r="BL164" s="17" t="s">
        <v>811</v>
      </c>
      <c r="BM164" s="231" t="s">
        <v>995</v>
      </c>
    </row>
    <row r="165" s="2" customFormat="1" ht="16.5" customHeight="1">
      <c r="A165" s="38"/>
      <c r="B165" s="39"/>
      <c r="C165" s="219" t="s">
        <v>298</v>
      </c>
      <c r="D165" s="219" t="s">
        <v>140</v>
      </c>
      <c r="E165" s="220" t="s">
        <v>841</v>
      </c>
      <c r="F165" s="221" t="s">
        <v>842</v>
      </c>
      <c r="G165" s="222" t="s">
        <v>216</v>
      </c>
      <c r="H165" s="223">
        <v>5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39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794</v>
      </c>
      <c r="AT165" s="231" t="s">
        <v>140</v>
      </c>
      <c r="AU165" s="231" t="s">
        <v>84</v>
      </c>
      <c r="AY165" s="17" t="s">
        <v>138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82</v>
      </c>
      <c r="BK165" s="232">
        <f>ROUND(I165*H165,2)</f>
        <v>0</v>
      </c>
      <c r="BL165" s="17" t="s">
        <v>794</v>
      </c>
      <c r="BM165" s="231" t="s">
        <v>996</v>
      </c>
    </row>
    <row r="166" s="2" customFormat="1" ht="16.5" customHeight="1">
      <c r="A166" s="38"/>
      <c r="B166" s="39"/>
      <c r="C166" s="249" t="s">
        <v>302</v>
      </c>
      <c r="D166" s="249" t="s">
        <v>213</v>
      </c>
      <c r="E166" s="250" t="s">
        <v>844</v>
      </c>
      <c r="F166" s="251" t="s">
        <v>845</v>
      </c>
      <c r="G166" s="252" t="s">
        <v>216</v>
      </c>
      <c r="H166" s="253">
        <v>20</v>
      </c>
      <c r="I166" s="254"/>
      <c r="J166" s="255">
        <f>ROUND(I166*H166,2)</f>
        <v>0</v>
      </c>
      <c r="K166" s="256"/>
      <c r="L166" s="257"/>
      <c r="M166" s="258" t="s">
        <v>1</v>
      </c>
      <c r="N166" s="259" t="s">
        <v>39</v>
      </c>
      <c r="O166" s="91"/>
      <c r="P166" s="229">
        <f>O166*H166</f>
        <v>0</v>
      </c>
      <c r="Q166" s="229">
        <v>0.00050000000000000001</v>
      </c>
      <c r="R166" s="229">
        <f>Q166*H166</f>
        <v>0.01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811</v>
      </c>
      <c r="AT166" s="231" t="s">
        <v>213</v>
      </c>
      <c r="AU166" s="231" t="s">
        <v>84</v>
      </c>
      <c r="AY166" s="17" t="s">
        <v>138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82</v>
      </c>
      <c r="BK166" s="232">
        <f>ROUND(I166*H166,2)</f>
        <v>0</v>
      </c>
      <c r="BL166" s="17" t="s">
        <v>811</v>
      </c>
      <c r="BM166" s="231" t="s">
        <v>997</v>
      </c>
    </row>
    <row r="167" s="13" customFormat="1">
      <c r="A167" s="13"/>
      <c r="B167" s="238"/>
      <c r="C167" s="239"/>
      <c r="D167" s="233" t="s">
        <v>148</v>
      </c>
      <c r="E167" s="239"/>
      <c r="F167" s="241" t="s">
        <v>998</v>
      </c>
      <c r="G167" s="239"/>
      <c r="H167" s="242">
        <v>20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148</v>
      </c>
      <c r="AU167" s="248" t="s">
        <v>84</v>
      </c>
      <c r="AV167" s="13" t="s">
        <v>84</v>
      </c>
      <c r="AW167" s="13" t="s">
        <v>4</v>
      </c>
      <c r="AX167" s="13" t="s">
        <v>82</v>
      </c>
      <c r="AY167" s="248" t="s">
        <v>138</v>
      </c>
    </row>
    <row r="168" s="2" customFormat="1" ht="49.05" customHeight="1">
      <c r="A168" s="38"/>
      <c r="B168" s="39"/>
      <c r="C168" s="219" t="s">
        <v>306</v>
      </c>
      <c r="D168" s="219" t="s">
        <v>140</v>
      </c>
      <c r="E168" s="220" t="s">
        <v>848</v>
      </c>
      <c r="F168" s="221" t="s">
        <v>849</v>
      </c>
      <c r="G168" s="222" t="s">
        <v>163</v>
      </c>
      <c r="H168" s="223">
        <v>42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39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794</v>
      </c>
      <c r="AT168" s="231" t="s">
        <v>140</v>
      </c>
      <c r="AU168" s="231" t="s">
        <v>84</v>
      </c>
      <c r="AY168" s="17" t="s">
        <v>138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82</v>
      </c>
      <c r="BK168" s="232">
        <f>ROUND(I168*H168,2)</f>
        <v>0</v>
      </c>
      <c r="BL168" s="17" t="s">
        <v>794</v>
      </c>
      <c r="BM168" s="231" t="s">
        <v>999</v>
      </c>
    </row>
    <row r="169" s="2" customFormat="1" ht="16.5" customHeight="1">
      <c r="A169" s="38"/>
      <c r="B169" s="39"/>
      <c r="C169" s="249" t="s">
        <v>311</v>
      </c>
      <c r="D169" s="249" t="s">
        <v>213</v>
      </c>
      <c r="E169" s="250" t="s">
        <v>855</v>
      </c>
      <c r="F169" s="251" t="s">
        <v>856</v>
      </c>
      <c r="G169" s="252" t="s">
        <v>216</v>
      </c>
      <c r="H169" s="253">
        <v>3</v>
      </c>
      <c r="I169" s="254"/>
      <c r="J169" s="255">
        <f>ROUND(I169*H169,2)</f>
        <v>0</v>
      </c>
      <c r="K169" s="256"/>
      <c r="L169" s="257"/>
      <c r="M169" s="258" t="s">
        <v>1</v>
      </c>
      <c r="N169" s="259" t="s">
        <v>39</v>
      </c>
      <c r="O169" s="91"/>
      <c r="P169" s="229">
        <f>O169*H169</f>
        <v>0</v>
      </c>
      <c r="Q169" s="229">
        <v>0.00023000000000000001</v>
      </c>
      <c r="R169" s="229">
        <f>Q169*H169</f>
        <v>0.00069000000000000008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811</v>
      </c>
      <c r="AT169" s="231" t="s">
        <v>213</v>
      </c>
      <c r="AU169" s="231" t="s">
        <v>84</v>
      </c>
      <c r="AY169" s="17" t="s">
        <v>138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82</v>
      </c>
      <c r="BK169" s="232">
        <f>ROUND(I169*H169,2)</f>
        <v>0</v>
      </c>
      <c r="BL169" s="17" t="s">
        <v>811</v>
      </c>
      <c r="BM169" s="231" t="s">
        <v>1000</v>
      </c>
    </row>
    <row r="170" s="2" customFormat="1" ht="24.15" customHeight="1">
      <c r="A170" s="38"/>
      <c r="B170" s="39"/>
      <c r="C170" s="249" t="s">
        <v>316</v>
      </c>
      <c r="D170" s="249" t="s">
        <v>213</v>
      </c>
      <c r="E170" s="250" t="s">
        <v>858</v>
      </c>
      <c r="F170" s="251" t="s">
        <v>859</v>
      </c>
      <c r="G170" s="252" t="s">
        <v>216</v>
      </c>
      <c r="H170" s="253">
        <v>1</v>
      </c>
      <c r="I170" s="254"/>
      <c r="J170" s="255">
        <f>ROUND(I170*H170,2)</f>
        <v>0</v>
      </c>
      <c r="K170" s="256"/>
      <c r="L170" s="257"/>
      <c r="M170" s="258" t="s">
        <v>1</v>
      </c>
      <c r="N170" s="259" t="s">
        <v>39</v>
      </c>
      <c r="O170" s="91"/>
      <c r="P170" s="229">
        <f>O170*H170</f>
        <v>0</v>
      </c>
      <c r="Q170" s="229">
        <v>0.00025999999999999998</v>
      </c>
      <c r="R170" s="229">
        <f>Q170*H170</f>
        <v>0.00025999999999999998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811</v>
      </c>
      <c r="AT170" s="231" t="s">
        <v>213</v>
      </c>
      <c r="AU170" s="231" t="s">
        <v>84</v>
      </c>
      <c r="AY170" s="17" t="s">
        <v>138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82</v>
      </c>
      <c r="BK170" s="232">
        <f>ROUND(I170*H170,2)</f>
        <v>0</v>
      </c>
      <c r="BL170" s="17" t="s">
        <v>811</v>
      </c>
      <c r="BM170" s="231" t="s">
        <v>1001</v>
      </c>
    </row>
    <row r="171" s="2" customFormat="1" ht="24.15" customHeight="1">
      <c r="A171" s="38"/>
      <c r="B171" s="39"/>
      <c r="C171" s="249" t="s">
        <v>321</v>
      </c>
      <c r="D171" s="249" t="s">
        <v>213</v>
      </c>
      <c r="E171" s="250" t="s">
        <v>861</v>
      </c>
      <c r="F171" s="251" t="s">
        <v>862</v>
      </c>
      <c r="G171" s="252" t="s">
        <v>216</v>
      </c>
      <c r="H171" s="253">
        <v>1</v>
      </c>
      <c r="I171" s="254"/>
      <c r="J171" s="255">
        <f>ROUND(I171*H171,2)</f>
        <v>0</v>
      </c>
      <c r="K171" s="256"/>
      <c r="L171" s="257"/>
      <c r="M171" s="258" t="s">
        <v>1</v>
      </c>
      <c r="N171" s="259" t="s">
        <v>39</v>
      </c>
      <c r="O171" s="91"/>
      <c r="P171" s="229">
        <f>O171*H171</f>
        <v>0</v>
      </c>
      <c r="Q171" s="229">
        <v>0.00069999999999999999</v>
      </c>
      <c r="R171" s="229">
        <f>Q171*H171</f>
        <v>0.00069999999999999999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811</v>
      </c>
      <c r="AT171" s="231" t="s">
        <v>213</v>
      </c>
      <c r="AU171" s="231" t="s">
        <v>84</v>
      </c>
      <c r="AY171" s="17" t="s">
        <v>138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82</v>
      </c>
      <c r="BK171" s="232">
        <f>ROUND(I171*H171,2)</f>
        <v>0</v>
      </c>
      <c r="BL171" s="17" t="s">
        <v>811</v>
      </c>
      <c r="BM171" s="231" t="s">
        <v>1002</v>
      </c>
    </row>
    <row r="172" s="2" customFormat="1" ht="49.05" customHeight="1">
      <c r="A172" s="38"/>
      <c r="B172" s="39"/>
      <c r="C172" s="219" t="s">
        <v>326</v>
      </c>
      <c r="D172" s="219" t="s">
        <v>140</v>
      </c>
      <c r="E172" s="220" t="s">
        <v>864</v>
      </c>
      <c r="F172" s="221" t="s">
        <v>865</v>
      </c>
      <c r="G172" s="222" t="s">
        <v>216</v>
      </c>
      <c r="H172" s="223">
        <v>1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39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794</v>
      </c>
      <c r="AT172" s="231" t="s">
        <v>140</v>
      </c>
      <c r="AU172" s="231" t="s">
        <v>84</v>
      </c>
      <c r="AY172" s="17" t="s">
        <v>138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82</v>
      </c>
      <c r="BK172" s="232">
        <f>ROUND(I172*H172,2)</f>
        <v>0</v>
      </c>
      <c r="BL172" s="17" t="s">
        <v>794</v>
      </c>
      <c r="BM172" s="231" t="s">
        <v>1003</v>
      </c>
    </row>
    <row r="173" s="2" customFormat="1" ht="33" customHeight="1">
      <c r="A173" s="38"/>
      <c r="B173" s="39"/>
      <c r="C173" s="219" t="s">
        <v>331</v>
      </c>
      <c r="D173" s="219" t="s">
        <v>140</v>
      </c>
      <c r="E173" s="220" t="s">
        <v>867</v>
      </c>
      <c r="F173" s="221" t="s">
        <v>868</v>
      </c>
      <c r="G173" s="222" t="s">
        <v>869</v>
      </c>
      <c r="H173" s="223">
        <v>1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39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794</v>
      </c>
      <c r="AT173" s="231" t="s">
        <v>140</v>
      </c>
      <c r="AU173" s="231" t="s">
        <v>84</v>
      </c>
      <c r="AY173" s="17" t="s">
        <v>138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82</v>
      </c>
      <c r="BK173" s="232">
        <f>ROUND(I173*H173,2)</f>
        <v>0</v>
      </c>
      <c r="BL173" s="17" t="s">
        <v>794</v>
      </c>
      <c r="BM173" s="231" t="s">
        <v>1004</v>
      </c>
    </row>
    <row r="174" s="2" customFormat="1" ht="24.15" customHeight="1">
      <c r="A174" s="38"/>
      <c r="B174" s="39"/>
      <c r="C174" s="219" t="s">
        <v>336</v>
      </c>
      <c r="D174" s="219" t="s">
        <v>140</v>
      </c>
      <c r="E174" s="220" t="s">
        <v>871</v>
      </c>
      <c r="F174" s="221" t="s">
        <v>872</v>
      </c>
      <c r="G174" s="222" t="s">
        <v>869</v>
      </c>
      <c r="H174" s="223">
        <v>1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39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794</v>
      </c>
      <c r="AT174" s="231" t="s">
        <v>140</v>
      </c>
      <c r="AU174" s="231" t="s">
        <v>84</v>
      </c>
      <c r="AY174" s="17" t="s">
        <v>138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82</v>
      </c>
      <c r="BK174" s="232">
        <f>ROUND(I174*H174,2)</f>
        <v>0</v>
      </c>
      <c r="BL174" s="17" t="s">
        <v>794</v>
      </c>
      <c r="BM174" s="231" t="s">
        <v>1005</v>
      </c>
    </row>
    <row r="175" s="2" customFormat="1" ht="49.05" customHeight="1">
      <c r="A175" s="38"/>
      <c r="B175" s="39"/>
      <c r="C175" s="219" t="s">
        <v>340</v>
      </c>
      <c r="D175" s="219" t="s">
        <v>140</v>
      </c>
      <c r="E175" s="220" t="s">
        <v>874</v>
      </c>
      <c r="F175" s="221" t="s">
        <v>875</v>
      </c>
      <c r="G175" s="222" t="s">
        <v>163</v>
      </c>
      <c r="H175" s="223">
        <v>42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39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794</v>
      </c>
      <c r="AT175" s="231" t="s">
        <v>140</v>
      </c>
      <c r="AU175" s="231" t="s">
        <v>84</v>
      </c>
      <c r="AY175" s="17" t="s">
        <v>138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82</v>
      </c>
      <c r="BK175" s="232">
        <f>ROUND(I175*H175,2)</f>
        <v>0</v>
      </c>
      <c r="BL175" s="17" t="s">
        <v>794</v>
      </c>
      <c r="BM175" s="231" t="s">
        <v>1006</v>
      </c>
    </row>
    <row r="176" s="2" customFormat="1" ht="24.15" customHeight="1">
      <c r="A176" s="38"/>
      <c r="B176" s="39"/>
      <c r="C176" s="249" t="s">
        <v>344</v>
      </c>
      <c r="D176" s="249" t="s">
        <v>213</v>
      </c>
      <c r="E176" s="250" t="s">
        <v>877</v>
      </c>
      <c r="F176" s="251" t="s">
        <v>878</v>
      </c>
      <c r="G176" s="252" t="s">
        <v>163</v>
      </c>
      <c r="H176" s="253">
        <v>48.299999999999997</v>
      </c>
      <c r="I176" s="254"/>
      <c r="J176" s="255">
        <f>ROUND(I176*H176,2)</f>
        <v>0</v>
      </c>
      <c r="K176" s="256"/>
      <c r="L176" s="257"/>
      <c r="M176" s="258" t="s">
        <v>1</v>
      </c>
      <c r="N176" s="259" t="s">
        <v>39</v>
      </c>
      <c r="O176" s="91"/>
      <c r="P176" s="229">
        <f>O176*H176</f>
        <v>0</v>
      </c>
      <c r="Q176" s="229">
        <v>0.00012</v>
      </c>
      <c r="R176" s="229">
        <f>Q176*H176</f>
        <v>0.0057959999999999999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811</v>
      </c>
      <c r="AT176" s="231" t="s">
        <v>213</v>
      </c>
      <c r="AU176" s="231" t="s">
        <v>84</v>
      </c>
      <c r="AY176" s="17" t="s">
        <v>138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82</v>
      </c>
      <c r="BK176" s="232">
        <f>ROUND(I176*H176,2)</f>
        <v>0</v>
      </c>
      <c r="BL176" s="17" t="s">
        <v>811</v>
      </c>
      <c r="BM176" s="231" t="s">
        <v>1007</v>
      </c>
    </row>
    <row r="177" s="13" customFormat="1">
      <c r="A177" s="13"/>
      <c r="B177" s="238"/>
      <c r="C177" s="239"/>
      <c r="D177" s="233" t="s">
        <v>148</v>
      </c>
      <c r="E177" s="239"/>
      <c r="F177" s="241" t="s">
        <v>1008</v>
      </c>
      <c r="G177" s="239"/>
      <c r="H177" s="242">
        <v>48.299999999999997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148</v>
      </c>
      <c r="AU177" s="248" t="s">
        <v>84</v>
      </c>
      <c r="AV177" s="13" t="s">
        <v>84</v>
      </c>
      <c r="AW177" s="13" t="s">
        <v>4</v>
      </c>
      <c r="AX177" s="13" t="s">
        <v>82</v>
      </c>
      <c r="AY177" s="248" t="s">
        <v>138</v>
      </c>
    </row>
    <row r="178" s="12" customFormat="1" ht="22.8" customHeight="1">
      <c r="A178" s="12"/>
      <c r="B178" s="203"/>
      <c r="C178" s="204"/>
      <c r="D178" s="205" t="s">
        <v>73</v>
      </c>
      <c r="E178" s="217" t="s">
        <v>84</v>
      </c>
      <c r="F178" s="217" t="s">
        <v>196</v>
      </c>
      <c r="G178" s="204"/>
      <c r="H178" s="204"/>
      <c r="I178" s="207"/>
      <c r="J178" s="218">
        <f>BK178</f>
        <v>0</v>
      </c>
      <c r="K178" s="204"/>
      <c r="L178" s="209"/>
      <c r="M178" s="210"/>
      <c r="N178" s="211"/>
      <c r="O178" s="211"/>
      <c r="P178" s="212">
        <f>SUM(P179:P181)</f>
        <v>0</v>
      </c>
      <c r="Q178" s="211"/>
      <c r="R178" s="212">
        <f>SUM(R179:R181)</f>
        <v>7.5496500000000006</v>
      </c>
      <c r="S178" s="211"/>
      <c r="T178" s="213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4" t="s">
        <v>82</v>
      </c>
      <c r="AT178" s="215" t="s">
        <v>73</v>
      </c>
      <c r="AU178" s="215" t="s">
        <v>82</v>
      </c>
      <c r="AY178" s="214" t="s">
        <v>138</v>
      </c>
      <c r="BK178" s="216">
        <f>SUM(BK179:BK181)</f>
        <v>0</v>
      </c>
    </row>
    <row r="179" s="2" customFormat="1" ht="24.15" customHeight="1">
      <c r="A179" s="38"/>
      <c r="B179" s="39"/>
      <c r="C179" s="219" t="s">
        <v>197</v>
      </c>
      <c r="D179" s="219" t="s">
        <v>140</v>
      </c>
      <c r="E179" s="220" t="s">
        <v>750</v>
      </c>
      <c r="F179" s="221" t="s">
        <v>751</v>
      </c>
      <c r="G179" s="222" t="s">
        <v>216</v>
      </c>
      <c r="H179" s="223">
        <v>5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39</v>
      </c>
      <c r="O179" s="91"/>
      <c r="P179" s="229">
        <f>O179*H179</f>
        <v>0</v>
      </c>
      <c r="Q179" s="229">
        <v>0.22353000000000001</v>
      </c>
      <c r="R179" s="229">
        <f>Q179*H179</f>
        <v>1.11765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144</v>
      </c>
      <c r="AT179" s="231" t="s">
        <v>140</v>
      </c>
      <c r="AU179" s="231" t="s">
        <v>84</v>
      </c>
      <c r="AY179" s="17" t="s">
        <v>138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82</v>
      </c>
      <c r="BK179" s="232">
        <f>ROUND(I179*H179,2)</f>
        <v>0</v>
      </c>
      <c r="BL179" s="17" t="s">
        <v>144</v>
      </c>
      <c r="BM179" s="231" t="s">
        <v>1009</v>
      </c>
    </row>
    <row r="180" s="13" customFormat="1">
      <c r="A180" s="13"/>
      <c r="B180" s="238"/>
      <c r="C180" s="239"/>
      <c r="D180" s="233" t="s">
        <v>148</v>
      </c>
      <c r="E180" s="240" t="s">
        <v>1</v>
      </c>
      <c r="F180" s="241" t="s">
        <v>166</v>
      </c>
      <c r="G180" s="239"/>
      <c r="H180" s="242">
        <v>5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148</v>
      </c>
      <c r="AU180" s="248" t="s">
        <v>84</v>
      </c>
      <c r="AV180" s="13" t="s">
        <v>84</v>
      </c>
      <c r="AW180" s="13" t="s">
        <v>31</v>
      </c>
      <c r="AX180" s="13" t="s">
        <v>82</v>
      </c>
      <c r="AY180" s="248" t="s">
        <v>138</v>
      </c>
    </row>
    <row r="181" s="2" customFormat="1" ht="16.5" customHeight="1">
      <c r="A181" s="38"/>
      <c r="B181" s="39"/>
      <c r="C181" s="249" t="s">
        <v>8</v>
      </c>
      <c r="D181" s="249" t="s">
        <v>213</v>
      </c>
      <c r="E181" s="250" t="s">
        <v>757</v>
      </c>
      <c r="F181" s="251" t="s">
        <v>758</v>
      </c>
      <c r="G181" s="252" t="s">
        <v>216</v>
      </c>
      <c r="H181" s="253">
        <v>8</v>
      </c>
      <c r="I181" s="254"/>
      <c r="J181" s="255">
        <f>ROUND(I181*H181,2)</f>
        <v>0</v>
      </c>
      <c r="K181" s="256"/>
      <c r="L181" s="257"/>
      <c r="M181" s="258" t="s">
        <v>1</v>
      </c>
      <c r="N181" s="259" t="s">
        <v>39</v>
      </c>
      <c r="O181" s="91"/>
      <c r="P181" s="229">
        <f>O181*H181</f>
        <v>0</v>
      </c>
      <c r="Q181" s="229">
        <v>0.80400000000000005</v>
      </c>
      <c r="R181" s="229">
        <f>Q181*H181</f>
        <v>6.4320000000000004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181</v>
      </c>
      <c r="AT181" s="231" t="s">
        <v>213</v>
      </c>
      <c r="AU181" s="231" t="s">
        <v>84</v>
      </c>
      <c r="AY181" s="17" t="s">
        <v>138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82</v>
      </c>
      <c r="BK181" s="232">
        <f>ROUND(I181*H181,2)</f>
        <v>0</v>
      </c>
      <c r="BL181" s="17" t="s">
        <v>144</v>
      </c>
      <c r="BM181" s="231" t="s">
        <v>1010</v>
      </c>
    </row>
    <row r="182" s="12" customFormat="1" ht="22.8" customHeight="1">
      <c r="A182" s="12"/>
      <c r="B182" s="203"/>
      <c r="C182" s="204"/>
      <c r="D182" s="205" t="s">
        <v>73</v>
      </c>
      <c r="E182" s="217" t="s">
        <v>144</v>
      </c>
      <c r="F182" s="217" t="s">
        <v>219</v>
      </c>
      <c r="G182" s="204"/>
      <c r="H182" s="204"/>
      <c r="I182" s="207"/>
      <c r="J182" s="218">
        <f>BK182</f>
        <v>0</v>
      </c>
      <c r="K182" s="204"/>
      <c r="L182" s="209"/>
      <c r="M182" s="210"/>
      <c r="N182" s="211"/>
      <c r="O182" s="211"/>
      <c r="P182" s="212">
        <f>P183</f>
        <v>0</v>
      </c>
      <c r="Q182" s="211"/>
      <c r="R182" s="212">
        <f>R183</f>
        <v>5.9826519999999999</v>
      </c>
      <c r="S182" s="211"/>
      <c r="T182" s="213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82</v>
      </c>
      <c r="AT182" s="215" t="s">
        <v>73</v>
      </c>
      <c r="AU182" s="215" t="s">
        <v>82</v>
      </c>
      <c r="AY182" s="214" t="s">
        <v>138</v>
      </c>
      <c r="BK182" s="216">
        <f>BK183</f>
        <v>0</v>
      </c>
    </row>
    <row r="183" s="2" customFormat="1" ht="49.05" customHeight="1">
      <c r="A183" s="38"/>
      <c r="B183" s="39"/>
      <c r="C183" s="219" t="s">
        <v>208</v>
      </c>
      <c r="D183" s="219" t="s">
        <v>140</v>
      </c>
      <c r="E183" s="220" t="s">
        <v>760</v>
      </c>
      <c r="F183" s="221" t="s">
        <v>761</v>
      </c>
      <c r="G183" s="222" t="s">
        <v>169</v>
      </c>
      <c r="H183" s="223">
        <v>2.6000000000000001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39</v>
      </c>
      <c r="O183" s="91"/>
      <c r="P183" s="229">
        <f>O183*H183</f>
        <v>0</v>
      </c>
      <c r="Q183" s="229">
        <v>2.3010199999999998</v>
      </c>
      <c r="R183" s="229">
        <f>Q183*H183</f>
        <v>5.9826519999999999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144</v>
      </c>
      <c r="AT183" s="231" t="s">
        <v>140</v>
      </c>
      <c r="AU183" s="231" t="s">
        <v>84</v>
      </c>
      <c r="AY183" s="17" t="s">
        <v>138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82</v>
      </c>
      <c r="BK183" s="232">
        <f>ROUND(I183*H183,2)</f>
        <v>0</v>
      </c>
      <c r="BL183" s="17" t="s">
        <v>144</v>
      </c>
      <c r="BM183" s="231" t="s">
        <v>1011</v>
      </c>
    </row>
    <row r="184" s="12" customFormat="1" ht="22.8" customHeight="1">
      <c r="A184" s="12"/>
      <c r="B184" s="203"/>
      <c r="C184" s="204"/>
      <c r="D184" s="205" t="s">
        <v>73</v>
      </c>
      <c r="E184" s="217" t="s">
        <v>181</v>
      </c>
      <c r="F184" s="217" t="s">
        <v>763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SUM(P185:P189)</f>
        <v>0</v>
      </c>
      <c r="Q184" s="211"/>
      <c r="R184" s="212">
        <f>SUM(R185:R189)</f>
        <v>0.0012942100000000001</v>
      </c>
      <c r="S184" s="211"/>
      <c r="T184" s="213">
        <f>SUM(T185:T189)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82</v>
      </c>
      <c r="AT184" s="215" t="s">
        <v>73</v>
      </c>
      <c r="AU184" s="215" t="s">
        <v>82</v>
      </c>
      <c r="AY184" s="214" t="s">
        <v>138</v>
      </c>
      <c r="BK184" s="216">
        <f>SUM(BK185:BK189)</f>
        <v>0</v>
      </c>
    </row>
    <row r="185" s="2" customFormat="1" ht="44.25" customHeight="1">
      <c r="A185" s="38"/>
      <c r="B185" s="39"/>
      <c r="C185" s="219" t="s">
        <v>212</v>
      </c>
      <c r="D185" s="219" t="s">
        <v>140</v>
      </c>
      <c r="E185" s="220" t="s">
        <v>764</v>
      </c>
      <c r="F185" s="221" t="s">
        <v>765</v>
      </c>
      <c r="G185" s="222" t="s">
        <v>163</v>
      </c>
      <c r="H185" s="223">
        <v>7.5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39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144</v>
      </c>
      <c r="AT185" s="231" t="s">
        <v>140</v>
      </c>
      <c r="AU185" s="231" t="s">
        <v>84</v>
      </c>
      <c r="AY185" s="17" t="s">
        <v>138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82</v>
      </c>
      <c r="BK185" s="232">
        <f>ROUND(I185*H185,2)</f>
        <v>0</v>
      </c>
      <c r="BL185" s="17" t="s">
        <v>144</v>
      </c>
      <c r="BM185" s="231" t="s">
        <v>1012</v>
      </c>
    </row>
    <row r="186" s="13" customFormat="1">
      <c r="A186" s="13"/>
      <c r="B186" s="238"/>
      <c r="C186" s="239"/>
      <c r="D186" s="233" t="s">
        <v>148</v>
      </c>
      <c r="E186" s="240" t="s">
        <v>1</v>
      </c>
      <c r="F186" s="241" t="s">
        <v>1013</v>
      </c>
      <c r="G186" s="239"/>
      <c r="H186" s="242">
        <v>7.5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148</v>
      </c>
      <c r="AU186" s="248" t="s">
        <v>84</v>
      </c>
      <c r="AV186" s="13" t="s">
        <v>84</v>
      </c>
      <c r="AW186" s="13" t="s">
        <v>31</v>
      </c>
      <c r="AX186" s="13" t="s">
        <v>74</v>
      </c>
      <c r="AY186" s="248" t="s">
        <v>138</v>
      </c>
    </row>
    <row r="187" s="14" customFormat="1">
      <c r="A187" s="14"/>
      <c r="B187" s="268"/>
      <c r="C187" s="269"/>
      <c r="D187" s="233" t="s">
        <v>148</v>
      </c>
      <c r="E187" s="270" t="s">
        <v>1</v>
      </c>
      <c r="F187" s="271" t="s">
        <v>713</v>
      </c>
      <c r="G187" s="269"/>
      <c r="H187" s="272">
        <v>7.5</v>
      </c>
      <c r="I187" s="273"/>
      <c r="J187" s="269"/>
      <c r="K187" s="269"/>
      <c r="L187" s="274"/>
      <c r="M187" s="275"/>
      <c r="N187" s="276"/>
      <c r="O187" s="276"/>
      <c r="P187" s="276"/>
      <c r="Q187" s="276"/>
      <c r="R187" s="276"/>
      <c r="S187" s="276"/>
      <c r="T187" s="27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78" t="s">
        <v>148</v>
      </c>
      <c r="AU187" s="278" t="s">
        <v>84</v>
      </c>
      <c r="AV187" s="14" t="s">
        <v>144</v>
      </c>
      <c r="AW187" s="14" t="s">
        <v>31</v>
      </c>
      <c r="AX187" s="14" t="s">
        <v>82</v>
      </c>
      <c r="AY187" s="278" t="s">
        <v>138</v>
      </c>
    </row>
    <row r="188" s="2" customFormat="1" ht="24.15" customHeight="1">
      <c r="A188" s="38"/>
      <c r="B188" s="39"/>
      <c r="C188" s="249" t="s">
        <v>220</v>
      </c>
      <c r="D188" s="249" t="s">
        <v>213</v>
      </c>
      <c r="E188" s="250" t="s">
        <v>768</v>
      </c>
      <c r="F188" s="251" t="s">
        <v>769</v>
      </c>
      <c r="G188" s="252" t="s">
        <v>163</v>
      </c>
      <c r="H188" s="253">
        <v>7.6130000000000004</v>
      </c>
      <c r="I188" s="254"/>
      <c r="J188" s="255">
        <f>ROUND(I188*H188,2)</f>
        <v>0</v>
      </c>
      <c r="K188" s="256"/>
      <c r="L188" s="257"/>
      <c r="M188" s="258" t="s">
        <v>1</v>
      </c>
      <c r="N188" s="259" t="s">
        <v>39</v>
      </c>
      <c r="O188" s="91"/>
      <c r="P188" s="229">
        <f>O188*H188</f>
        <v>0</v>
      </c>
      <c r="Q188" s="229">
        <v>0.00017000000000000001</v>
      </c>
      <c r="R188" s="229">
        <f>Q188*H188</f>
        <v>0.0012942100000000001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181</v>
      </c>
      <c r="AT188" s="231" t="s">
        <v>213</v>
      </c>
      <c r="AU188" s="231" t="s">
        <v>84</v>
      </c>
      <c r="AY188" s="17" t="s">
        <v>138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82</v>
      </c>
      <c r="BK188" s="232">
        <f>ROUND(I188*H188,2)</f>
        <v>0</v>
      </c>
      <c r="BL188" s="17" t="s">
        <v>144</v>
      </c>
      <c r="BM188" s="231" t="s">
        <v>1014</v>
      </c>
    </row>
    <row r="189" s="13" customFormat="1">
      <c r="A189" s="13"/>
      <c r="B189" s="238"/>
      <c r="C189" s="239"/>
      <c r="D189" s="233" t="s">
        <v>148</v>
      </c>
      <c r="E189" s="239"/>
      <c r="F189" s="241" t="s">
        <v>1015</v>
      </c>
      <c r="G189" s="239"/>
      <c r="H189" s="242">
        <v>7.6130000000000004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148</v>
      </c>
      <c r="AU189" s="248" t="s">
        <v>84</v>
      </c>
      <c r="AV189" s="13" t="s">
        <v>84</v>
      </c>
      <c r="AW189" s="13" t="s">
        <v>4</v>
      </c>
      <c r="AX189" s="13" t="s">
        <v>82</v>
      </c>
      <c r="AY189" s="248" t="s">
        <v>138</v>
      </c>
    </row>
    <row r="190" s="12" customFormat="1" ht="22.8" customHeight="1">
      <c r="A190" s="12"/>
      <c r="B190" s="203"/>
      <c r="C190" s="204"/>
      <c r="D190" s="205" t="s">
        <v>73</v>
      </c>
      <c r="E190" s="217" t="s">
        <v>187</v>
      </c>
      <c r="F190" s="217" t="s">
        <v>280</v>
      </c>
      <c r="G190" s="204"/>
      <c r="H190" s="204"/>
      <c r="I190" s="207"/>
      <c r="J190" s="218">
        <f>BK190</f>
        <v>0</v>
      </c>
      <c r="K190" s="204"/>
      <c r="L190" s="209"/>
      <c r="M190" s="210"/>
      <c r="N190" s="211"/>
      <c r="O190" s="211"/>
      <c r="P190" s="212">
        <f>SUM(P191:P196)</f>
        <v>0</v>
      </c>
      <c r="Q190" s="211"/>
      <c r="R190" s="212">
        <f>SUM(R191:R196)</f>
        <v>0</v>
      </c>
      <c r="S190" s="211"/>
      <c r="T190" s="213">
        <f>SUM(T191:T196)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4" t="s">
        <v>82</v>
      </c>
      <c r="AT190" s="215" t="s">
        <v>73</v>
      </c>
      <c r="AU190" s="215" t="s">
        <v>82</v>
      </c>
      <c r="AY190" s="214" t="s">
        <v>138</v>
      </c>
      <c r="BK190" s="216">
        <f>SUM(BK191:BK196)</f>
        <v>0</v>
      </c>
    </row>
    <row r="191" s="2" customFormat="1" ht="37.8" customHeight="1">
      <c r="A191" s="38"/>
      <c r="B191" s="39"/>
      <c r="C191" s="219" t="s">
        <v>225</v>
      </c>
      <c r="D191" s="219" t="s">
        <v>140</v>
      </c>
      <c r="E191" s="220" t="s">
        <v>772</v>
      </c>
      <c r="F191" s="221" t="s">
        <v>773</v>
      </c>
      <c r="G191" s="222" t="s">
        <v>216</v>
      </c>
      <c r="H191" s="223">
        <v>2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39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144</v>
      </c>
      <c r="AT191" s="231" t="s">
        <v>140</v>
      </c>
      <c r="AU191" s="231" t="s">
        <v>84</v>
      </c>
      <c r="AY191" s="17" t="s">
        <v>138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82</v>
      </c>
      <c r="BK191" s="232">
        <f>ROUND(I191*H191,2)</f>
        <v>0</v>
      </c>
      <c r="BL191" s="17" t="s">
        <v>144</v>
      </c>
      <c r="BM191" s="231" t="s">
        <v>1016</v>
      </c>
    </row>
    <row r="192" s="2" customFormat="1" ht="44.25" customHeight="1">
      <c r="A192" s="38"/>
      <c r="B192" s="39"/>
      <c r="C192" s="219" t="s">
        <v>230</v>
      </c>
      <c r="D192" s="219" t="s">
        <v>140</v>
      </c>
      <c r="E192" s="220" t="s">
        <v>775</v>
      </c>
      <c r="F192" s="221" t="s">
        <v>776</v>
      </c>
      <c r="G192" s="222" t="s">
        <v>216</v>
      </c>
      <c r="H192" s="223">
        <v>10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39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144</v>
      </c>
      <c r="AT192" s="231" t="s">
        <v>140</v>
      </c>
      <c r="AU192" s="231" t="s">
        <v>84</v>
      </c>
      <c r="AY192" s="17" t="s">
        <v>138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82</v>
      </c>
      <c r="BK192" s="232">
        <f>ROUND(I192*H192,2)</f>
        <v>0</v>
      </c>
      <c r="BL192" s="17" t="s">
        <v>144</v>
      </c>
      <c r="BM192" s="231" t="s">
        <v>1017</v>
      </c>
    </row>
    <row r="193" s="13" customFormat="1">
      <c r="A193" s="13"/>
      <c r="B193" s="238"/>
      <c r="C193" s="239"/>
      <c r="D193" s="233" t="s">
        <v>148</v>
      </c>
      <c r="E193" s="239"/>
      <c r="F193" s="241" t="s">
        <v>1018</v>
      </c>
      <c r="G193" s="239"/>
      <c r="H193" s="242">
        <v>10</v>
      </c>
      <c r="I193" s="243"/>
      <c r="J193" s="239"/>
      <c r="K193" s="239"/>
      <c r="L193" s="244"/>
      <c r="M193" s="245"/>
      <c r="N193" s="246"/>
      <c r="O193" s="246"/>
      <c r="P193" s="246"/>
      <c r="Q193" s="246"/>
      <c r="R193" s="246"/>
      <c r="S193" s="246"/>
      <c r="T193" s="24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8" t="s">
        <v>148</v>
      </c>
      <c r="AU193" s="248" t="s">
        <v>84</v>
      </c>
      <c r="AV193" s="13" t="s">
        <v>84</v>
      </c>
      <c r="AW193" s="13" t="s">
        <v>4</v>
      </c>
      <c r="AX193" s="13" t="s">
        <v>82</v>
      </c>
      <c r="AY193" s="248" t="s">
        <v>138</v>
      </c>
    </row>
    <row r="194" s="2" customFormat="1" ht="24.15" customHeight="1">
      <c r="A194" s="38"/>
      <c r="B194" s="39"/>
      <c r="C194" s="219" t="s">
        <v>235</v>
      </c>
      <c r="D194" s="219" t="s">
        <v>140</v>
      </c>
      <c r="E194" s="220" t="s">
        <v>779</v>
      </c>
      <c r="F194" s="221" t="s">
        <v>780</v>
      </c>
      <c r="G194" s="222" t="s">
        <v>216</v>
      </c>
      <c r="H194" s="223">
        <v>2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39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144</v>
      </c>
      <c r="AT194" s="231" t="s">
        <v>140</v>
      </c>
      <c r="AU194" s="231" t="s">
        <v>84</v>
      </c>
      <c r="AY194" s="17" t="s">
        <v>138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82</v>
      </c>
      <c r="BK194" s="232">
        <f>ROUND(I194*H194,2)</f>
        <v>0</v>
      </c>
      <c r="BL194" s="17" t="s">
        <v>144</v>
      </c>
      <c r="BM194" s="231" t="s">
        <v>1019</v>
      </c>
    </row>
    <row r="195" s="2" customFormat="1" ht="37.8" customHeight="1">
      <c r="A195" s="38"/>
      <c r="B195" s="39"/>
      <c r="C195" s="219" t="s">
        <v>241</v>
      </c>
      <c r="D195" s="219" t="s">
        <v>140</v>
      </c>
      <c r="E195" s="220" t="s">
        <v>782</v>
      </c>
      <c r="F195" s="221" t="s">
        <v>783</v>
      </c>
      <c r="G195" s="222" t="s">
        <v>216</v>
      </c>
      <c r="H195" s="223">
        <v>10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39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144</v>
      </c>
      <c r="AT195" s="231" t="s">
        <v>140</v>
      </c>
      <c r="AU195" s="231" t="s">
        <v>84</v>
      </c>
      <c r="AY195" s="17" t="s">
        <v>138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82</v>
      </c>
      <c r="BK195" s="232">
        <f>ROUND(I195*H195,2)</f>
        <v>0</v>
      </c>
      <c r="BL195" s="17" t="s">
        <v>144</v>
      </c>
      <c r="BM195" s="231" t="s">
        <v>1020</v>
      </c>
    </row>
    <row r="196" s="13" customFormat="1">
      <c r="A196" s="13"/>
      <c r="B196" s="238"/>
      <c r="C196" s="239"/>
      <c r="D196" s="233" t="s">
        <v>148</v>
      </c>
      <c r="E196" s="239"/>
      <c r="F196" s="241" t="s">
        <v>1018</v>
      </c>
      <c r="G196" s="239"/>
      <c r="H196" s="242">
        <v>10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148</v>
      </c>
      <c r="AU196" s="248" t="s">
        <v>84</v>
      </c>
      <c r="AV196" s="13" t="s">
        <v>84</v>
      </c>
      <c r="AW196" s="13" t="s">
        <v>4</v>
      </c>
      <c r="AX196" s="13" t="s">
        <v>82</v>
      </c>
      <c r="AY196" s="248" t="s">
        <v>138</v>
      </c>
    </row>
    <row r="197" s="12" customFormat="1" ht="22.8" customHeight="1">
      <c r="A197" s="12"/>
      <c r="B197" s="203"/>
      <c r="C197" s="204"/>
      <c r="D197" s="205" t="s">
        <v>73</v>
      </c>
      <c r="E197" s="217" t="s">
        <v>413</v>
      </c>
      <c r="F197" s="217" t="s">
        <v>414</v>
      </c>
      <c r="G197" s="204"/>
      <c r="H197" s="204"/>
      <c r="I197" s="207"/>
      <c r="J197" s="218">
        <f>BK197</f>
        <v>0</v>
      </c>
      <c r="K197" s="204"/>
      <c r="L197" s="209"/>
      <c r="M197" s="210"/>
      <c r="N197" s="211"/>
      <c r="O197" s="211"/>
      <c r="P197" s="212">
        <f>P198</f>
        <v>0</v>
      </c>
      <c r="Q197" s="211"/>
      <c r="R197" s="212">
        <f>R198</f>
        <v>0</v>
      </c>
      <c r="S197" s="211"/>
      <c r="T197" s="213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4" t="s">
        <v>82</v>
      </c>
      <c r="AT197" s="215" t="s">
        <v>73</v>
      </c>
      <c r="AU197" s="215" t="s">
        <v>82</v>
      </c>
      <c r="AY197" s="214" t="s">
        <v>138</v>
      </c>
      <c r="BK197" s="216">
        <f>BK198</f>
        <v>0</v>
      </c>
    </row>
    <row r="198" s="2" customFormat="1" ht="49.05" customHeight="1">
      <c r="A198" s="38"/>
      <c r="B198" s="39"/>
      <c r="C198" s="219" t="s">
        <v>246</v>
      </c>
      <c r="D198" s="219" t="s">
        <v>140</v>
      </c>
      <c r="E198" s="220" t="s">
        <v>786</v>
      </c>
      <c r="F198" s="221" t="s">
        <v>787</v>
      </c>
      <c r="G198" s="222" t="s">
        <v>184</v>
      </c>
      <c r="H198" s="223">
        <v>13.57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39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144</v>
      </c>
      <c r="AT198" s="231" t="s">
        <v>140</v>
      </c>
      <c r="AU198" s="231" t="s">
        <v>84</v>
      </c>
      <c r="AY198" s="17" t="s">
        <v>138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82</v>
      </c>
      <c r="BK198" s="232">
        <f>ROUND(I198*H198,2)</f>
        <v>0</v>
      </c>
      <c r="BL198" s="17" t="s">
        <v>144</v>
      </c>
      <c r="BM198" s="231" t="s">
        <v>1021</v>
      </c>
    </row>
    <row r="199" s="12" customFormat="1" ht="22.8" customHeight="1">
      <c r="A199" s="12"/>
      <c r="B199" s="203"/>
      <c r="C199" s="204"/>
      <c r="D199" s="205" t="s">
        <v>73</v>
      </c>
      <c r="E199" s="217" t="s">
        <v>888</v>
      </c>
      <c r="F199" s="217" t="s">
        <v>889</v>
      </c>
      <c r="G199" s="204"/>
      <c r="H199" s="204"/>
      <c r="I199" s="207"/>
      <c r="J199" s="218">
        <f>BK199</f>
        <v>0</v>
      </c>
      <c r="K199" s="204"/>
      <c r="L199" s="209"/>
      <c r="M199" s="210"/>
      <c r="N199" s="211"/>
      <c r="O199" s="211"/>
      <c r="P199" s="212">
        <f>P200</f>
        <v>0</v>
      </c>
      <c r="Q199" s="211"/>
      <c r="R199" s="212">
        <f>R200</f>
        <v>0</v>
      </c>
      <c r="S199" s="211"/>
      <c r="T199" s="213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4" t="s">
        <v>155</v>
      </c>
      <c r="AT199" s="215" t="s">
        <v>73</v>
      </c>
      <c r="AU199" s="215" t="s">
        <v>82</v>
      </c>
      <c r="AY199" s="214" t="s">
        <v>138</v>
      </c>
      <c r="BK199" s="216">
        <f>BK200</f>
        <v>0</v>
      </c>
    </row>
    <row r="200" s="2" customFormat="1" ht="24.15" customHeight="1">
      <c r="A200" s="38"/>
      <c r="B200" s="39"/>
      <c r="C200" s="219" t="s">
        <v>349</v>
      </c>
      <c r="D200" s="219" t="s">
        <v>140</v>
      </c>
      <c r="E200" s="220" t="s">
        <v>932</v>
      </c>
      <c r="F200" s="221" t="s">
        <v>933</v>
      </c>
      <c r="G200" s="222" t="s">
        <v>143</v>
      </c>
      <c r="H200" s="223">
        <v>20</v>
      </c>
      <c r="I200" s="224"/>
      <c r="J200" s="225">
        <f>ROUND(I200*H200,2)</f>
        <v>0</v>
      </c>
      <c r="K200" s="226"/>
      <c r="L200" s="44"/>
      <c r="M200" s="260" t="s">
        <v>1</v>
      </c>
      <c r="N200" s="261" t="s">
        <v>39</v>
      </c>
      <c r="O200" s="262"/>
      <c r="P200" s="263">
        <f>O200*H200</f>
        <v>0</v>
      </c>
      <c r="Q200" s="263">
        <v>0</v>
      </c>
      <c r="R200" s="263">
        <f>Q200*H200</f>
        <v>0</v>
      </c>
      <c r="S200" s="263">
        <v>0</v>
      </c>
      <c r="T200" s="26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794</v>
      </c>
      <c r="AT200" s="231" t="s">
        <v>140</v>
      </c>
      <c r="AU200" s="231" t="s">
        <v>84</v>
      </c>
      <c r="AY200" s="17" t="s">
        <v>138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82</v>
      </c>
      <c r="BK200" s="232">
        <f>ROUND(I200*H200,2)</f>
        <v>0</v>
      </c>
      <c r="BL200" s="17" t="s">
        <v>794</v>
      </c>
      <c r="BM200" s="231" t="s">
        <v>1022</v>
      </c>
    </row>
    <row r="201" s="2" customFormat="1" ht="6.96" customHeight="1">
      <c r="A201" s="38"/>
      <c r="B201" s="66"/>
      <c r="C201" s="67"/>
      <c r="D201" s="67"/>
      <c r="E201" s="67"/>
      <c r="F201" s="67"/>
      <c r="G201" s="67"/>
      <c r="H201" s="67"/>
      <c r="I201" s="67"/>
      <c r="J201" s="67"/>
      <c r="K201" s="67"/>
      <c r="L201" s="44"/>
      <c r="M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</row>
  </sheetData>
  <sheetProtection sheet="1" autoFilter="0" formatColumns="0" formatRows="0" objects="1" scenarios="1" spinCount="100000" saltValue="pqwLuipF0U6xqskwzGnXM1g3DWQX7JfbMaeiw9ADVswvRf3gwAx78lt2897KEuiLKnUILxxQ2XBvegW8rnYXwQ==" hashValue="hsO1QlvJ9pCXL+Lk5aKYx3z26WmvgYW6oo1beTzT5UoNhDEbVKW+C+ZwRJVr0NdNhgjNbxlJJj2Aiu4yS02ggg==" algorithmName="SHA-512" password="CC35"/>
  <autoFilter ref="C125:K20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v ulici Blanická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1023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ROUND((SUM(BE122:BE140)),  2)</f>
        <v>0</v>
      </c>
      <c r="G33" s="38"/>
      <c r="H33" s="38"/>
      <c r="I33" s="155">
        <v>0.20999999999999999</v>
      </c>
      <c r="J33" s="154">
        <f>ROUND(((SUM(BE122:BE140))*I33),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ROUND((SUM(BF122:BF140)),  2)</f>
        <v>0</v>
      </c>
      <c r="G34" s="38"/>
      <c r="H34" s="38"/>
      <c r="I34" s="155">
        <v>0.12</v>
      </c>
      <c r="J34" s="154">
        <f>ROUND(((SUM(BF122:BF140))*I34),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ROUND((SUM(BG122:BG140)),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ROUND((SUM(BH122:BH140)),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ROUND((SUM(BI122:BI140)),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v ulici Blanická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202503108 -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Milevsko</v>
      </c>
      <c r="G89" s="40"/>
      <c r="H89" s="40"/>
      <c r="I89" s="32" t="s">
        <v>22</v>
      </c>
      <c r="J89" s="79" t="str">
        <f>IF(J12="","",J12)</f>
        <v>26. 3. 2025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1024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1025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1026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1027</v>
      </c>
      <c r="E100" s="188"/>
      <c r="F100" s="188"/>
      <c r="G100" s="188"/>
      <c r="H100" s="188"/>
      <c r="I100" s="188"/>
      <c r="J100" s="189">
        <f>J135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1028</v>
      </c>
      <c r="E101" s="188"/>
      <c r="F101" s="188"/>
      <c r="G101" s="188"/>
      <c r="H101" s="188"/>
      <c r="I101" s="188"/>
      <c r="J101" s="189">
        <f>J137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1029</v>
      </c>
      <c r="E102" s="188"/>
      <c r="F102" s="188"/>
      <c r="G102" s="188"/>
      <c r="H102" s="188"/>
      <c r="I102" s="188"/>
      <c r="J102" s="189">
        <f>J139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123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Chodník v ulici Blanická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202503108 - VRN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Milevsko</v>
      </c>
      <c r="G116" s="40"/>
      <c r="H116" s="40"/>
      <c r="I116" s="32" t="s">
        <v>22</v>
      </c>
      <c r="J116" s="79" t="str">
        <f>IF(J12="","",J12)</f>
        <v>26. 3. 2025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32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124</v>
      </c>
      <c r="D121" s="194" t="s">
        <v>59</v>
      </c>
      <c r="E121" s="194" t="s">
        <v>55</v>
      </c>
      <c r="F121" s="194" t="s">
        <v>56</v>
      </c>
      <c r="G121" s="194" t="s">
        <v>125</v>
      </c>
      <c r="H121" s="194" t="s">
        <v>126</v>
      </c>
      <c r="I121" s="194" t="s">
        <v>127</v>
      </c>
      <c r="J121" s="195" t="s">
        <v>111</v>
      </c>
      <c r="K121" s="196" t="s">
        <v>128</v>
      </c>
      <c r="L121" s="197"/>
      <c r="M121" s="100" t="s">
        <v>1</v>
      </c>
      <c r="N121" s="101" t="s">
        <v>38</v>
      </c>
      <c r="O121" s="101" t="s">
        <v>129</v>
      </c>
      <c r="P121" s="101" t="s">
        <v>130</v>
      </c>
      <c r="Q121" s="101" t="s">
        <v>131</v>
      </c>
      <c r="R121" s="101" t="s">
        <v>132</v>
      </c>
      <c r="S121" s="101" t="s">
        <v>133</v>
      </c>
      <c r="T121" s="102" t="s">
        <v>134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135</v>
      </c>
      <c r="D122" s="40"/>
      <c r="E122" s="40"/>
      <c r="F122" s="40"/>
      <c r="G122" s="40"/>
      <c r="H122" s="40"/>
      <c r="I122" s="40"/>
      <c r="J122" s="198">
        <f>BK122</f>
        <v>0</v>
      </c>
      <c r="K122" s="40"/>
      <c r="L122" s="44"/>
      <c r="M122" s="103"/>
      <c r="N122" s="199"/>
      <c r="O122" s="104"/>
      <c r="P122" s="200">
        <f>P123</f>
        <v>0</v>
      </c>
      <c r="Q122" s="104"/>
      <c r="R122" s="200">
        <f>R123</f>
        <v>0</v>
      </c>
      <c r="S122" s="104"/>
      <c r="T122" s="201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73</v>
      </c>
      <c r="AU122" s="17" t="s">
        <v>113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73</v>
      </c>
      <c r="E123" s="206" t="s">
        <v>104</v>
      </c>
      <c r="F123" s="206" t="s">
        <v>1030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P124+P132+P135+P137+P139</f>
        <v>0</v>
      </c>
      <c r="Q123" s="211"/>
      <c r="R123" s="212">
        <f>R124+R132+R135+R137+R139</f>
        <v>0</v>
      </c>
      <c r="S123" s="211"/>
      <c r="T123" s="213">
        <f>T124+T132+T135+T137+T139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166</v>
      </c>
      <c r="AT123" s="215" t="s">
        <v>73</v>
      </c>
      <c r="AU123" s="215" t="s">
        <v>74</v>
      </c>
      <c r="AY123" s="214" t="s">
        <v>138</v>
      </c>
      <c r="BK123" s="216">
        <f>BK124+BK132+BK135+BK137+BK139</f>
        <v>0</v>
      </c>
    </row>
    <row r="124" s="12" customFormat="1" ht="22.8" customHeight="1">
      <c r="A124" s="12"/>
      <c r="B124" s="203"/>
      <c r="C124" s="204"/>
      <c r="D124" s="205" t="s">
        <v>73</v>
      </c>
      <c r="E124" s="217" t="s">
        <v>1031</v>
      </c>
      <c r="F124" s="217" t="s">
        <v>1032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SUM(P125:P131)</f>
        <v>0</v>
      </c>
      <c r="Q124" s="211"/>
      <c r="R124" s="212">
        <f>SUM(R125:R131)</f>
        <v>0</v>
      </c>
      <c r="S124" s="211"/>
      <c r="T124" s="213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166</v>
      </c>
      <c r="AT124" s="215" t="s">
        <v>73</v>
      </c>
      <c r="AU124" s="215" t="s">
        <v>82</v>
      </c>
      <c r="AY124" s="214" t="s">
        <v>138</v>
      </c>
      <c r="BK124" s="216">
        <f>SUM(BK125:BK131)</f>
        <v>0</v>
      </c>
    </row>
    <row r="125" s="2" customFormat="1" ht="24.15" customHeight="1">
      <c r="A125" s="38"/>
      <c r="B125" s="39"/>
      <c r="C125" s="219" t="s">
        <v>82</v>
      </c>
      <c r="D125" s="219" t="s">
        <v>140</v>
      </c>
      <c r="E125" s="220" t="s">
        <v>1033</v>
      </c>
      <c r="F125" s="221" t="s">
        <v>1034</v>
      </c>
      <c r="G125" s="222" t="s">
        <v>388</v>
      </c>
      <c r="H125" s="223">
        <v>1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39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1035</v>
      </c>
      <c r="AT125" s="231" t="s">
        <v>140</v>
      </c>
      <c r="AU125" s="231" t="s">
        <v>84</v>
      </c>
      <c r="AY125" s="17" t="s">
        <v>138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82</v>
      </c>
      <c r="BK125" s="232">
        <f>ROUND(I125*H125,2)</f>
        <v>0</v>
      </c>
      <c r="BL125" s="17" t="s">
        <v>1035</v>
      </c>
      <c r="BM125" s="231" t="s">
        <v>1036</v>
      </c>
    </row>
    <row r="126" s="2" customFormat="1" ht="16.5" customHeight="1">
      <c r="A126" s="38"/>
      <c r="B126" s="39"/>
      <c r="C126" s="219" t="s">
        <v>84</v>
      </c>
      <c r="D126" s="219" t="s">
        <v>140</v>
      </c>
      <c r="E126" s="220" t="s">
        <v>1037</v>
      </c>
      <c r="F126" s="221" t="s">
        <v>1038</v>
      </c>
      <c r="G126" s="222" t="s">
        <v>388</v>
      </c>
      <c r="H126" s="223">
        <v>1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39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1035</v>
      </c>
      <c r="AT126" s="231" t="s">
        <v>140</v>
      </c>
      <c r="AU126" s="231" t="s">
        <v>84</v>
      </c>
      <c r="AY126" s="17" t="s">
        <v>138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82</v>
      </c>
      <c r="BK126" s="232">
        <f>ROUND(I126*H126,2)</f>
        <v>0</v>
      </c>
      <c r="BL126" s="17" t="s">
        <v>1035</v>
      </c>
      <c r="BM126" s="231" t="s">
        <v>1039</v>
      </c>
    </row>
    <row r="127" s="2" customFormat="1" ht="24.15" customHeight="1">
      <c r="A127" s="38"/>
      <c r="B127" s="39"/>
      <c r="C127" s="219" t="s">
        <v>155</v>
      </c>
      <c r="D127" s="219" t="s">
        <v>140</v>
      </c>
      <c r="E127" s="220" t="s">
        <v>1040</v>
      </c>
      <c r="F127" s="221" t="s">
        <v>1041</v>
      </c>
      <c r="G127" s="222" t="s">
        <v>388</v>
      </c>
      <c r="H127" s="223">
        <v>1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39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1035</v>
      </c>
      <c r="AT127" s="231" t="s">
        <v>140</v>
      </c>
      <c r="AU127" s="231" t="s">
        <v>84</v>
      </c>
      <c r="AY127" s="17" t="s">
        <v>138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82</v>
      </c>
      <c r="BK127" s="232">
        <f>ROUND(I127*H127,2)</f>
        <v>0</v>
      </c>
      <c r="BL127" s="17" t="s">
        <v>1035</v>
      </c>
      <c r="BM127" s="231" t="s">
        <v>1042</v>
      </c>
    </row>
    <row r="128" s="2" customFormat="1">
      <c r="A128" s="38"/>
      <c r="B128" s="39"/>
      <c r="C128" s="40"/>
      <c r="D128" s="233" t="s">
        <v>146</v>
      </c>
      <c r="E128" s="40"/>
      <c r="F128" s="234" t="s">
        <v>1043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146</v>
      </c>
      <c r="AU128" s="17" t="s">
        <v>84</v>
      </c>
    </row>
    <row r="129" s="2" customFormat="1" ht="24.15" customHeight="1">
      <c r="A129" s="38"/>
      <c r="B129" s="39"/>
      <c r="C129" s="219" t="s">
        <v>144</v>
      </c>
      <c r="D129" s="219" t="s">
        <v>140</v>
      </c>
      <c r="E129" s="220" t="s">
        <v>1044</v>
      </c>
      <c r="F129" s="221" t="s">
        <v>1045</v>
      </c>
      <c r="G129" s="222" t="s">
        <v>388</v>
      </c>
      <c r="H129" s="223">
        <v>1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39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1035</v>
      </c>
      <c r="AT129" s="231" t="s">
        <v>140</v>
      </c>
      <c r="AU129" s="231" t="s">
        <v>84</v>
      </c>
      <c r="AY129" s="17" t="s">
        <v>138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82</v>
      </c>
      <c r="BK129" s="232">
        <f>ROUND(I129*H129,2)</f>
        <v>0</v>
      </c>
      <c r="BL129" s="17" t="s">
        <v>1035</v>
      </c>
      <c r="BM129" s="231" t="s">
        <v>1046</v>
      </c>
    </row>
    <row r="130" s="2" customFormat="1" ht="16.5" customHeight="1">
      <c r="A130" s="38"/>
      <c r="B130" s="39"/>
      <c r="C130" s="219" t="s">
        <v>166</v>
      </c>
      <c r="D130" s="219" t="s">
        <v>140</v>
      </c>
      <c r="E130" s="220" t="s">
        <v>1047</v>
      </c>
      <c r="F130" s="221" t="s">
        <v>1048</v>
      </c>
      <c r="G130" s="222" t="s">
        <v>388</v>
      </c>
      <c r="H130" s="223">
        <v>1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39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1035</v>
      </c>
      <c r="AT130" s="231" t="s">
        <v>140</v>
      </c>
      <c r="AU130" s="231" t="s">
        <v>84</v>
      </c>
      <c r="AY130" s="17" t="s">
        <v>138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82</v>
      </c>
      <c r="BK130" s="232">
        <f>ROUND(I130*H130,2)</f>
        <v>0</v>
      </c>
      <c r="BL130" s="17" t="s">
        <v>1035</v>
      </c>
      <c r="BM130" s="231" t="s">
        <v>1049</v>
      </c>
    </row>
    <row r="131" s="2" customFormat="1" ht="16.5" customHeight="1">
      <c r="A131" s="38"/>
      <c r="B131" s="39"/>
      <c r="C131" s="219" t="s">
        <v>172</v>
      </c>
      <c r="D131" s="219" t="s">
        <v>140</v>
      </c>
      <c r="E131" s="220" t="s">
        <v>1050</v>
      </c>
      <c r="F131" s="221" t="s">
        <v>1051</v>
      </c>
      <c r="G131" s="222" t="s">
        <v>388</v>
      </c>
      <c r="H131" s="223">
        <v>1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39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1035</v>
      </c>
      <c r="AT131" s="231" t="s">
        <v>140</v>
      </c>
      <c r="AU131" s="231" t="s">
        <v>84</v>
      </c>
      <c r="AY131" s="17" t="s">
        <v>138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82</v>
      </c>
      <c r="BK131" s="232">
        <f>ROUND(I131*H131,2)</f>
        <v>0</v>
      </c>
      <c r="BL131" s="17" t="s">
        <v>1035</v>
      </c>
      <c r="BM131" s="231" t="s">
        <v>1052</v>
      </c>
    </row>
    <row r="132" s="12" customFormat="1" ht="22.8" customHeight="1">
      <c r="A132" s="12"/>
      <c r="B132" s="203"/>
      <c r="C132" s="204"/>
      <c r="D132" s="205" t="s">
        <v>73</v>
      </c>
      <c r="E132" s="217" t="s">
        <v>1053</v>
      </c>
      <c r="F132" s="217" t="s">
        <v>1054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SUM(P133:P134)</f>
        <v>0</v>
      </c>
      <c r="Q132" s="211"/>
      <c r="R132" s="212">
        <f>SUM(R133:R134)</f>
        <v>0</v>
      </c>
      <c r="S132" s="211"/>
      <c r="T132" s="213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166</v>
      </c>
      <c r="AT132" s="215" t="s">
        <v>73</v>
      </c>
      <c r="AU132" s="215" t="s">
        <v>82</v>
      </c>
      <c r="AY132" s="214" t="s">
        <v>138</v>
      </c>
      <c r="BK132" s="216">
        <f>SUM(BK133:BK134)</f>
        <v>0</v>
      </c>
    </row>
    <row r="133" s="2" customFormat="1" ht="24.15" customHeight="1">
      <c r="A133" s="38"/>
      <c r="B133" s="39"/>
      <c r="C133" s="219" t="s">
        <v>176</v>
      </c>
      <c r="D133" s="219" t="s">
        <v>140</v>
      </c>
      <c r="E133" s="220" t="s">
        <v>1055</v>
      </c>
      <c r="F133" s="221" t="s">
        <v>1056</v>
      </c>
      <c r="G133" s="222" t="s">
        <v>388</v>
      </c>
      <c r="H133" s="223">
        <v>1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39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1035</v>
      </c>
      <c r="AT133" s="231" t="s">
        <v>140</v>
      </c>
      <c r="AU133" s="231" t="s">
        <v>84</v>
      </c>
      <c r="AY133" s="17" t="s">
        <v>138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82</v>
      </c>
      <c r="BK133" s="232">
        <f>ROUND(I133*H133,2)</f>
        <v>0</v>
      </c>
      <c r="BL133" s="17" t="s">
        <v>1035</v>
      </c>
      <c r="BM133" s="231" t="s">
        <v>1057</v>
      </c>
    </row>
    <row r="134" s="2" customFormat="1" ht="21.75" customHeight="1">
      <c r="A134" s="38"/>
      <c r="B134" s="39"/>
      <c r="C134" s="219" t="s">
        <v>181</v>
      </c>
      <c r="D134" s="219" t="s">
        <v>140</v>
      </c>
      <c r="E134" s="220" t="s">
        <v>1058</v>
      </c>
      <c r="F134" s="221" t="s">
        <v>1059</v>
      </c>
      <c r="G134" s="222" t="s">
        <v>388</v>
      </c>
      <c r="H134" s="223">
        <v>1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39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1035</v>
      </c>
      <c r="AT134" s="231" t="s">
        <v>140</v>
      </c>
      <c r="AU134" s="231" t="s">
        <v>84</v>
      </c>
      <c r="AY134" s="17" t="s">
        <v>138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82</v>
      </c>
      <c r="BK134" s="232">
        <f>ROUND(I134*H134,2)</f>
        <v>0</v>
      </c>
      <c r="BL134" s="17" t="s">
        <v>1035</v>
      </c>
      <c r="BM134" s="231" t="s">
        <v>1060</v>
      </c>
    </row>
    <row r="135" s="12" customFormat="1" ht="22.8" customHeight="1">
      <c r="A135" s="12"/>
      <c r="B135" s="203"/>
      <c r="C135" s="204"/>
      <c r="D135" s="205" t="s">
        <v>73</v>
      </c>
      <c r="E135" s="217" t="s">
        <v>1061</v>
      </c>
      <c r="F135" s="217" t="s">
        <v>1062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P136</f>
        <v>0</v>
      </c>
      <c r="Q135" s="211"/>
      <c r="R135" s="212">
        <f>R136</f>
        <v>0</v>
      </c>
      <c r="S135" s="211"/>
      <c r="T135" s="213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166</v>
      </c>
      <c r="AT135" s="215" t="s">
        <v>73</v>
      </c>
      <c r="AU135" s="215" t="s">
        <v>82</v>
      </c>
      <c r="AY135" s="214" t="s">
        <v>138</v>
      </c>
      <c r="BK135" s="216">
        <f>BK136</f>
        <v>0</v>
      </c>
    </row>
    <row r="136" s="2" customFormat="1" ht="16.5" customHeight="1">
      <c r="A136" s="38"/>
      <c r="B136" s="39"/>
      <c r="C136" s="219" t="s">
        <v>187</v>
      </c>
      <c r="D136" s="219" t="s">
        <v>140</v>
      </c>
      <c r="E136" s="220" t="s">
        <v>1063</v>
      </c>
      <c r="F136" s="221" t="s">
        <v>1064</v>
      </c>
      <c r="G136" s="222" t="s">
        <v>388</v>
      </c>
      <c r="H136" s="223">
        <v>2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39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1035</v>
      </c>
      <c r="AT136" s="231" t="s">
        <v>140</v>
      </c>
      <c r="AU136" s="231" t="s">
        <v>84</v>
      </c>
      <c r="AY136" s="17" t="s">
        <v>138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82</v>
      </c>
      <c r="BK136" s="232">
        <f>ROUND(I136*H136,2)</f>
        <v>0</v>
      </c>
      <c r="BL136" s="17" t="s">
        <v>1035</v>
      </c>
      <c r="BM136" s="231" t="s">
        <v>1065</v>
      </c>
    </row>
    <row r="137" s="12" customFormat="1" ht="22.8" customHeight="1">
      <c r="A137" s="12"/>
      <c r="B137" s="203"/>
      <c r="C137" s="204"/>
      <c r="D137" s="205" t="s">
        <v>73</v>
      </c>
      <c r="E137" s="217" t="s">
        <v>1066</v>
      </c>
      <c r="F137" s="217" t="s">
        <v>1067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P138</f>
        <v>0</v>
      </c>
      <c r="Q137" s="211"/>
      <c r="R137" s="212">
        <f>R138</f>
        <v>0</v>
      </c>
      <c r="S137" s="211"/>
      <c r="T137" s="213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166</v>
      </c>
      <c r="AT137" s="215" t="s">
        <v>73</v>
      </c>
      <c r="AU137" s="215" t="s">
        <v>82</v>
      </c>
      <c r="AY137" s="214" t="s">
        <v>138</v>
      </c>
      <c r="BK137" s="216">
        <f>BK138</f>
        <v>0</v>
      </c>
    </row>
    <row r="138" s="2" customFormat="1" ht="16.5" customHeight="1">
      <c r="A138" s="38"/>
      <c r="B138" s="39"/>
      <c r="C138" s="219" t="s">
        <v>191</v>
      </c>
      <c r="D138" s="219" t="s">
        <v>140</v>
      </c>
      <c r="E138" s="220" t="s">
        <v>1068</v>
      </c>
      <c r="F138" s="221" t="s">
        <v>1069</v>
      </c>
      <c r="G138" s="222" t="s">
        <v>388</v>
      </c>
      <c r="H138" s="223">
        <v>1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39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1035</v>
      </c>
      <c r="AT138" s="231" t="s">
        <v>140</v>
      </c>
      <c r="AU138" s="231" t="s">
        <v>84</v>
      </c>
      <c r="AY138" s="17" t="s">
        <v>138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82</v>
      </c>
      <c r="BK138" s="232">
        <f>ROUND(I138*H138,2)</f>
        <v>0</v>
      </c>
      <c r="BL138" s="17" t="s">
        <v>1035</v>
      </c>
      <c r="BM138" s="231" t="s">
        <v>1070</v>
      </c>
    </row>
    <row r="139" s="12" customFormat="1" ht="22.8" customHeight="1">
      <c r="A139" s="12"/>
      <c r="B139" s="203"/>
      <c r="C139" s="204"/>
      <c r="D139" s="205" t="s">
        <v>73</v>
      </c>
      <c r="E139" s="217" t="s">
        <v>1071</v>
      </c>
      <c r="F139" s="217" t="s">
        <v>1072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P140</f>
        <v>0</v>
      </c>
      <c r="Q139" s="211"/>
      <c r="R139" s="212">
        <f>R140</f>
        <v>0</v>
      </c>
      <c r="S139" s="211"/>
      <c r="T139" s="213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166</v>
      </c>
      <c r="AT139" s="215" t="s">
        <v>73</v>
      </c>
      <c r="AU139" s="215" t="s">
        <v>82</v>
      </c>
      <c r="AY139" s="214" t="s">
        <v>138</v>
      </c>
      <c r="BK139" s="216">
        <f>BK140</f>
        <v>0</v>
      </c>
    </row>
    <row r="140" s="2" customFormat="1" ht="16.5" customHeight="1">
      <c r="A140" s="38"/>
      <c r="B140" s="39"/>
      <c r="C140" s="219" t="s">
        <v>197</v>
      </c>
      <c r="D140" s="219" t="s">
        <v>140</v>
      </c>
      <c r="E140" s="220" t="s">
        <v>1073</v>
      </c>
      <c r="F140" s="221" t="s">
        <v>1074</v>
      </c>
      <c r="G140" s="222" t="s">
        <v>388</v>
      </c>
      <c r="H140" s="223">
        <v>1</v>
      </c>
      <c r="I140" s="224"/>
      <c r="J140" s="225">
        <f>ROUND(I140*H140,2)</f>
        <v>0</v>
      </c>
      <c r="K140" s="226"/>
      <c r="L140" s="44"/>
      <c r="M140" s="260" t="s">
        <v>1</v>
      </c>
      <c r="N140" s="261" t="s">
        <v>39</v>
      </c>
      <c r="O140" s="262"/>
      <c r="P140" s="263">
        <f>O140*H140</f>
        <v>0</v>
      </c>
      <c r="Q140" s="263">
        <v>0</v>
      </c>
      <c r="R140" s="263">
        <f>Q140*H140</f>
        <v>0</v>
      </c>
      <c r="S140" s="263">
        <v>0</v>
      </c>
      <c r="T140" s="26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1035</v>
      </c>
      <c r="AT140" s="231" t="s">
        <v>140</v>
      </c>
      <c r="AU140" s="231" t="s">
        <v>84</v>
      </c>
      <c r="AY140" s="17" t="s">
        <v>138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82</v>
      </c>
      <c r="BK140" s="232">
        <f>ROUND(I140*H140,2)</f>
        <v>0</v>
      </c>
      <c r="BL140" s="17" t="s">
        <v>1035</v>
      </c>
      <c r="BM140" s="231" t="s">
        <v>1075</v>
      </c>
    </row>
    <row r="141" s="2" customFormat="1" ht="6.96" customHeight="1">
      <c r="A141" s="38"/>
      <c r="B141" s="66"/>
      <c r="C141" s="67"/>
      <c r="D141" s="67"/>
      <c r="E141" s="67"/>
      <c r="F141" s="67"/>
      <c r="G141" s="67"/>
      <c r="H141" s="67"/>
      <c r="I141" s="67"/>
      <c r="J141" s="67"/>
      <c r="K141" s="67"/>
      <c r="L141" s="44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sheetProtection sheet="1" autoFilter="0" formatColumns="0" formatRows="0" objects="1" scenarios="1" spinCount="100000" saltValue="eWJenManvJ+GfkOVqBsSLb7cPeiyJDcp3Sw6IRirDd/IHRxN/+ys6aED5O6gyCOMsbF9u80eVNtc9nW99xFNQw==" hashValue="xCnGLFlPVmr/V3WmG+eaao9goAISV0F0RBaSEEkeDaOWkixdkbJ5psv5aCd+TR2l9NNBNTET2kycjq9Lnd6bQw==" algorithmName="SHA-512" password="CC35"/>
  <autoFilter ref="C121:K14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9A7F5D17D8124985392A84E3E8F0BE" ma:contentTypeVersion="20" ma:contentTypeDescription="Vytvoří nový dokument" ma:contentTypeScope="" ma:versionID="3df76bba871918e43f2f86f0e71f837a">
  <xsd:schema xmlns:xsd="http://www.w3.org/2001/XMLSchema" xmlns:xs="http://www.w3.org/2001/XMLSchema" xmlns:p="http://schemas.microsoft.com/office/2006/metadata/properties" xmlns:ns2="d22cdbf5-21d3-4e94-a1bc-172a6aef4611" xmlns:ns3="42c2b2df-6fc6-40e4-b326-31ea145342c8" targetNamespace="http://schemas.microsoft.com/office/2006/metadata/properties" ma:root="true" ma:fieldsID="3e90ffa61642c7ccb1d18f49c1b3b3c4" ns2:_="" ns3:_="">
    <xsd:import namespace="d22cdbf5-21d3-4e94-a1bc-172a6aef4611"/>
    <xsd:import namespace="42c2b2df-6fc6-40e4-b326-31ea14534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cdbf5-21d3-4e94-a1bc-172a6aef4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c961c5f2-1d75-49a4-80c3-37616ecf2c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2b2df-6fc6-40e4-b326-31ea1453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6be5715-ff76-46e5-ad0b-229a130203ad}" ma:internalName="TaxCatchAll" ma:showField="CatchAllData" ma:web="42c2b2df-6fc6-40e4-b326-31ea14534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2cdbf5-21d3-4e94-a1bc-172a6aef4611">
      <Terms xmlns="http://schemas.microsoft.com/office/infopath/2007/PartnerControls"/>
    </lcf76f155ced4ddcb4097134ff3c332f>
    <TaxCatchAll xmlns="42c2b2df-6fc6-40e4-b326-31ea145342c8" xsi:nil="true"/>
  </documentManagement>
</p:properties>
</file>

<file path=customXml/itemProps1.xml><?xml version="1.0" encoding="utf-8"?>
<ds:datastoreItem xmlns:ds="http://schemas.openxmlformats.org/officeDocument/2006/customXml" ds:itemID="{604AE406-6939-4E7D-9003-E0CE80FE51E0}"/>
</file>

<file path=customXml/itemProps2.xml><?xml version="1.0" encoding="utf-8"?>
<ds:datastoreItem xmlns:ds="http://schemas.openxmlformats.org/officeDocument/2006/customXml" ds:itemID="{1B333566-430C-4735-BD8A-11A803E82CAF}"/>
</file>

<file path=customXml/itemProps3.xml><?xml version="1.0" encoding="utf-8"?>
<ds:datastoreItem xmlns:ds="http://schemas.openxmlformats.org/officeDocument/2006/customXml" ds:itemID="{A100739C-238C-4645-83BE-EA48787FC0D7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PC-SLOVACEK-W10\PC</dc:creator>
  <cp:lastModifiedBy>PC-SLOVACEK-W10\PC</cp:lastModifiedBy>
  <dcterms:created xsi:type="dcterms:W3CDTF">2025-05-12T07:52:59Z</dcterms:created>
  <dcterms:modified xsi:type="dcterms:W3CDTF">2025-05-12T07:53:06Z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0x010100A49A7F5D17D8124985392A84E3E8F0BE</vt:lpwstr>
  </property>
</Properties>
</file>