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vmlDrawing1.vml" ContentType="application/vnd.openxmlformats-officedocument.vmlDrawi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okyny pro vyplnění" sheetId="1" state="visible" r:id="rId3"/>
    <sheet name="Stavba" sheetId="2" state="visible" r:id="rId4"/>
    <sheet name="VzorPolozky" sheetId="3" state="hidden" r:id="rId5"/>
    <sheet name="Rozpočet Pol" sheetId="4" state="visible" r:id="rId6"/>
  </sheets>
  <externalReferences>
    <externalReference r:id="rId7"/>
  </externalReferences>
  <definedNames>
    <definedName function="false" hidden="false" localSheetId="3" name="_xlnm.Print_Area" vbProcedure="false">'Rozpočet Pol'!$A$1:$U$300</definedName>
    <definedName function="false" hidden="false" localSheetId="1" name="_xlnm.Print_Area" vbProcedure="false">Stavba!$A$1:$J$61</definedName>
    <definedName function="false" hidden="false" name="CenaCelkem" vbProcedure="false">Stavba!$G$29</definedName>
    <definedName function="false" hidden="false" name="CenaCelkemBezDPH" vbProcedure="false">Stavba!$G$28</definedName>
    <definedName function="false" hidden="false" name="cisloobjektu" vbProcedure="false">Stavba!$C$3</definedName>
    <definedName function="false" hidden="false" name="CisloRozpoctu" vbProcedure="false">'[1]Krycí list'!$C$2</definedName>
    <definedName function="false" hidden="false" name="cislostavby" vbProcedure="false">'[1]Krycí list'!$A$7</definedName>
    <definedName function="false" hidden="false" name="CisloStavebnihoRozpoctu" vbProcedure="false">Stavba!$D$4</definedName>
    <definedName function="false" hidden="false" name="dadresa" vbProcedure="false">Stavba!$D$12:$G$12</definedName>
    <definedName function="false" hidden="false" name="dmisto" vbProcedure="false">Stavba!$D$13:$G$13</definedName>
    <definedName function="false" hidden="false" name="DPHSni" vbProcedure="false">Stavba!$G$24</definedName>
    <definedName function="false" hidden="false" name="DPHZakl" vbProcedure="false">Stavba!$G$26</definedName>
    <definedName function="false" hidden="false" name="Mena" vbProcedure="false">Stavba!$J$29</definedName>
    <definedName function="false" hidden="false" name="MistoStavby" vbProcedure="false">Stavba!$D$4</definedName>
    <definedName function="false" hidden="false" name="nazevobjektu" vbProcedure="false">Stavba!$D$3</definedName>
    <definedName function="false" hidden="false" name="NazevRozpoctu" vbProcedure="false">'[1]Krycí list'!$D$2</definedName>
    <definedName function="false" hidden="false" name="nazevstavby" vbProcedure="false">'[1]Krycí list'!$C$7</definedName>
    <definedName function="false" hidden="false" name="NazevStavebnihoRozpoctu" vbProcedure="false">Stavba!$E$4</definedName>
    <definedName function="false" hidden="false" name="oadresa" vbProcedure="false">Stavba!$D$6</definedName>
    <definedName function="false" hidden="false" name="padresa" vbProcedure="false">Stavba!$D$9</definedName>
    <definedName function="false" hidden="false" name="pdic" vbProcedure="false">Stavba!$I$9</definedName>
    <definedName function="false" hidden="false" name="pico" vbProcedure="false">Stavba!$I$8</definedName>
    <definedName function="false" hidden="false" name="pmisto" vbProcedure="false">Stavba!$D$10</definedName>
    <definedName function="false" hidden="false" name="PocetMJ" vbProcedure="false">#REF!</definedName>
    <definedName function="false" hidden="false" name="PoptavkaID" vbProcedure="false">Stavba!$A$1</definedName>
    <definedName function="false" hidden="false" name="pPSC" vbProcedure="false">Stavba!$C$10</definedName>
    <definedName function="false" hidden="false" name="Projektant" vbProcedure="false">Stavba!$D$8</definedName>
    <definedName function="false" hidden="false" name="SazbaDPH1" vbProcedure="false">'[1]Krycí list'!$C$30</definedName>
    <definedName function="false" hidden="false" name="SazbaDPH2" vbProcedure="false">'[1]Krycí list'!$C$32</definedName>
    <definedName function="false" hidden="false" name="SloupecCC" vbProcedure="false">#REF!</definedName>
    <definedName function="false" hidden="false" name="SloupecCisloPol" vbProcedure="false">#REF!</definedName>
    <definedName function="false" hidden="false" name="SloupecJC" vbProcedure="false">#REF!</definedName>
    <definedName function="false" hidden="false" name="SloupecMJ" vbProcedure="false">#REF!</definedName>
    <definedName function="false" hidden="false" name="SloupecMnozstvi" vbProcedure="false">#REF!</definedName>
    <definedName function="false" hidden="false" name="SloupecNazPol" vbProcedure="false">#REF!</definedName>
    <definedName function="false" hidden="false" name="SloupecPC" vbProcedure="false">#REF!</definedName>
    <definedName function="false" hidden="false" name="Vypracoval" vbProcedure="false">Stavba!$D$14</definedName>
    <definedName function="false" hidden="false" name="ZakladDPHSni" vbProcedure="false">Stavba!$G$23</definedName>
    <definedName function="false" hidden="false" name="ZakladDPHZakl" vbProcedure="false">Stavba!$G$25</definedName>
    <definedName function="false" hidden="false" name="ZaObjednatele" vbProcedure="false">Stavba!$G$34</definedName>
    <definedName function="false" hidden="false" name="Zaokrouhleni" vbProcedure="false">Stavba!$G$27</definedName>
    <definedName function="false" hidden="false" name="ZaZhotovitele" vbProcedure="false">Stavba!$D$34</definedName>
    <definedName function="false" hidden="false" name="Zhotovitel" vbProcedure="false">Stavba!$D$11:$G$11</definedName>
    <definedName function="false" hidden="false" localSheetId="1" name="CelkemDPHVypocet" vbProcedure="false">Stavba!$H$40</definedName>
    <definedName function="false" hidden="false" localSheetId="1" name="CenaCelkemVypocet" vbProcedure="false">Stavba!$I$40</definedName>
    <definedName function="false" hidden="false" localSheetId="1" name="CisloStavby" vbProcedure="false">Stavba!$C$2</definedName>
    <definedName function="false" hidden="false" localSheetId="1" name="DIČ" vbProcedure="false">Stavba!$I$12</definedName>
    <definedName function="false" hidden="false" localSheetId="1" name="dpsc" vbProcedure="false">Stavba!$C$13</definedName>
    <definedName function="false" hidden="false" localSheetId="1" name="IČO" vbProcedure="false">Stavba!$I$11</definedName>
    <definedName function="false" hidden="false" localSheetId="1" name="NazevStavby" vbProcedure="false">Stavba!$D$2</definedName>
    <definedName function="false" hidden="false" localSheetId="1" name="Objednatel" vbProcedure="false">Stavba!$D$5</definedName>
    <definedName function="false" hidden="false" localSheetId="1" name="Objekt" vbProcedure="false">Stavba!$B$38</definedName>
    <definedName function="false" hidden="false" localSheetId="1" name="odic" vbProcedure="false">Stavba!$I$6</definedName>
    <definedName function="false" hidden="false" localSheetId="1" name="oico" vbProcedure="false">Stavba!$I$5</definedName>
    <definedName function="false" hidden="false" localSheetId="1" name="omisto" vbProcedure="false">Stavba!$D$7</definedName>
    <definedName function="false" hidden="false" localSheetId="1" name="onazev" vbProcedure="false">Stavba!$D$6</definedName>
    <definedName function="false" hidden="false" localSheetId="1" name="opsc" vbProcedure="false">Stavba!$C$7</definedName>
    <definedName function="false" hidden="false" localSheetId="1" name="SazbaDPH1" vbProcedure="false">Stavba!$E$23</definedName>
    <definedName function="false" hidden="false" localSheetId="1" name="SazbaDPH2" vbProcedure="false">Stavba!$E$25</definedName>
    <definedName function="false" hidden="false" localSheetId="1" name="ZakladDPHSniVypocet" vbProcedure="false">Stavba!$F$40</definedName>
    <definedName function="false" hidden="false" localSheetId="1" name="ZakladDPHZaklVypocet" vbProcedure="false">Stavba!$G$40</definedName>
    <definedName function="false" hidden="true" localSheetId="1" name="Z_B7E7C763_C459_487D_8ABA_5CFDDFBD5A84_.wvu.Cols" vbProcedure="false">Stavba!$A:$A</definedName>
    <definedName function="false" hidden="true" localSheetId="1" name="Z_B7E7C763_C459_487D_8ABA_5CFDDFBD5A84_.wvu.PrintArea" vbProcedure="false">Stavba!$B$1:$J$36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Radim Štěpánek</author>
  </authors>
  <commentList>
    <comment ref="C13" authorId="0">
      <text>
        <r>
          <rPr>
            <sz val="10"/>
            <rFont val="Arial"/>
            <family val="2"/>
            <charset val="238"/>
          </rPr>
          <t xml:space="preserve">PSČ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16</xdr:row>
                <xdr:rowOff>10</xdr:rowOff>
              </xdr:from>
              <xdr:to>
                <xdr:col>4</xdr:col>
                <xdr:colOff>29</xdr:colOff>
                <xdr:row>17</xdr:row>
                <xdr:rowOff>4</xdr:rowOff>
              </xdr:to>
            </anchor>
          </commentPr>
        </mc:Choice>
        <mc:Fallback/>
      </mc:AlternateContent>
    </comment>
    <comment ref="D11" authorId="0">
      <text>
        <r>
          <rPr>
            <sz val="10"/>
            <rFont val="Arial"/>
            <family val="2"/>
            <charset val="238"/>
          </rPr>
          <t xml:space="preserve">Název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</xdr:colOff>
                <xdr:row>14</xdr:row>
                <xdr:rowOff>31</xdr:rowOff>
              </xdr:from>
              <xdr:to>
                <xdr:col>8</xdr:col>
                <xdr:colOff>32</xdr:colOff>
                <xdr:row>15</xdr:row>
                <xdr:rowOff>12</xdr:rowOff>
              </xdr:to>
            </anchor>
          </commentPr>
        </mc:Choice>
        <mc:Fallback/>
      </mc:AlternateContent>
    </comment>
    <comment ref="D12" authorId="0">
      <text>
        <r>
          <rPr>
            <sz val="10"/>
            <rFont val="Arial"/>
            <family val="2"/>
            <charset val="238"/>
          </rPr>
          <t xml:space="preserve">Ulice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</xdr:colOff>
                <xdr:row>15</xdr:row>
                <xdr:rowOff>20</xdr:rowOff>
              </xdr:from>
              <xdr:to>
                <xdr:col>8</xdr:col>
                <xdr:colOff>-13</xdr:colOff>
                <xdr:row>16</xdr:row>
                <xdr:rowOff>9</xdr:rowOff>
              </xdr:to>
            </anchor>
          </commentPr>
        </mc:Choice>
        <mc:Fallback/>
      </mc:AlternateContent>
    </comment>
    <comment ref="D13" authorId="0">
      <text>
        <r>
          <rPr>
            <sz val="10"/>
            <rFont val="Arial"/>
            <family val="2"/>
            <charset val="238"/>
          </rPr>
          <t xml:space="preserve">Ulice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</xdr:colOff>
                <xdr:row>16</xdr:row>
                <xdr:rowOff>10</xdr:rowOff>
              </xdr:from>
              <xdr:to>
                <xdr:col>8</xdr:col>
                <xdr:colOff>-15</xdr:colOff>
                <xdr:row>17</xdr:row>
                <xdr:rowOff>4</xdr:rowOff>
              </xdr:to>
            </anchor>
          </commentPr>
        </mc:Choice>
        <mc:Fallback/>
      </mc:AlternateContent>
    </comment>
    <comment ref="I11" authorId="0">
      <text>
        <r>
          <rPr>
            <sz val="10"/>
            <rFont val="Arial"/>
            <family val="2"/>
            <charset val="238"/>
          </rPr>
          <t xml:space="preserve">IČO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74</xdr:colOff>
                <xdr:row>14</xdr:row>
                <xdr:rowOff>31</xdr:rowOff>
              </xdr:from>
              <xdr:to>
                <xdr:col>10</xdr:col>
                <xdr:colOff>12</xdr:colOff>
                <xdr:row>15</xdr:row>
                <xdr:rowOff>8</xdr:rowOff>
              </xdr:to>
            </anchor>
          </commentPr>
        </mc:Choice>
        <mc:Fallback/>
      </mc:AlternateContent>
    </comment>
    <comment ref="I12" authorId="0">
      <text>
        <r>
          <rPr>
            <sz val="10"/>
            <rFont val="Arial"/>
            <family val="2"/>
            <charset val="238"/>
          </rPr>
          <t xml:space="preserve">DIČ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74</xdr:colOff>
                <xdr:row>15</xdr:row>
                <xdr:rowOff>20</xdr:rowOff>
              </xdr:from>
              <xdr:to>
                <xdr:col>11</xdr:col>
                <xdr:colOff>8</xdr:colOff>
                <xdr:row>16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<sst xmlns="http://schemas.openxmlformats.org/spreadsheetml/2006/main" count="1075" uniqueCount="556">
  <si>
    <t xml:space="preserve">Pokyny pro vyplnění</t>
  </si>
  <si>
    <t xml:space="preserve">Ve všech listech tohoto souboru můžete měnit pouze buňky s modrým pozadím. Jedná se o tyto údaje : 
- údaje o firmě
- jednotkové ceny položek zadané na maximálně dvě desetinná místa</t>
  </si>
  <si>
    <t xml:space="preserve">#RTSROZP#</t>
  </si>
  <si>
    <t xml:space="preserve">Položkový rozpočet</t>
  </si>
  <si>
    <t xml:space="preserve">Zakázka:</t>
  </si>
  <si>
    <t xml:space="preserve">Parkoviště v ul. Nádražní na poz. parc. č. 546/8</t>
  </si>
  <si>
    <t xml:space="preserve">Misto</t>
  </si>
  <si>
    <t xml:space="preserve">Milevsko</t>
  </si>
  <si>
    <t xml:space="preserve">Rozpočet:</t>
  </si>
  <si>
    <t xml:space="preserve">Objednatel:</t>
  </si>
  <si>
    <t xml:space="preserve">IČ:</t>
  </si>
  <si>
    <t xml:space="preserve">DIČ:</t>
  </si>
  <si>
    <t xml:space="preserve">Projektant:</t>
  </si>
  <si>
    <t xml:space="preserve">Zhotovitel:</t>
  </si>
  <si>
    <t xml:space="preserve">Kaplan Petr, Ing.</t>
  </si>
  <si>
    <t xml:space="preserve">47253070</t>
  </si>
  <si>
    <t xml:space="preserve">B. Smetany 1646/34</t>
  </si>
  <si>
    <t xml:space="preserve">37001</t>
  </si>
  <si>
    <t xml:space="preserve">Č. Budějovice</t>
  </si>
  <si>
    <t xml:space="preserve">Vypracoval:</t>
  </si>
  <si>
    <t xml:space="preserve">Ing. Petr Kaplan</t>
  </si>
  <si>
    <t xml:space="preserve">Rozpis ceny</t>
  </si>
  <si>
    <t xml:space="preserve">Celkem</t>
  </si>
  <si>
    <t xml:space="preserve">HSV</t>
  </si>
  <si>
    <t xml:space="preserve">PSV</t>
  </si>
  <si>
    <t xml:space="preserve">MON</t>
  </si>
  <si>
    <t xml:space="preserve">VN</t>
  </si>
  <si>
    <t xml:space="preserve">Vedlejší náklady</t>
  </si>
  <si>
    <t xml:space="preserve">ON</t>
  </si>
  <si>
    <t xml:space="preserve">Ostatní náklady</t>
  </si>
  <si>
    <t xml:space="preserve">Rekapitulace daní</t>
  </si>
  <si>
    <t xml:space="preserve">Základ pro sníženou DPH</t>
  </si>
  <si>
    <t xml:space="preserve">%</t>
  </si>
  <si>
    <t xml:space="preserve">Snížená DPH </t>
  </si>
  <si>
    <t xml:space="preserve">Základ pro základní DPH</t>
  </si>
  <si>
    <t xml:space="preserve">Základní DPH </t>
  </si>
  <si>
    <t xml:space="preserve">Zaokrouhlení</t>
  </si>
  <si>
    <t xml:space="preserve">Cena celkem bez DPH</t>
  </si>
  <si>
    <t xml:space="preserve">Cena celkem s DPH</t>
  </si>
  <si>
    <t xml:space="preserve">CZK</t>
  </si>
  <si>
    <t xml:space="preserve">v</t>
  </si>
  <si>
    <t xml:space="preserve">dne</t>
  </si>
  <si>
    <t xml:space="preserve">Za zhotovitele</t>
  </si>
  <si>
    <t xml:space="preserve">Za objednatele</t>
  </si>
  <si>
    <t xml:space="preserve">Rekapitulace dílčích částí</t>
  </si>
  <si>
    <t xml:space="preserve">#CASTI&gt;&gt;</t>
  </si>
  <si>
    <t xml:space="preserve">Číslo</t>
  </si>
  <si>
    <t xml:space="preserve">Název</t>
  </si>
  <si>
    <t xml:space="preserve">DPH celkem</t>
  </si>
  <si>
    <t xml:space="preserve">Cena celkem</t>
  </si>
  <si>
    <t xml:space="preserve">Rozpočet</t>
  </si>
  <si>
    <t xml:space="preserve">Celkem za stavbu</t>
  </si>
  <si>
    <t xml:space="preserve">Popis rozpočtu:  - </t>
  </si>
  <si>
    <t xml:space="preserve">Předpokládaná dovozová vzdálenost výkopku, ornice, suti a nebezpečného odpadu je do 7km. Kácených keřů a stromů do 10km.</t>
  </si>
  <si>
    <t xml:space="preserve">Rekapitulace dílů</t>
  </si>
  <si>
    <t xml:space="preserve">Typ dílu</t>
  </si>
  <si>
    <t xml:space="preserve">1</t>
  </si>
  <si>
    <t xml:space="preserve">Zemní práce</t>
  </si>
  <si>
    <t xml:space="preserve">2</t>
  </si>
  <si>
    <t xml:space="preserve">Základy,zvláštní zakládání</t>
  </si>
  <si>
    <t xml:space="preserve">5</t>
  </si>
  <si>
    <t xml:space="preserve">Komunikace</t>
  </si>
  <si>
    <t xml:space="preserve">767</t>
  </si>
  <si>
    <t xml:space="preserve">Konstrukce zámečnické</t>
  </si>
  <si>
    <t xml:space="preserve">8</t>
  </si>
  <si>
    <t xml:space="preserve">Trubní vedení</t>
  </si>
  <si>
    <t xml:space="preserve">91</t>
  </si>
  <si>
    <t xml:space="preserve">Doplňující práce na komunikaci</t>
  </si>
  <si>
    <t xml:space="preserve">97</t>
  </si>
  <si>
    <t xml:space="preserve">Přeprava suti</t>
  </si>
  <si>
    <t xml:space="preserve">99</t>
  </si>
  <si>
    <t xml:space="preserve">Staveništní přesun hmot</t>
  </si>
  <si>
    <t xml:space="preserve">M21</t>
  </si>
  <si>
    <t xml:space="preserve">Elektromontáže</t>
  </si>
  <si>
    <t xml:space="preserve">M46</t>
  </si>
  <si>
    <t xml:space="preserve">Zemní práce při montážích</t>
  </si>
  <si>
    <t xml:space="preserve">MK</t>
  </si>
  <si>
    <t xml:space="preserve">Mimo katalog</t>
  </si>
  <si>
    <t xml:space="preserve">S</t>
  </si>
  <si>
    <t xml:space="preserve">Specifikace</t>
  </si>
  <si>
    <t xml:space="preserve">Položkový rozpočet </t>
  </si>
  <si>
    <t xml:space="preserve">Z:</t>
  </si>
  <si>
    <t xml:space="preserve">O:</t>
  </si>
  <si>
    <t xml:space="preserve">R:</t>
  </si>
  <si>
    <t xml:space="preserve">#TypZaznamu#</t>
  </si>
  <si>
    <t xml:space="preserve">S:</t>
  </si>
  <si>
    <t xml:space="preserve">STA</t>
  </si>
  <si>
    <t xml:space="preserve">OBJ</t>
  </si>
  <si>
    <t xml:space="preserve">ROZ</t>
  </si>
  <si>
    <t xml:space="preserve">C:</t>
  </si>
  <si>
    <t xml:space="preserve">CAS_STR</t>
  </si>
  <si>
    <t xml:space="preserve">P.č.</t>
  </si>
  <si>
    <t xml:space="preserve">Číslo položky</t>
  </si>
  <si>
    <t xml:space="preserve">Název položky</t>
  </si>
  <si>
    <t xml:space="preserve">MJ</t>
  </si>
  <si>
    <t xml:space="preserve">množství</t>
  </si>
  <si>
    <t xml:space="preserve">cena / MJ</t>
  </si>
  <si>
    <t xml:space="preserve">Dodávka</t>
  </si>
  <si>
    <t xml:space="preserve">Dodávka celk.</t>
  </si>
  <si>
    <t xml:space="preserve">Montáž</t>
  </si>
  <si>
    <t xml:space="preserve">Montáž celk.</t>
  </si>
  <si>
    <t xml:space="preserve">DPH</t>
  </si>
  <si>
    <t xml:space="preserve">cena s DPH</t>
  </si>
  <si>
    <t xml:space="preserve">hmotnost / MJ</t>
  </si>
  <si>
    <t xml:space="preserve">hmotnost celk.(t)</t>
  </si>
  <si>
    <t xml:space="preserve">dem. hmotnost / MJ</t>
  </si>
  <si>
    <t xml:space="preserve">dem. hmotnost celk.(t)</t>
  </si>
  <si>
    <t xml:space="preserve">Ceník</t>
  </si>
  <si>
    <t xml:space="preserve">Cen. soustava</t>
  </si>
  <si>
    <t xml:space="preserve">Nhod / MJ</t>
  </si>
  <si>
    <t xml:space="preserve">Nhod celk.</t>
  </si>
  <si>
    <t xml:space="preserve">Díl:</t>
  </si>
  <si>
    <t xml:space="preserve">DIL</t>
  </si>
  <si>
    <t xml:space="preserve">111201101R00</t>
  </si>
  <si>
    <t xml:space="preserve">Odstranění křovin i s kořeny na ploše do 1000 m2</t>
  </si>
  <si>
    <t xml:space="preserve">m2</t>
  </si>
  <si>
    <t xml:space="preserve">POL1_0</t>
  </si>
  <si>
    <t xml:space="preserve">112101101R00</t>
  </si>
  <si>
    <t xml:space="preserve">Kácení stromů listnatých o průměru kmene 10-30 cm</t>
  </si>
  <si>
    <t xml:space="preserve">kus</t>
  </si>
  <si>
    <t xml:space="preserve">112101102R00</t>
  </si>
  <si>
    <t xml:space="preserve">Kácení stromů listnatých o průměru kmene 30-50 cm</t>
  </si>
  <si>
    <t xml:space="preserve">112201101R00</t>
  </si>
  <si>
    <t xml:space="preserve">Odstranění pařezů pod úrovní, o průměru 10 - 30 cm</t>
  </si>
  <si>
    <t xml:space="preserve">112201102R00</t>
  </si>
  <si>
    <t xml:space="preserve">Odstranění pařezů pod úrovní, o průměru 30 - 50 cm</t>
  </si>
  <si>
    <t xml:space="preserve">119001421R00</t>
  </si>
  <si>
    <t xml:space="preserve">Dočasné zajištění kabelů - do počtu 3 kabelů</t>
  </si>
  <si>
    <t xml:space="preserve">m</t>
  </si>
  <si>
    <t xml:space="preserve">telekomunikace CETIN:187,50</t>
  </si>
  <si>
    <t xml:space="preserve">VV</t>
  </si>
  <si>
    <t xml:space="preserve">telekomunikace KATV:188,90</t>
  </si>
  <si>
    <t xml:space="preserve">elektřina NN + VO:95,70</t>
  </si>
  <si>
    <t xml:space="preserve">119001402R00</t>
  </si>
  <si>
    <t xml:space="preserve">Dočasné zajištění ocelového potrubí DN 200-500 mm</t>
  </si>
  <si>
    <t xml:space="preserve">teplovod 2x průměr 500, v úsecích podkopů 2x2,10m:2*2,10*2</t>
  </si>
  <si>
    <t xml:space="preserve">119001411R00</t>
  </si>
  <si>
    <t xml:space="preserve">Dočasné zajištění beton.a plast. potrubí do DN 200</t>
  </si>
  <si>
    <t xml:space="preserve">plynovod (PE) prům. 100, dl. 33,10m:33,10</t>
  </si>
  <si>
    <t xml:space="preserve">vodovod (PE) prům. 100, dl. 73,10m:73,10</t>
  </si>
  <si>
    <t xml:space="preserve">119001412R00</t>
  </si>
  <si>
    <t xml:space="preserve">Dočasné zajištění beton.a plast.potrubí DN 200-500</t>
  </si>
  <si>
    <t xml:space="preserve">kanalizace, dl. 47,70m:47,70</t>
  </si>
  <si>
    <t xml:space="preserve">120001101R00</t>
  </si>
  <si>
    <t xml:space="preserve">Příplatek za ztížení vykopávky v blízkosti vedení</t>
  </si>
  <si>
    <t xml:space="preserve">m3</t>
  </si>
  <si>
    <t xml:space="preserve">teplovod 2 průměry 0,5m s mezerou 0,5m, dl. 74,50m:2,5*2,0*74,5</t>
  </si>
  <si>
    <t xml:space="preserve">plynovod 1 průměr 0,10m, dl. 33,10m:1,1*1,6*33,1</t>
  </si>
  <si>
    <t xml:space="preserve">vodovod 1 průměr 0,10m, dl. 73,10m:1,1*1,6*73,10</t>
  </si>
  <si>
    <t xml:space="preserve">kanalizace 1 průměr 0,50m, dl. 47,70m:1,5*2,0*47,70</t>
  </si>
  <si>
    <t xml:space="preserve">120901121R00</t>
  </si>
  <si>
    <t xml:space="preserve">Bourání konstr. z prostého betonu ve vykopávkách, úprava šachet teplovodu odhadem</t>
  </si>
  <si>
    <t xml:space="preserve">předp. 5m3:5,0</t>
  </si>
  <si>
    <t xml:space="preserve">121101101R00</t>
  </si>
  <si>
    <t xml:space="preserve">Sejmutí ornice s přemístěním do 50 m, nebo naložením na dopravní prostředek</t>
  </si>
  <si>
    <t xml:space="preserve">1062,70m2, tl. 0,25m:1062,70*0,25</t>
  </si>
  <si>
    <t xml:space="preserve">122201402R00</t>
  </si>
  <si>
    <t xml:space="preserve">Vykopávky v zemníku v hor. 3 do 1000 m3</t>
  </si>
  <si>
    <t xml:space="preserve">122201409R00</t>
  </si>
  <si>
    <t xml:space="preserve">Příplatek za lepivost-výkopávky v zemníku v hor.3</t>
  </si>
  <si>
    <t xml:space="preserve">131201202R00</t>
  </si>
  <si>
    <t xml:space="preserve">Hloubení zapažených jam v hor.3 do 1000 m3</t>
  </si>
  <si>
    <t xml:space="preserve">131201209R00</t>
  </si>
  <si>
    <t xml:space="preserve">Příplatek za lepivost - hloubení zapaž.jam v hor.3</t>
  </si>
  <si>
    <t xml:space="preserve">132201212R00</t>
  </si>
  <si>
    <t xml:space="preserve">Hloubení rýh š.do 200 cm hor.3 do 1000m3,STROJNĚ</t>
  </si>
  <si>
    <t xml:space="preserve">132201219R00</t>
  </si>
  <si>
    <t xml:space="preserve">Přípl.za lepivost,hloubení rýh 200cm,hor.3,STROJNĚ</t>
  </si>
  <si>
    <t xml:space="preserve">141700108R00</t>
  </si>
  <si>
    <t xml:space="preserve">Protlak neřízený z trub D 324 mm v hor.1 - 4</t>
  </si>
  <si>
    <t xml:space="preserve">Dva průchody pod horkovodem:</t>
  </si>
  <si>
    <t xml:space="preserve">každý dl. cca 16m:2*16</t>
  </si>
  <si>
    <t xml:space="preserve">151101201R00</t>
  </si>
  <si>
    <t xml:space="preserve">Pažení stěn výkopu - příložné - hloubky do 4 m</t>
  </si>
  <si>
    <t xml:space="preserve">jámy pro vsakování:317</t>
  </si>
  <si>
    <t xml:space="preserve">rýhy:191</t>
  </si>
  <si>
    <t xml:space="preserve">151101211R00</t>
  </si>
  <si>
    <t xml:space="preserve">Odstranění pažení stěn - příložné - hl. do 4 m</t>
  </si>
  <si>
    <t xml:space="preserve">151101401R00</t>
  </si>
  <si>
    <t xml:space="preserve">Vzepření stěn pažení - příložné - hl. do 4 m</t>
  </si>
  <si>
    <t xml:space="preserve">151101411R00</t>
  </si>
  <si>
    <t xml:space="preserve">Odstranění vzepření stěn - příložné - hl. do 4 m</t>
  </si>
  <si>
    <t xml:space="preserve">161101102R00</t>
  </si>
  <si>
    <t xml:space="preserve">Svislé přemístění výkopku z hor.1-4 do 4,0 m</t>
  </si>
  <si>
    <t xml:space="preserve">přebytek ornice:265,675-100,7825-12,6546</t>
  </si>
  <si>
    <t xml:space="preserve">výkopek ze vsakovacích jam:774</t>
  </si>
  <si>
    <t xml:space="preserve">výkopek mimo vsak jámy:225</t>
  </si>
  <si>
    <t xml:space="preserve">výkopek z rýh:129</t>
  </si>
  <si>
    <t xml:space="preserve">162301401R00</t>
  </si>
  <si>
    <t xml:space="preserve">Vod.přemístění větví listnatých, D 30cm  do 5000 m</t>
  </si>
  <si>
    <t xml:space="preserve">162301402R00</t>
  </si>
  <si>
    <t xml:space="preserve">Vod.přemístění větví listnatých, D 50cm  do 5000 m</t>
  </si>
  <si>
    <t xml:space="preserve">162301411R00</t>
  </si>
  <si>
    <t xml:space="preserve">Vod.přemístění kmenů listnatých, D 30cm  do 5000 m</t>
  </si>
  <si>
    <t xml:space="preserve">162301412R00</t>
  </si>
  <si>
    <t xml:space="preserve">Vod.přemístění kmenů listnatých, D 50cm  do 5000 m</t>
  </si>
  <si>
    <t xml:space="preserve">162301421R00</t>
  </si>
  <si>
    <t xml:space="preserve">Vodorovné přemístění pařezů  D 30 cm do 5000 m</t>
  </si>
  <si>
    <t xml:space="preserve">162301422R00</t>
  </si>
  <si>
    <t xml:space="preserve">Vodorovné přemístění pařezů  D 50 cm do 5000 m</t>
  </si>
  <si>
    <t xml:space="preserve">162301901R00</t>
  </si>
  <si>
    <t xml:space="preserve">Příplatek za dalších 5000m - větve listnaté D 30cm</t>
  </si>
  <si>
    <t xml:space="preserve">162301902R00</t>
  </si>
  <si>
    <t xml:space="preserve">Příplatek za dalších 5000m - větve listnaté D 50cm</t>
  </si>
  <si>
    <t xml:space="preserve">162301911R00</t>
  </si>
  <si>
    <t xml:space="preserve">Příplatek za dalších 5000m - kmeny listnaté D 30cm</t>
  </si>
  <si>
    <t xml:space="preserve">162301912R00</t>
  </si>
  <si>
    <t xml:space="preserve">Příplatek za dalších 5000m - kmeny listnaté D 50cm</t>
  </si>
  <si>
    <t xml:space="preserve">162301921R00</t>
  </si>
  <si>
    <t xml:space="preserve">Příplatek za dalších 5000m - pařezy D 30cm</t>
  </si>
  <si>
    <t xml:space="preserve">162301922R00</t>
  </si>
  <si>
    <t xml:space="preserve">Příplatek za dalších 5000m - pařezy D 50cm</t>
  </si>
  <si>
    <t xml:space="preserve">162301501R00</t>
  </si>
  <si>
    <t xml:space="preserve">Vodorovné přemístění křovin do  5000 m</t>
  </si>
  <si>
    <t xml:space="preserve">Vodorovné přemístění křovin do  dalších 5000 m</t>
  </si>
  <si>
    <t xml:space="preserve">162201102R00</t>
  </si>
  <si>
    <t xml:space="preserve">Vodorovné přemístění výkopku z hor.1-4 do 50 m</t>
  </si>
  <si>
    <t xml:space="preserve">ornice k rozprostření:100,7825+12,6546</t>
  </si>
  <si>
    <t xml:space="preserve">162701105R00</t>
  </si>
  <si>
    <t xml:space="preserve">Vodorovné přemístění výkopku z hor.1-4 do 10000 m</t>
  </si>
  <si>
    <t xml:space="preserve">167101102R00</t>
  </si>
  <si>
    <t xml:space="preserve">Nakládání výkopku z hor.1-4 v množství nad 100 m3</t>
  </si>
  <si>
    <t xml:space="preserve">171201201R00</t>
  </si>
  <si>
    <t xml:space="preserve">Uložení sypaniny na skl.-sypanina na výšku přes 2m,  (skládka)</t>
  </si>
  <si>
    <t xml:space="preserve">174101101R00</t>
  </si>
  <si>
    <t xml:space="preserve">Zásyp jam, rýh, šachet se zhutněním</t>
  </si>
  <si>
    <t xml:space="preserve">175101101RT2</t>
  </si>
  <si>
    <t xml:space="preserve">Obsyp potrubí bez prohození sypaniny, s dodáním štěrkopísku frakce 0 - 22 mm</t>
  </si>
  <si>
    <t xml:space="preserve">vnitřní potrubí (plný obsyp):</t>
  </si>
  <si>
    <t xml:space="preserve">176,5m, 0,344m3/m:0,344*176,5</t>
  </si>
  <si>
    <t xml:space="preserve">vnější (obsyp omezen stěnou výkopu):</t>
  </si>
  <si>
    <t xml:space="preserve">140,0m, 0,240m3/m:0,240*140,0</t>
  </si>
  <si>
    <t xml:space="preserve">181101102R00</t>
  </si>
  <si>
    <t xml:space="preserve">Úprava pláně v zářezech v hor. 1-4, se zhutněním</t>
  </si>
  <si>
    <t xml:space="preserve">181301105R00</t>
  </si>
  <si>
    <t xml:space="preserve">Rozprostření ornice, rovina, tl. 25-30 cm,do 500m2</t>
  </si>
  <si>
    <t xml:space="preserve">volná plocha:373</t>
  </si>
  <si>
    <t xml:space="preserve">ostrůvky:30,13</t>
  </si>
  <si>
    <t xml:space="preserve">181301107R00</t>
  </si>
  <si>
    <t xml:space="preserve">Rozprostření ornice, rovina, tl. 40-50 cm,do 500m2</t>
  </si>
  <si>
    <t xml:space="preserve">zemina do ostrůvků se stromy:</t>
  </si>
  <si>
    <t xml:space="preserve">30,13m2. (tl. 0,42m):30,13</t>
  </si>
  <si>
    <t xml:space="preserve">199000001R00</t>
  </si>
  <si>
    <t xml:space="preserve">Poplatek za skládku - ornice</t>
  </si>
  <si>
    <t xml:space="preserve">199000002R00</t>
  </si>
  <si>
    <t xml:space="preserve">Poplatek za skládku horniny 1- 4</t>
  </si>
  <si>
    <t xml:space="preserve">180401211R00</t>
  </si>
  <si>
    <t xml:space="preserve">Založení trávníku lučního výsevem v rovině</t>
  </si>
  <si>
    <t xml:space="preserve">185851111R00</t>
  </si>
  <si>
    <t xml:space="preserve">Dovoz vody pro zálivku rostlin do 6 km</t>
  </si>
  <si>
    <t xml:space="preserve">20 litrů/m2/den, 403,13m2, 30 dnů:0,02*403,13*30</t>
  </si>
  <si>
    <t xml:space="preserve">185804312R00</t>
  </si>
  <si>
    <t xml:space="preserve">Zalití rostlin vodou plochy nad 20 m2</t>
  </si>
  <si>
    <t xml:space="preserve">113106231R00</t>
  </si>
  <si>
    <t xml:space="preserve">Rozebrání dlažeb z betonové dlažby v kamenivu</t>
  </si>
  <si>
    <t xml:space="preserve">113107619R00</t>
  </si>
  <si>
    <t xml:space="preserve">Odstranění podkladu nad 50 m2,kam.drcené tl.19 cm, (pod betonovou dlažbou)</t>
  </si>
  <si>
    <t xml:space="preserve">113108312R00</t>
  </si>
  <si>
    <t xml:space="preserve">Odstranění asfaltové vrstvy pl. do 50 m2, tl.12 cm</t>
  </si>
  <si>
    <t xml:space="preserve">113107513R00</t>
  </si>
  <si>
    <t xml:space="preserve">Odstranění podkladu pl. do 50 m2,kam.drcené tl.13, cm (pod živicí)</t>
  </si>
  <si>
    <t xml:space="preserve">113109310R00</t>
  </si>
  <si>
    <t xml:space="preserve">Odstranění podkladu pl.50 m2, bet.prostý tl.10 cm</t>
  </si>
  <si>
    <t xml:space="preserve">113107515R00</t>
  </si>
  <si>
    <t xml:space="preserve">Odstranění podkladu pl. do 50 m2, kam.drcené tl.15 cm (pod betonovým krytem)</t>
  </si>
  <si>
    <t xml:space="preserve">113107625R00</t>
  </si>
  <si>
    <t xml:space="preserve">Odstranění podkladu nad 50 m2,kam.drcené tl.25 cm,  (hřiště)</t>
  </si>
  <si>
    <t xml:space="preserve">113202111R00</t>
  </si>
  <si>
    <t xml:space="preserve">Vytrhání obrub obrubníků silničních (kamenných)</t>
  </si>
  <si>
    <t xml:space="preserve">113201111R00</t>
  </si>
  <si>
    <t xml:space="preserve">Vytrhání obrubníků chodníkových a parkových,  (betonových)</t>
  </si>
  <si>
    <t xml:space="preserve">183101321R00</t>
  </si>
  <si>
    <t xml:space="preserve">Hloub. jamek s výměnou 100% půdy do 1 m3, rovina nebo svah do 1:5, pro strom</t>
  </si>
  <si>
    <t xml:space="preserve">184102116R00</t>
  </si>
  <si>
    <t xml:space="preserve">Výsadba dřevin s balem D do 80 cm, v rovině</t>
  </si>
  <si>
    <t xml:space="preserve">184202111R00</t>
  </si>
  <si>
    <t xml:space="preserve">Ukotvení dřeviny kůly D do 10 cm, dl. do 2 m</t>
  </si>
  <si>
    <t xml:space="preserve">184501111R00</t>
  </si>
  <si>
    <t xml:space="preserve">Zhotovení obalu kmene z juty, 1vrstva, v rovině</t>
  </si>
  <si>
    <t xml:space="preserve">průměr kmene 12cm, výška obalu 1,7m, 4 stromy:2*3,14*0,06*1,7*4</t>
  </si>
  <si>
    <t xml:space="preserve">překrytí 3cm:1,7*0,03*4</t>
  </si>
  <si>
    <t xml:space="preserve">184801121R00</t>
  </si>
  <si>
    <t xml:space="preserve">Ošetřování vysazených dřevin soliterních, v rovině</t>
  </si>
  <si>
    <t xml:space="preserve">184901111R00</t>
  </si>
  <si>
    <t xml:space="preserve">Osazení kůlů k dřevině s uvázáním, dl. kůlů do 2 m</t>
  </si>
  <si>
    <t xml:space="preserve">184921093R00</t>
  </si>
  <si>
    <t xml:space="preserve">Mulčování rostlin tl. do 0,1 m rovina, vč. dodání mulče</t>
  </si>
  <si>
    <t xml:space="preserve">kruhová plocha prům. 1,5m, 4 stromy:3,14*0,75*0,75*4</t>
  </si>
  <si>
    <t xml:space="preserve">184503111R00</t>
  </si>
  <si>
    <t xml:space="preserve">Odstranění obalu kmene z juty, 1vrstva, v rovině</t>
  </si>
  <si>
    <t xml:space="preserve">212792112R00</t>
  </si>
  <si>
    <t xml:space="preserve">Montáž trativodů z flexibilních trubek, včetně lože</t>
  </si>
  <si>
    <t xml:space="preserve">DN 200 bez perforace:32</t>
  </si>
  <si>
    <t xml:space="preserve">DN 300 perforované:317</t>
  </si>
  <si>
    <t xml:space="preserve">289970111R00</t>
  </si>
  <si>
    <t xml:space="preserve">Vrstva geotextilie Geofiltex 300g/m2, pokládka, dodávka ve spec.</t>
  </si>
  <si>
    <t xml:space="preserve">564851111RT2</t>
  </si>
  <si>
    <t xml:space="preserve">Podklad ze štěrkodrti po zhutnění tloušťky 15 cm, štěrkodrť frakce 0-32 mm</t>
  </si>
  <si>
    <t xml:space="preserve">parkoviště:996,39</t>
  </si>
  <si>
    <t xml:space="preserve">oprava vozovky první vrstva:22</t>
  </si>
  <si>
    <t xml:space="preserve">oprava vozovky druhá vrstva:22</t>
  </si>
  <si>
    <t xml:space="preserve">564831111RT2</t>
  </si>
  <si>
    <t xml:space="preserve">Podklad ze štěrkodrti po zhutnění tloušťky 10 cm, štěrkodrť frakce 0-32 mm</t>
  </si>
  <si>
    <t xml:space="preserve">vyrovnávací vrstva proměnné tloušťky:</t>
  </si>
  <si>
    <t xml:space="preserve">prům. tl. 0,10m:996,39</t>
  </si>
  <si>
    <t xml:space="preserve">564851114RT2</t>
  </si>
  <si>
    <t xml:space="preserve">Podklad ze štěrkodrti po zhutnění tloušťky 18 cm, štěrkodrť frakce 0-32 mm</t>
  </si>
  <si>
    <t xml:space="preserve">parkoviště:939,77</t>
  </si>
  <si>
    <t xml:space="preserve">564861112RT2</t>
  </si>
  <si>
    <t xml:space="preserve">Podklad ze štěrkodrti po zhutnění tloušťky 21 cm, štěrkodrť frakce 0-32 mm</t>
  </si>
  <si>
    <t xml:space="preserve">sjezd:49,13</t>
  </si>
  <si>
    <t xml:space="preserve">564871111RT2</t>
  </si>
  <si>
    <t xml:space="preserve">Podklad ze štěrkodrti po zhutnění tloušťky 25 cm, štěrkodrť frakce 0-32 mm</t>
  </si>
  <si>
    <t xml:space="preserve">chodníky:122,53</t>
  </si>
  <si>
    <t xml:space="preserve">565131111R00</t>
  </si>
  <si>
    <t xml:space="preserve">Podklad z obal kamen. ACP 16+, š. do 3 m, tl. 5 cm</t>
  </si>
  <si>
    <t xml:space="preserve">567122111R00</t>
  </si>
  <si>
    <t xml:space="preserve">Podklad z kameniva zpev.cementem SC C8/10 tl.12 cm</t>
  </si>
  <si>
    <t xml:space="preserve">sjezd:38,18</t>
  </si>
  <si>
    <t xml:space="preserve">573211112R00</t>
  </si>
  <si>
    <t xml:space="preserve">Postřik živičný spojovací z asfaltu 0,2-0,3 kg/m2, vozovka</t>
  </si>
  <si>
    <t xml:space="preserve">na ACL:22</t>
  </si>
  <si>
    <t xml:space="preserve">na ACP:22</t>
  </si>
  <si>
    <t xml:space="preserve">573231111R00</t>
  </si>
  <si>
    <t xml:space="preserve">Postřik živičný spojovací z emulze 0,5-0,7 kg/m2, vozovka</t>
  </si>
  <si>
    <t xml:space="preserve">na ŠD:22</t>
  </si>
  <si>
    <t xml:space="preserve">577131211R00</t>
  </si>
  <si>
    <t xml:space="preserve">Beton asfalt. ACO 11, do 3 m, tl. 4 cm, vozovka</t>
  </si>
  <si>
    <t xml:space="preserve">577151223R00</t>
  </si>
  <si>
    <t xml:space="preserve">Beton asfalt. ACL 22 ložný, š. do 3 m, tl. 6 cm</t>
  </si>
  <si>
    <t xml:space="preserve">596215020R00</t>
  </si>
  <si>
    <t xml:space="preserve">Kladení zámkové dlažby tl. 6 cm do drtě tl. 3 cm, chodník</t>
  </si>
  <si>
    <t xml:space="preserve">bez varovných a signál. pásů:115,52</t>
  </si>
  <si>
    <t xml:space="preserve">var. a sig. pásy:7,50</t>
  </si>
  <si>
    <t xml:space="preserve">596215040R00</t>
  </si>
  <si>
    <t xml:space="preserve">Kladení zámkové dlažby tl. 8 cm do drtě tl. 4 cm, sjezd</t>
  </si>
  <si>
    <t xml:space="preserve">Kladení zámkové dlažby tl. 8 cm do drtě tl. 4 cm, pší pás parkoviště</t>
  </si>
  <si>
    <t xml:space="preserve">Kladení zámkové dlažby tl. 8 cm do drtě tl. 4 cm, plocha pro kontejnery TO</t>
  </si>
  <si>
    <t xml:space="preserve">Kladení zámkové dlažby tl. 8 cm do drtě tl. 4 cm, parkovací místa</t>
  </si>
  <si>
    <t xml:space="preserve">Kladení zámkové dlažby tl. 8 cm do drtě tl. 4 cm, vyhrazená parkovací místa</t>
  </si>
  <si>
    <t xml:space="preserve">Kladení zámkové dlažby tl. 8 cm do drtě tl. 4 cm, vozovka parkoviště</t>
  </si>
  <si>
    <t xml:space="preserve">596291111R00</t>
  </si>
  <si>
    <t xml:space="preserve">Řezání zámkové dlažby tl. 60 mm</t>
  </si>
  <si>
    <t xml:space="preserve">596291113R00</t>
  </si>
  <si>
    <t xml:space="preserve">Řezání zámkové dlažby tl. 80 mm </t>
  </si>
  <si>
    <t xml:space="preserve">599141111R00</t>
  </si>
  <si>
    <t xml:space="preserve">Vyplnění spár mezi panely živičnou zálivkou,  (zde kontaktní spára krytů)</t>
  </si>
  <si>
    <t xml:space="preserve">597101114RT1</t>
  </si>
  <si>
    <t xml:space="preserve">Montáž odvodňovacího žlabu - polymerbeton E 600, včetně beton.lože C25/30, zatížení E 600, F 900 kN</t>
  </si>
  <si>
    <t xml:space="preserve">597103112RT1</t>
  </si>
  <si>
    <t xml:space="preserve">Montáž vpusti pro žlaby polymerbetonové D400, E600, včetně obetonování C 25/30,zatížení D 400-E 600 kN</t>
  </si>
  <si>
    <t xml:space="preserve">767900040RA0</t>
  </si>
  <si>
    <t xml:space="preserve">Demontáž oplocení z pletiva vč. sloupků</t>
  </si>
  <si>
    <t xml:space="preserve">POL2_0</t>
  </si>
  <si>
    <t xml:space="preserve">894432112R00</t>
  </si>
  <si>
    <t xml:space="preserve">Osazení plastové šachty revizní prům. 425 mm, složené z dílů</t>
  </si>
  <si>
    <t xml:space="preserve">899102111R00</t>
  </si>
  <si>
    <t xml:space="preserve">Osazení poklopu s rámem do 100 kg, vč vyrov, prstence</t>
  </si>
  <si>
    <t xml:space="preserve">899202111R00</t>
  </si>
  <si>
    <t xml:space="preserve">Osazení mříží litinových s rámem do 100kg, vč. vyrov. prstence</t>
  </si>
  <si>
    <t xml:space="preserve">899623141R00</t>
  </si>
  <si>
    <t xml:space="preserve">Obetonování potrubí betonem C12/15</t>
  </si>
  <si>
    <t xml:space="preserve">899643111R00</t>
  </si>
  <si>
    <t xml:space="preserve">Bednění pro obetonování potrubí v otevřeném výkopu</t>
  </si>
  <si>
    <t xml:space="preserve">877353122R00</t>
  </si>
  <si>
    <t xml:space="preserve">Montáž přesuvek z plastu, gumový kroužek, DN 200</t>
  </si>
  <si>
    <t xml:space="preserve">877373122R00</t>
  </si>
  <si>
    <t xml:space="preserve">Montáž přesuvek z plastu, gumový kroužek, DN 300</t>
  </si>
  <si>
    <t xml:space="preserve">877353126R00</t>
  </si>
  <si>
    <t xml:space="preserve">Montáž víčka nebo zátky plast. gum. kroužek DN 200</t>
  </si>
  <si>
    <t xml:space="preserve">877373126R00</t>
  </si>
  <si>
    <t xml:space="preserve">Montáž víčka nebo zátky plast. gum. kroužek DN 300</t>
  </si>
  <si>
    <t xml:space="preserve">877353123R00</t>
  </si>
  <si>
    <t xml:space="preserve">Montáž tvarovek jednoos. plast. gum.kroužek DN 200</t>
  </si>
  <si>
    <t xml:space="preserve">koleno 45°:3</t>
  </si>
  <si>
    <t xml:space="preserve">877373123R00</t>
  </si>
  <si>
    <t xml:space="preserve">Montáž tvarovek jednoos. plast. gum.kroužek DN 300</t>
  </si>
  <si>
    <t xml:space="preserve">koleno 45°:1</t>
  </si>
  <si>
    <t xml:space="preserve">koleno 90°:18</t>
  </si>
  <si>
    <t xml:space="preserve">877373121R00</t>
  </si>
  <si>
    <t xml:space="preserve">Montáž tvarovek odboč. plast. gum. kroužek DN 300</t>
  </si>
  <si>
    <t xml:space="preserve">914001121R00</t>
  </si>
  <si>
    <t xml:space="preserve">Osaz.svislé dopr.značky a sloupku,Al patka, základ</t>
  </si>
  <si>
    <t xml:space="preserve">P4, sloupek 3m:1</t>
  </si>
  <si>
    <t xml:space="preserve">IP12TP, sloupek 3m:2</t>
  </si>
  <si>
    <t xml:space="preserve">915721111R00</t>
  </si>
  <si>
    <t xml:space="preserve">Vodorovné značení střík.barvou stopčar,zeber atd.</t>
  </si>
  <si>
    <t xml:space="preserve">symbol TP 1m2, 2x:2</t>
  </si>
  <si>
    <t xml:space="preserve">915711111RT1</t>
  </si>
  <si>
    <t xml:space="preserve">Vodorovné značení dělicích čar 12 cm střík.barvou, barva bílá</t>
  </si>
  <si>
    <t xml:space="preserve">čára V10b dl. 4,5m, 27x:27*4,5</t>
  </si>
  <si>
    <t xml:space="preserve">915791111R00</t>
  </si>
  <si>
    <t xml:space="preserve">Předznačení pro značení dělicí čáry,vodicí proužky</t>
  </si>
  <si>
    <t xml:space="preserve">915791112R00</t>
  </si>
  <si>
    <t xml:space="preserve">Předznačení pro značení stopčáry, zebry, nápisů</t>
  </si>
  <si>
    <t xml:space="preserve">917461111R00</t>
  </si>
  <si>
    <t xml:space="preserve">Osaz. stoj. obrub. kam. s opěrou, lože z C 12/15</t>
  </si>
  <si>
    <t xml:space="preserve">917862111R00</t>
  </si>
  <si>
    <t xml:space="preserve">Osazení stojat. obrub.bet. s opěrou,lože z C 12/15</t>
  </si>
  <si>
    <t xml:space="preserve">ABO 2-15:303</t>
  </si>
  <si>
    <t xml:space="preserve">ABO 14-10:79</t>
  </si>
  <si>
    <t xml:space="preserve">918101111R00</t>
  </si>
  <si>
    <t xml:space="preserve">Lože pod obrubníky nebo obruby dlažeb z C 12/15</t>
  </si>
  <si>
    <t xml:space="preserve">zesílení lože ve sjezdu:</t>
  </si>
  <si>
    <t xml:space="preserve">0,05m3/m, dl 12m:0,05*12</t>
  </si>
  <si>
    <t xml:space="preserve">919735115R00</t>
  </si>
  <si>
    <t xml:space="preserve">Řezání stávajícího živičného krytu tl. 20 - 25 cm</t>
  </si>
  <si>
    <t xml:space="preserve">31</t>
  </si>
  <si>
    <t xml:space="preserve">Úprava stávajících vstupů do šachet </t>
  </si>
  <si>
    <t xml:space="preserve">kpl</t>
  </si>
  <si>
    <t xml:space="preserve">979082213R00</t>
  </si>
  <si>
    <t xml:space="preserve">Vodorovná doprava netečné a nebezpečné suti po, suchu do 1 km</t>
  </si>
  <si>
    <t xml:space="preserve">t</t>
  </si>
  <si>
    <t xml:space="preserve">979082219R00</t>
  </si>
  <si>
    <t xml:space="preserve">Přípl. za dopravu suti po suchu za dalších 6 km, (skládka Jenišovice, celkem přeprava do 7km)</t>
  </si>
  <si>
    <t xml:space="preserve">979087212R00</t>
  </si>
  <si>
    <t xml:space="preserve">Nakládání suti na dopravní prostředky - komunikace</t>
  </si>
  <si>
    <t xml:space="preserve">Skládkovné suti netečného odpadu</t>
  </si>
  <si>
    <t xml:space="preserve">Skládkovné suti nebezpečného odpadu</t>
  </si>
  <si>
    <t xml:space="preserve">998223011R00</t>
  </si>
  <si>
    <t xml:space="preserve">Přesun hmot, pozemní komunikace, kryt dlážděný</t>
  </si>
  <si>
    <t xml:space="preserve">210100010RA0</t>
  </si>
  <si>
    <t xml:space="preserve">Kabel pro elektromobilitu vč. zem. prací,, připojení na síť, pokládky a dodávky kabelu</t>
  </si>
  <si>
    <t xml:space="preserve">kompletní agregovaná položka pro:</t>
  </si>
  <si>
    <t xml:space="preserve">výkop, montáž kabelu, zásyp, upravení krytu:226</t>
  </si>
  <si>
    <t xml:space="preserve">32</t>
  </si>
  <si>
    <t xml:space="preserve">Montáž stojanové dobíjecí stanice, pro elektromobily</t>
  </si>
  <si>
    <t xml:space="preserve">ks</t>
  </si>
  <si>
    <t xml:space="preserve">460510321R00</t>
  </si>
  <si>
    <t xml:space="preserve">Chránička kabelová dělená KOPOHALF, DN 110 mm, dodávka, montáž, utěsnění</t>
  </si>
  <si>
    <t xml:space="preserve">2x16m:32</t>
  </si>
  <si>
    <t xml:space="preserve">4x1m:4</t>
  </si>
  <si>
    <t xml:space="preserve">1x15m:15</t>
  </si>
  <si>
    <t xml:space="preserve">1x5m:5</t>
  </si>
  <si>
    <t xml:space="preserve">1x8m:8</t>
  </si>
  <si>
    <t xml:space="preserve">1x13m:13</t>
  </si>
  <si>
    <t xml:space="preserve">2x2,5m:5</t>
  </si>
  <si>
    <t xml:space="preserve">2x11m:22</t>
  </si>
  <si>
    <t xml:space="preserve">1x4m:4</t>
  </si>
  <si>
    <t xml:space="preserve">5x2m:10</t>
  </si>
  <si>
    <t xml:space="preserve">1x6m:6</t>
  </si>
  <si>
    <t xml:space="preserve">1x7m:7</t>
  </si>
  <si>
    <t xml:space="preserve">21</t>
  </si>
  <si>
    <t xml:space="preserve">Překládka kabelových tras, kabelová TV, ocení projektant překládky</t>
  </si>
  <si>
    <t xml:space="preserve">rušená trasa cca 115m:</t>
  </si>
  <si>
    <t xml:space="preserve">nová trasa cca 150m:150</t>
  </si>
  <si>
    <t xml:space="preserve">22</t>
  </si>
  <si>
    <t xml:space="preserve">Překládka kabelových tras, kabel VN. ocení projektant překládky</t>
  </si>
  <si>
    <t xml:space="preserve">rušená trasa cca 19m:</t>
  </si>
  <si>
    <t xml:space="preserve">nová trasa cca 19m:19</t>
  </si>
  <si>
    <t xml:space="preserve">23</t>
  </si>
  <si>
    <t xml:space="preserve">Překládka kabelových tras, kabel VO, ocení projektant překládky</t>
  </si>
  <si>
    <t xml:space="preserve">rušená trasa cca 25m:</t>
  </si>
  <si>
    <t xml:space="preserve">nová trasa cca 27m:27</t>
  </si>
  <si>
    <t xml:space="preserve">24</t>
  </si>
  <si>
    <t xml:space="preserve">Překládka kabelových tras, kabel CETIN, ocení projektant překládky</t>
  </si>
  <si>
    <t xml:space="preserve">rušená trasa cca 71m:</t>
  </si>
  <si>
    <t xml:space="preserve">nová trasa cca 159m:159</t>
  </si>
  <si>
    <t xml:space="preserve">3</t>
  </si>
  <si>
    <t xml:space="preserve">Obrubník ABO 2-15</t>
  </si>
  <si>
    <t xml:space="preserve">4</t>
  </si>
  <si>
    <t xml:space="preserve">Obrubník ABO 14-10</t>
  </si>
  <si>
    <t xml:space="preserve">37</t>
  </si>
  <si>
    <t xml:space="preserve">Obrubník kamenný původní (vybouraný)</t>
  </si>
  <si>
    <t xml:space="preserve">Geotextilie netkaná 300g/m2</t>
  </si>
  <si>
    <t xml:space="preserve">9</t>
  </si>
  <si>
    <t xml:space="preserve">Betonové tvarovky šedé hladké 20x10x6cm,  pro chodník</t>
  </si>
  <si>
    <t xml:space="preserve">základ 115,52m2, ztratné 1%:115,52*1,01</t>
  </si>
  <si>
    <t xml:space="preserve">dorovnání:117-116,6752</t>
  </si>
  <si>
    <t xml:space="preserve">10</t>
  </si>
  <si>
    <t xml:space="preserve">Betonové tvarovky šedé hladké 20x10x8cm, pro sjezdy a plochu pro kontejnery TO</t>
  </si>
  <si>
    <t xml:space="preserve">sjezd základ 38,18m2, ztratné 1%:38,18*1,01</t>
  </si>
  <si>
    <t xml:space="preserve">plocha TO základ 33,85m2, ztratné 1%:33,85*1,01</t>
  </si>
  <si>
    <t xml:space="preserve">dorovnání na celé m2:73-72,75030</t>
  </si>
  <si>
    <t xml:space="preserve">14</t>
  </si>
  <si>
    <t xml:space="preserve">Betonové širokospárové tvarovky typu KROSO šedé, pro parkovací místa mimo vyhrazená</t>
  </si>
  <si>
    <t xml:space="preserve">základ 355,54, ztratné 1%:355,54*1,01</t>
  </si>
  <si>
    <t xml:space="preserve">dorovnání:360-359,09540</t>
  </si>
  <si>
    <t xml:space="preserve">13</t>
  </si>
  <si>
    <t xml:space="preserve">Betonové tvarovky červené hladké 20x10x8cm, pro vyhrazená parkovací místa</t>
  </si>
  <si>
    <t xml:space="preserve">základ 34,26m2, ztratné 1%:34,26*1,01</t>
  </si>
  <si>
    <t xml:space="preserve">dorovnání:35-34,60260</t>
  </si>
  <si>
    <t xml:space="preserve">6</t>
  </si>
  <si>
    <t xml:space="preserve">Betonové tvarovky okrové hladké 20x10x8cm, pro pěší pás v parkovišti</t>
  </si>
  <si>
    <t xml:space="preserve">základ 5,46m2, ztratné 1%:5,46*1,01</t>
  </si>
  <si>
    <t xml:space="preserve">dorovnání:6-5,51460</t>
  </si>
  <si>
    <t xml:space="preserve">47</t>
  </si>
  <si>
    <t xml:space="preserve">Betonové tvarovky červené s nálitky, pro nevidomé, 20x10x8cm</t>
  </si>
  <si>
    <t xml:space="preserve">základ 7,50m2, ztratné 1%:7,50*1,01</t>
  </si>
  <si>
    <t xml:space="preserve">dorovnání:8-7,575</t>
  </si>
  <si>
    <t xml:space="preserve">16</t>
  </si>
  <si>
    <t xml:space="preserve">Sloupek dopravní značky 60mm, délka 3m, zaslepený, pro doprvní značky běžných rozměrů</t>
  </si>
  <si>
    <t xml:space="preserve">17</t>
  </si>
  <si>
    <t xml:space="preserve">Kotevní patice Al pro sloupky prům. 60mm</t>
  </si>
  <si>
    <t xml:space="preserve">25</t>
  </si>
  <si>
    <t xml:space="preserve">P4 tabule dop. zn. v zákl. rozměru, retroreflexní +2ks upínacích objímek</t>
  </si>
  <si>
    <t xml:space="preserve">26</t>
  </si>
  <si>
    <t xml:space="preserve">IP12+O1 tabule dop. zn. v zákl. rozměru, retroreflexní +2ks upínacích objímek</t>
  </si>
  <si>
    <t xml:space="preserve">27</t>
  </si>
  <si>
    <t xml:space="preserve">Strom Javor červený, Acer rubrum"Sun valley",výška2-2,5m,s balem</t>
  </si>
  <si>
    <t xml:space="preserve">30</t>
  </si>
  <si>
    <t xml:space="preserve">Sada pro vyživování stromů</t>
  </si>
  <si>
    <t xml:space="preserve">33</t>
  </si>
  <si>
    <t xml:space="preserve">Travní směs luční</t>
  </si>
  <si>
    <t xml:space="preserve">kg</t>
  </si>
  <si>
    <t xml:space="preserve">373m2, 1kg/50m2:373/50</t>
  </si>
  <si>
    <t xml:space="preserve">Dorovnání na celé kg:8-7,46</t>
  </si>
  <si>
    <t xml:space="preserve">7</t>
  </si>
  <si>
    <t xml:space="preserve">Žlab typu MONOBLOCK PD 200V, dl. 1m</t>
  </si>
  <si>
    <t xml:space="preserve">Revizní díl MONOBLOCK PD 200V, dl. 0,5m</t>
  </si>
  <si>
    <t xml:space="preserve">11</t>
  </si>
  <si>
    <t xml:space="preserve">Vpust MONOBLOCK PD200V, dl. 0,5m, s kalovým košem, DN 200</t>
  </si>
  <si>
    <t xml:space="preserve">15</t>
  </si>
  <si>
    <t xml:space="preserve">Čelní stěna typu MONOBLOCK PD200V</t>
  </si>
  <si>
    <t xml:space="preserve">12</t>
  </si>
  <si>
    <t xml:space="preserve">trouba SICKU PIPE DN 200 bez perforace, dl. 6m, vč. 1 spojky</t>
  </si>
  <si>
    <t xml:space="preserve">20</t>
  </si>
  <si>
    <t xml:space="preserve">trouba SICKU PIPE DN 300 bez perforace, 6m, vč. 1 spojky</t>
  </si>
  <si>
    <t xml:space="preserve">28</t>
  </si>
  <si>
    <t xml:space="preserve">trouba SICKU PIPE perforovaná DN 300, dl. 6m, vč. 1 spojky</t>
  </si>
  <si>
    <t xml:space="preserve">základní kus 6m, využity budou i odřezky:</t>
  </si>
  <si>
    <t xml:space="preserve">celkem ks 53 + 2ks rezerva:55</t>
  </si>
  <si>
    <t xml:space="preserve">29</t>
  </si>
  <si>
    <t xml:space="preserve">koleno 45°, DN 200</t>
  </si>
  <si>
    <t xml:space="preserve">35</t>
  </si>
  <si>
    <t xml:space="preserve">koleno 90°, DN 200</t>
  </si>
  <si>
    <t xml:space="preserve">34</t>
  </si>
  <si>
    <t xml:space="preserve">koleno 90°, DN 300</t>
  </si>
  <si>
    <t xml:space="preserve">36</t>
  </si>
  <si>
    <t xml:space="preserve">T kus, DN 300/300</t>
  </si>
  <si>
    <t xml:space="preserve">38</t>
  </si>
  <si>
    <t xml:space="preserve">Šachta SICKU CONTROL DN 400 spodní díl, 3x DN300</t>
  </si>
  <si>
    <t xml:space="preserve">39</t>
  </si>
  <si>
    <t xml:space="preserve">Šachta SICKU CONTROL DN400 spodní díl, 2x DN300</t>
  </si>
  <si>
    <t xml:space="preserve">18</t>
  </si>
  <si>
    <t xml:space="preserve">Šachta SICKU CONTROL DN 400, otočný díl DN 200</t>
  </si>
  <si>
    <t xml:space="preserve">40</t>
  </si>
  <si>
    <t xml:space="preserve">Záslepka výusti šachty DN 200</t>
  </si>
  <si>
    <t xml:space="preserve">41</t>
  </si>
  <si>
    <t xml:space="preserve">Záslepka výusti šachty DN 300</t>
  </si>
  <si>
    <t xml:space="preserve">42</t>
  </si>
  <si>
    <t xml:space="preserve">Prodlužovací nástavec šachty DN 400</t>
  </si>
  <si>
    <t xml:space="preserve">19</t>
  </si>
  <si>
    <t xml:space="preserve">Poklop dočasný SICKU CONTROL DN 400</t>
  </si>
  <si>
    <t xml:space="preserve">43</t>
  </si>
  <si>
    <t xml:space="preserve">Kalový koš do šachty SICKU CONTROL</t>
  </si>
  <si>
    <t xml:space="preserve">44</t>
  </si>
  <si>
    <t xml:space="preserve">Mříž s rámem na šachtu SICKU CONTROL, vč. vyrovnávacího prstence, tř. D400</t>
  </si>
  <si>
    <t xml:space="preserve">45</t>
  </si>
  <si>
    <t xml:space="preserve">Víko s rámem na šachtu SICKU CONTROL, vč. vyrovnávacího prstence, tř. D400</t>
  </si>
  <si>
    <t xml:space="preserve">46</t>
  </si>
  <si>
    <t xml:space="preserve">Stojanová dobíjecí stanice pro elektromobily</t>
  </si>
  <si>
    <t xml:space="preserve">SUM</t>
  </si>
  <si>
    <t xml:space="preserve">Poznámky uchazeče k zadání</t>
  </si>
  <si>
    <t xml:space="preserve">POPUZIV</t>
  </si>
  <si>
    <t xml:space="preserve">END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</si>
</sst>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/m/yyyy"/>
    <numFmt numFmtId="167" formatCode="0"/>
    <numFmt numFmtId="168" formatCode="#,##0.00"/>
    <numFmt numFmtId="169" formatCode="0.00"/>
    <numFmt numFmtId="170" formatCode="#,##0"/>
    <numFmt numFmtId="171" formatCode="#,##0.00000"/>
  </numFmts>
  <fonts count="22">
    <font>
      <sz val="10"/>
      <name val="Arial CE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 CE"/>
      <family val="2"/>
      <charset val="238"/>
    </font>
    <font>
      <b val="true"/>
      <sz val="10"/>
      <name val="Arial CE"/>
      <family val="0"/>
      <charset val="238"/>
    </font>
    <font>
      <sz val="9"/>
      <name val="Arial CE"/>
      <family val="2"/>
      <charset val="238"/>
    </font>
    <font>
      <b val="true"/>
      <sz val="14"/>
      <name val="Arial CE"/>
      <family val="2"/>
      <charset val="238"/>
    </font>
    <font>
      <sz val="12"/>
      <name val="Arial CE"/>
      <family val="0"/>
      <charset val="238"/>
    </font>
    <font>
      <b val="true"/>
      <sz val="12"/>
      <name val="Arial CE"/>
      <family val="0"/>
      <charset val="238"/>
    </font>
    <font>
      <sz val="11"/>
      <name val="Arial CE"/>
      <family val="0"/>
      <charset val="238"/>
    </font>
    <font>
      <b val="true"/>
      <sz val="11"/>
      <name val="Arial CE"/>
      <family val="0"/>
      <charset val="238"/>
    </font>
    <font>
      <b val="true"/>
      <sz val="12"/>
      <name val="Arial CE"/>
      <family val="2"/>
      <charset val="238"/>
    </font>
    <font>
      <b val="true"/>
      <sz val="10"/>
      <name val="Arial CE"/>
      <family val="2"/>
      <charset val="238"/>
    </font>
    <font>
      <b val="true"/>
      <sz val="13"/>
      <name val="Arial CE"/>
      <family val="0"/>
      <charset val="238"/>
    </font>
    <font>
      <sz val="9"/>
      <name val="Arial CE"/>
      <family val="0"/>
      <charset val="238"/>
    </font>
    <font>
      <sz val="7"/>
      <name val="Arial CE"/>
      <family val="0"/>
      <charset val="238"/>
    </font>
    <font>
      <sz val="10"/>
      <color rgb="FFFFFFFF"/>
      <name val="Arial CE"/>
      <family val="0"/>
      <charset val="238"/>
    </font>
    <font>
      <b val="true"/>
      <sz val="9"/>
      <name val="Arial CE"/>
      <family val="0"/>
      <charset val="238"/>
    </font>
    <font>
      <sz val="10"/>
      <name val="Arial"/>
      <family val="2"/>
      <charset val="238"/>
    </font>
    <font>
      <sz val="8"/>
      <name val="Arial CE"/>
      <family val="0"/>
      <charset val="238"/>
    </font>
    <font>
      <sz val="8"/>
      <color rgb="FF0000FF"/>
      <name val="Arial CE"/>
      <family val="0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FFCC"/>
        <bgColor rgb="FFFF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9" fillId="3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9" fillId="3" borderId="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6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0" fillId="3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3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6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5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1" shrinkToFit="false"/>
      <protection locked="true" hidden="false"/>
    </xf>
    <xf numFmtId="164" fontId="5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4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5" fillId="4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5" fillId="4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4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0" fillId="0" borderId="7" xfId="0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0" fillId="0" borderId="8" xfId="0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5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0" fillId="0" borderId="12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13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8" fontId="10" fillId="0" borderId="1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5" fillId="0" borderId="1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13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8" fontId="11" fillId="0" borderId="1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0" fillId="0" borderId="11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7" fontId="5" fillId="0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7" fontId="5" fillId="0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1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1" fillId="0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0" fillId="0" borderId="7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7" fontId="5" fillId="0" borderId="1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8" fontId="11" fillId="0" borderId="1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0" borderId="0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3" borderId="18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3" fillId="3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3" borderId="19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8" fontId="12" fillId="3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4" fillId="3" borderId="1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3" borderId="20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3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3" borderId="1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3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5" fillId="0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true"/>
      <protection locked="true" hidden="false"/>
    </xf>
    <xf numFmtId="170" fontId="0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3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5" fillId="3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5" fillId="3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16" fillId="3" borderId="2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70" fontId="15" fillId="3" borderId="2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70" fontId="15" fillId="3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3" xfId="0" applyFont="true" applyBorder="true" applyAlignment="true" applyProtection="true">
      <alignment horizontal="right" vertical="bottom" textRotation="0" wrapText="true" indent="0" shrinkToFit="true"/>
      <protection locked="true" hidden="false"/>
    </xf>
    <xf numFmtId="170" fontId="6" fillId="0" borderId="13" xfId="0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70" fontId="0" fillId="0" borderId="13" xfId="0" applyFont="false" applyBorder="true" applyAlignment="true" applyProtection="true">
      <alignment horizontal="general" vertical="bottom" textRotation="0" wrapText="false" indent="0" shrinkToFit="true"/>
      <protection locked="true" hidden="false"/>
    </xf>
    <xf numFmtId="170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5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5" borderId="27" xfId="0" applyFont="false" applyBorder="true" applyAlignment="true" applyProtection="true">
      <alignment horizontal="general" vertical="bottom" textRotation="0" wrapText="true" indent="0" shrinkToFit="true"/>
      <protection locked="true" hidden="false"/>
    </xf>
    <xf numFmtId="170" fontId="0" fillId="5" borderId="27" xfId="0" applyFont="false" applyBorder="true" applyAlignment="true" applyProtection="true">
      <alignment horizontal="general" vertical="bottom" textRotation="0" wrapText="false" indent="0" shrinkToFit="true"/>
      <protection locked="true" hidden="false"/>
    </xf>
    <xf numFmtId="170" fontId="0" fillId="5" borderId="2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3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3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2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2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5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0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0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5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5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5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1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29" xfId="0" applyFont="false" applyBorder="true" applyAlignment="true" applyProtection="true">
      <alignment horizontal="general" vertical="center" textRotation="0" wrapText="false" indent="0" shrinkToFit="true"/>
      <protection locked="true" hidden="false"/>
    </xf>
    <xf numFmtId="165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3" borderId="1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3" borderId="1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3" borderId="29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71" fontId="0" fillId="3" borderId="13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8" fontId="0" fillId="3" borderId="13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3" borderId="13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3" borderId="16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20" fillId="0" borderId="24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0" fillId="0" borderId="2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0" borderId="30" xfId="0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71" fontId="20" fillId="0" borderId="28" xfId="0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68" fontId="20" fillId="4" borderId="28" xfId="0" applyFont="true" applyBorder="true" applyAlignment="true" applyProtection="true">
      <alignment horizontal="general" vertical="top" textRotation="0" wrapText="false" indent="0" shrinkToFit="true"/>
      <protection locked="false" hidden="false"/>
    </xf>
    <xf numFmtId="168" fontId="20" fillId="0" borderId="28" xfId="0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64" fontId="20" fillId="0" borderId="28" xfId="0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64" fontId="20" fillId="0" borderId="24" xfId="0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1" fillId="0" borderId="30" xfId="0" applyFont="true" applyBorder="true" applyAlignment="true" applyProtection="true">
      <alignment horizontal="general" vertical="top" textRotation="0" wrapText="true" indent="0" shrinkToFit="true"/>
      <protection locked="true" hidden="false"/>
    </xf>
    <xf numFmtId="171" fontId="21" fillId="0" borderId="28" xfId="0" applyFont="true" applyBorder="true" applyAlignment="true" applyProtection="true">
      <alignment horizontal="general" vertical="top" textRotation="0" wrapText="true" indent="0" shrinkToFit="true"/>
      <protection locked="true" hidden="false"/>
    </xf>
    <xf numFmtId="164" fontId="0" fillId="3" borderId="1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3" borderId="2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3" borderId="31" xfId="0" applyFont="false" applyBorder="true" applyAlignment="true" applyProtection="true">
      <alignment horizontal="general" vertical="top" textRotation="0" wrapText="false" indent="0" shrinkToFit="true"/>
      <protection locked="true" hidden="false"/>
    </xf>
    <xf numFmtId="171" fontId="0" fillId="3" borderId="27" xfId="0" applyFont="false" applyBorder="true" applyAlignment="true" applyProtection="true">
      <alignment horizontal="general" vertical="top" textRotation="0" wrapText="false" indent="0" shrinkToFit="true"/>
      <protection locked="true" hidden="false"/>
    </xf>
    <xf numFmtId="168" fontId="0" fillId="3" borderId="27" xfId="0" applyFont="false" applyBorder="true" applyAlignment="true" applyProtection="true">
      <alignment horizontal="general" vertical="top" textRotation="0" wrapText="false" indent="0" shrinkToFit="true"/>
      <protection locked="true" hidden="false"/>
    </xf>
    <xf numFmtId="164" fontId="0" fillId="3" borderId="27" xfId="0" applyFont="false" applyBorder="true" applyAlignment="true" applyProtection="true">
      <alignment horizontal="general" vertical="top" textRotation="0" wrapText="false" indent="0" shrinkToFit="true"/>
      <protection locked="true" hidden="false"/>
    </xf>
    <xf numFmtId="164" fontId="0" fillId="3" borderId="17" xfId="0" applyFont="false" applyBorder="true" applyAlignment="true" applyProtection="true">
      <alignment horizontal="general" vertical="top" textRotation="0" wrapText="false" indent="0" shrinkToFit="true"/>
      <protection locked="true" hidden="false"/>
    </xf>
    <xf numFmtId="164" fontId="20" fillId="0" borderId="1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0" fillId="0" borderId="2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0" borderId="31" xfId="0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71" fontId="20" fillId="0" borderId="27" xfId="0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68" fontId="20" fillId="4" borderId="27" xfId="0" applyFont="true" applyBorder="true" applyAlignment="true" applyProtection="true">
      <alignment horizontal="general" vertical="top" textRotation="0" wrapText="false" indent="0" shrinkToFit="true"/>
      <protection locked="false" hidden="false"/>
    </xf>
    <xf numFmtId="168" fontId="20" fillId="0" borderId="27" xfId="0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64" fontId="20" fillId="0" borderId="27" xfId="0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64" fontId="20" fillId="0" borderId="17" xfId="0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65" fontId="0" fillId="0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3" borderId="1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5" fillId="3" borderId="1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5" fillId="3" borderId="1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3" borderId="1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3" borderId="29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4" borderId="13" xfId="0" applyFont="false" applyBorder="true" applyAlignment="true" applyProtection="true">
      <alignment horizontal="general" vertical="top" textRotation="0" wrapText="true" indent="0" shrinkToFit="false"/>
      <protection locked="false" hidden="false"/>
    </xf>
    <xf numFmtId="165" fontId="0" fillId="0" borderId="0" xfId="0" applyFont="false" applyBorder="false" applyAlignment="true" applyProtection="true">
      <alignment horizontal="left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í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9966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externalLink" Target="externalLinks/externalLink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4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3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1.xml"/>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/C:/Stavitel/Templates/Rozpocty/Sablon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Motiv Office">
  <a:themeElements>
    <a:clrScheme name="Kancelář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6796875" defaultRowHeight="12.75" customHeight="fals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57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</sheetData>
  <mergeCells count="1">
    <mergeCell ref="A2:G2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6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00390625" defaultRowHeight="12.75" customHeight="false" zeroHeight="false" outlineLevelRow="0" outlineLevelCol="0"/>
  <cols>
    <col collapsed="false" customWidth="true" hidden="true" outlineLevel="0" max="1" min="1" style="3" width="8.42"/>
    <col collapsed="false" customWidth="true" hidden="false" outlineLevel="0" max="2" min="2" style="3" width="9.14"/>
    <col collapsed="false" customWidth="true" hidden="false" outlineLevel="0" max="3" min="3" style="3" width="7.42"/>
    <col collapsed="false" customWidth="true" hidden="false" outlineLevel="0" max="4" min="4" style="3" width="13.42"/>
    <col collapsed="false" customWidth="true" hidden="false" outlineLevel="0" max="5" min="5" style="3" width="12.15"/>
    <col collapsed="false" customWidth="true" hidden="false" outlineLevel="0" max="6" min="6" style="3" width="11.43"/>
    <col collapsed="false" customWidth="true" hidden="false" outlineLevel="0" max="9" min="7" style="3" width="12.71"/>
    <col collapsed="false" customWidth="true" hidden="false" outlineLevel="0" max="10" min="10" style="3" width="6.71"/>
    <col collapsed="false" customWidth="true" hidden="false" outlineLevel="0" max="11" min="11" style="3" width="4.29"/>
    <col collapsed="false" customWidth="true" hidden="false" outlineLevel="0" max="15" min="12" style="3" width="10.71"/>
    <col collapsed="false" customWidth="true" hidden="false" outlineLevel="0" max="52" min="52" style="3" width="93.14"/>
  </cols>
  <sheetData>
    <row r="1" customFormat="false" ht="33.75" hidden="false" customHeight="true" outlineLevel="0" collapsed="false">
      <c r="A1" s="4" t="s">
        <v>2</v>
      </c>
      <c r="B1" s="5" t="s">
        <v>3</v>
      </c>
      <c r="C1" s="5"/>
      <c r="D1" s="5"/>
      <c r="E1" s="5"/>
      <c r="F1" s="5"/>
      <c r="G1" s="5"/>
      <c r="H1" s="5"/>
      <c r="I1" s="5"/>
      <c r="J1" s="5"/>
    </row>
    <row r="2" customFormat="false" ht="23.25" hidden="false" customHeight="true" outlineLevel="0" collapsed="false">
      <c r="A2" s="6"/>
      <c r="B2" s="7" t="s">
        <v>4</v>
      </c>
      <c r="C2" s="8"/>
      <c r="D2" s="9" t="s">
        <v>5</v>
      </c>
      <c r="E2" s="9"/>
      <c r="F2" s="9"/>
      <c r="G2" s="9"/>
      <c r="H2" s="9"/>
      <c r="I2" s="9"/>
      <c r="J2" s="9"/>
      <c r="O2" s="10"/>
    </row>
    <row r="3" customFormat="false" ht="23.25" hidden="false" customHeight="true" outlineLevel="0" collapsed="false">
      <c r="A3" s="6"/>
      <c r="B3" s="11" t="s">
        <v>6</v>
      </c>
      <c r="C3" s="12"/>
      <c r="D3" s="13" t="s">
        <v>7</v>
      </c>
      <c r="E3" s="13"/>
      <c r="F3" s="13"/>
      <c r="G3" s="13"/>
      <c r="H3" s="13"/>
      <c r="I3" s="13"/>
      <c r="J3" s="13"/>
    </row>
    <row r="4" customFormat="false" ht="23.25" hidden="true" customHeight="true" outlineLevel="0" collapsed="false">
      <c r="A4" s="6"/>
      <c r="B4" s="14" t="s">
        <v>8</v>
      </c>
      <c r="C4" s="15"/>
      <c r="D4" s="16"/>
      <c r="E4" s="16"/>
      <c r="F4" s="17"/>
      <c r="G4" s="17"/>
      <c r="H4" s="17"/>
      <c r="I4" s="17"/>
      <c r="J4" s="18"/>
    </row>
    <row r="5" customFormat="false" ht="24" hidden="false" customHeight="true" outlineLevel="0" collapsed="false">
      <c r="A5" s="6"/>
      <c r="B5" s="19" t="s">
        <v>9</v>
      </c>
      <c r="C5" s="20"/>
      <c r="D5" s="21"/>
      <c r="E5" s="22"/>
      <c r="F5" s="22"/>
      <c r="G5" s="22"/>
      <c r="H5" s="23" t="s">
        <v>10</v>
      </c>
      <c r="I5" s="21"/>
      <c r="J5" s="24"/>
    </row>
    <row r="6" customFormat="false" ht="15.75" hidden="false" customHeight="true" outlineLevel="0" collapsed="false">
      <c r="A6" s="6"/>
      <c r="B6" s="25"/>
      <c r="C6" s="22"/>
      <c r="D6" s="21"/>
      <c r="E6" s="22"/>
      <c r="F6" s="22"/>
      <c r="G6" s="22"/>
      <c r="H6" s="23" t="s">
        <v>11</v>
      </c>
      <c r="I6" s="21"/>
      <c r="J6" s="24"/>
    </row>
    <row r="7" customFormat="false" ht="15.75" hidden="false" customHeight="true" outlineLevel="0" collapsed="false">
      <c r="A7" s="6"/>
      <c r="B7" s="26"/>
      <c r="C7" s="27"/>
      <c r="D7" s="28"/>
      <c r="E7" s="29"/>
      <c r="F7" s="29"/>
      <c r="G7" s="29"/>
      <c r="H7" s="30"/>
      <c r="I7" s="29"/>
      <c r="J7" s="31"/>
    </row>
    <row r="8" customFormat="false" ht="24" hidden="true" customHeight="true" outlineLevel="0" collapsed="false">
      <c r="A8" s="6"/>
      <c r="B8" s="19" t="s">
        <v>12</v>
      </c>
      <c r="C8" s="20"/>
      <c r="D8" s="32"/>
      <c r="E8" s="20"/>
      <c r="F8" s="20"/>
      <c r="G8" s="20"/>
      <c r="H8" s="23" t="s">
        <v>10</v>
      </c>
      <c r="I8" s="32"/>
      <c r="J8" s="24"/>
    </row>
    <row r="9" customFormat="false" ht="15.75" hidden="true" customHeight="true" outlineLevel="0" collapsed="false">
      <c r="A9" s="6"/>
      <c r="B9" s="6"/>
      <c r="C9" s="20"/>
      <c r="D9" s="32"/>
      <c r="E9" s="20"/>
      <c r="F9" s="20"/>
      <c r="G9" s="20"/>
      <c r="H9" s="23" t="s">
        <v>11</v>
      </c>
      <c r="I9" s="32"/>
      <c r="J9" s="24"/>
    </row>
    <row r="10" customFormat="false" ht="15.75" hidden="true" customHeight="true" outlineLevel="0" collapsed="false">
      <c r="A10" s="6"/>
      <c r="B10" s="33"/>
      <c r="C10" s="34"/>
      <c r="D10" s="35"/>
      <c r="E10" s="36"/>
      <c r="F10" s="36"/>
      <c r="G10" s="37"/>
      <c r="H10" s="37"/>
      <c r="I10" s="38"/>
      <c r="J10" s="31"/>
    </row>
    <row r="11" customFormat="false" ht="24" hidden="false" customHeight="true" outlineLevel="0" collapsed="false">
      <c r="A11" s="6"/>
      <c r="B11" s="19" t="s">
        <v>13</v>
      </c>
      <c r="C11" s="20"/>
      <c r="D11" s="39" t="s">
        <v>14</v>
      </c>
      <c r="E11" s="39"/>
      <c r="F11" s="39"/>
      <c r="G11" s="39"/>
      <c r="H11" s="23" t="s">
        <v>10</v>
      </c>
      <c r="I11" s="40" t="s">
        <v>15</v>
      </c>
      <c r="J11" s="24"/>
    </row>
    <row r="12" customFormat="false" ht="15.75" hidden="false" customHeight="true" outlineLevel="0" collapsed="false">
      <c r="A12" s="6"/>
      <c r="B12" s="25"/>
      <c r="C12" s="22"/>
      <c r="D12" s="40" t="s">
        <v>16</v>
      </c>
      <c r="E12" s="40"/>
      <c r="F12" s="40"/>
      <c r="G12" s="40"/>
      <c r="H12" s="23" t="s">
        <v>11</v>
      </c>
      <c r="I12" s="40"/>
      <c r="J12" s="24"/>
    </row>
    <row r="13" customFormat="false" ht="15.75" hidden="false" customHeight="true" outlineLevel="0" collapsed="false">
      <c r="A13" s="6"/>
      <c r="B13" s="26"/>
      <c r="C13" s="41" t="s">
        <v>17</v>
      </c>
      <c r="D13" s="42" t="s">
        <v>18</v>
      </c>
      <c r="E13" s="42"/>
      <c r="F13" s="42"/>
      <c r="G13" s="42"/>
      <c r="H13" s="43"/>
      <c r="I13" s="29"/>
      <c r="J13" s="31"/>
    </row>
    <row r="14" customFormat="false" ht="24" hidden="true" customHeight="true" outlineLevel="0" collapsed="false">
      <c r="A14" s="6"/>
      <c r="B14" s="44" t="s">
        <v>19</v>
      </c>
      <c r="C14" s="45"/>
      <c r="D14" s="46" t="s">
        <v>20</v>
      </c>
      <c r="E14" s="47"/>
      <c r="F14" s="47"/>
      <c r="G14" s="47"/>
      <c r="H14" s="48"/>
      <c r="I14" s="47"/>
      <c r="J14" s="49"/>
    </row>
    <row r="15" customFormat="false" ht="32.25" hidden="false" customHeight="true" outlineLevel="0" collapsed="false">
      <c r="A15" s="6"/>
      <c r="B15" s="33" t="s">
        <v>21</v>
      </c>
      <c r="C15" s="50"/>
      <c r="D15" s="37"/>
      <c r="E15" s="51"/>
      <c r="F15" s="51"/>
      <c r="G15" s="52"/>
      <c r="H15" s="52"/>
      <c r="I15" s="53" t="s">
        <v>22</v>
      </c>
      <c r="J15" s="53"/>
    </row>
    <row r="16" customFormat="false" ht="23.25" hidden="false" customHeight="true" outlineLevel="0" collapsed="false">
      <c r="A16" s="54" t="s">
        <v>23</v>
      </c>
      <c r="B16" s="55" t="s">
        <v>23</v>
      </c>
      <c r="C16" s="56"/>
      <c r="D16" s="57"/>
      <c r="E16" s="58"/>
      <c r="F16" s="58"/>
      <c r="G16" s="58"/>
      <c r="H16" s="58"/>
      <c r="I16" s="59" t="n">
        <f aca="false">SUMIF(F49:F60,A16,I49:I60)+SUMIF(F49:F60,"PSU",I49:I60)</f>
        <v>0</v>
      </c>
      <c r="J16" s="59"/>
    </row>
    <row r="17" customFormat="false" ht="23.25" hidden="false" customHeight="true" outlineLevel="0" collapsed="false">
      <c r="A17" s="54" t="s">
        <v>24</v>
      </c>
      <c r="B17" s="55" t="s">
        <v>24</v>
      </c>
      <c r="C17" s="56"/>
      <c r="D17" s="57"/>
      <c r="E17" s="58"/>
      <c r="F17" s="58"/>
      <c r="G17" s="58"/>
      <c r="H17" s="58"/>
      <c r="I17" s="59" t="n">
        <f aca="false">SUMIF(F49:F60,A17,I49:I60)</f>
        <v>0</v>
      </c>
      <c r="J17" s="59"/>
    </row>
    <row r="18" customFormat="false" ht="23.25" hidden="false" customHeight="true" outlineLevel="0" collapsed="false">
      <c r="A18" s="54" t="s">
        <v>25</v>
      </c>
      <c r="B18" s="55" t="s">
        <v>25</v>
      </c>
      <c r="C18" s="56"/>
      <c r="D18" s="57"/>
      <c r="E18" s="58"/>
      <c r="F18" s="58"/>
      <c r="G18" s="58"/>
      <c r="H18" s="58"/>
      <c r="I18" s="59" t="n">
        <f aca="false">SUMIF(F49:F60,A18,I49:I60)</f>
        <v>0</v>
      </c>
      <c r="J18" s="59"/>
    </row>
    <row r="19" customFormat="false" ht="23.25" hidden="false" customHeight="true" outlineLevel="0" collapsed="false">
      <c r="A19" s="54" t="s">
        <v>26</v>
      </c>
      <c r="B19" s="55" t="s">
        <v>27</v>
      </c>
      <c r="C19" s="56"/>
      <c r="D19" s="57"/>
      <c r="E19" s="58"/>
      <c r="F19" s="58"/>
      <c r="G19" s="58"/>
      <c r="H19" s="58"/>
      <c r="I19" s="59" t="n">
        <f aca="false">SUMIF(F49:F60,A19,I49:I60)</f>
        <v>0</v>
      </c>
      <c r="J19" s="59"/>
    </row>
    <row r="20" customFormat="false" ht="23.25" hidden="false" customHeight="true" outlineLevel="0" collapsed="false">
      <c r="A20" s="54" t="s">
        <v>28</v>
      </c>
      <c r="B20" s="55" t="s">
        <v>29</v>
      </c>
      <c r="C20" s="56"/>
      <c r="D20" s="57"/>
      <c r="E20" s="58"/>
      <c r="F20" s="58"/>
      <c r="G20" s="58"/>
      <c r="H20" s="58"/>
      <c r="I20" s="59" t="n">
        <f aca="false">SUMIF(F49:F60,A20,I49:I60)</f>
        <v>0</v>
      </c>
      <c r="J20" s="59"/>
    </row>
    <row r="21" customFormat="false" ht="23.25" hidden="false" customHeight="true" outlineLevel="0" collapsed="false">
      <c r="A21" s="6"/>
      <c r="B21" s="60" t="s">
        <v>22</v>
      </c>
      <c r="C21" s="61"/>
      <c r="D21" s="62"/>
      <c r="E21" s="63"/>
      <c r="F21" s="63"/>
      <c r="G21" s="63"/>
      <c r="H21" s="63"/>
      <c r="I21" s="64" t="n">
        <f aca="false">SUM(I16:J20)</f>
        <v>0</v>
      </c>
      <c r="J21" s="64"/>
    </row>
    <row r="22" customFormat="false" ht="33" hidden="false" customHeight="true" outlineLevel="0" collapsed="false">
      <c r="A22" s="6"/>
      <c r="B22" s="65" t="s">
        <v>30</v>
      </c>
      <c r="C22" s="56"/>
      <c r="D22" s="57"/>
      <c r="E22" s="66"/>
      <c r="F22" s="67"/>
      <c r="G22" s="68"/>
      <c r="H22" s="68"/>
      <c r="I22" s="68"/>
      <c r="J22" s="69"/>
    </row>
    <row r="23" customFormat="false" ht="23.25" hidden="false" customHeight="true" outlineLevel="0" collapsed="false">
      <c r="A23" s="6"/>
      <c r="B23" s="70" t="s">
        <v>31</v>
      </c>
      <c r="C23" s="56"/>
      <c r="D23" s="57"/>
      <c r="E23" s="71" t="n">
        <v>15</v>
      </c>
      <c r="F23" s="67" t="s">
        <v>32</v>
      </c>
      <c r="G23" s="72" t="n">
        <f aca="false">ZakladDPHSniVypocet</f>
        <v>0</v>
      </c>
      <c r="H23" s="72"/>
      <c r="I23" s="72"/>
      <c r="J23" s="69" t="str">
        <f aca="false">Mena</f>
        <v>CZK</v>
      </c>
    </row>
    <row r="24" customFormat="false" ht="23.25" hidden="false" customHeight="true" outlineLevel="0" collapsed="false">
      <c r="A24" s="6"/>
      <c r="B24" s="70" t="s">
        <v>33</v>
      </c>
      <c r="C24" s="56"/>
      <c r="D24" s="57"/>
      <c r="E24" s="71" t="n">
        <f aca="false">SazbaDPH1</f>
        <v>15</v>
      </c>
      <c r="F24" s="67" t="s">
        <v>32</v>
      </c>
      <c r="G24" s="73" t="n">
        <f aca="false">ZakladDPHSni*SazbaDPH1/100</f>
        <v>0</v>
      </c>
      <c r="H24" s="73"/>
      <c r="I24" s="73"/>
      <c r="J24" s="69" t="str">
        <f aca="false">Mena</f>
        <v>CZK</v>
      </c>
    </row>
    <row r="25" customFormat="false" ht="23.25" hidden="false" customHeight="true" outlineLevel="0" collapsed="false">
      <c r="A25" s="6"/>
      <c r="B25" s="70" t="s">
        <v>34</v>
      </c>
      <c r="C25" s="56"/>
      <c r="D25" s="57"/>
      <c r="E25" s="71" t="n">
        <v>21</v>
      </c>
      <c r="F25" s="67" t="s">
        <v>32</v>
      </c>
      <c r="G25" s="72" t="n">
        <f aca="false">ZakladDPHZaklVypocet</f>
        <v>0</v>
      </c>
      <c r="H25" s="72"/>
      <c r="I25" s="72"/>
      <c r="J25" s="69" t="str">
        <f aca="false">Mena</f>
        <v>CZK</v>
      </c>
    </row>
    <row r="26" customFormat="false" ht="23.25" hidden="false" customHeight="true" outlineLevel="0" collapsed="false">
      <c r="A26" s="6"/>
      <c r="B26" s="74" t="s">
        <v>35</v>
      </c>
      <c r="C26" s="75"/>
      <c r="D26" s="37"/>
      <c r="E26" s="76" t="n">
        <f aca="false">SazbaDPH2</f>
        <v>21</v>
      </c>
      <c r="F26" s="77" t="s">
        <v>32</v>
      </c>
      <c r="G26" s="78" t="n">
        <f aca="false">ZakladDPHZakl*SazbaDPH2/100</f>
        <v>0</v>
      </c>
      <c r="H26" s="78"/>
      <c r="I26" s="78"/>
      <c r="J26" s="79" t="str">
        <f aca="false">Mena</f>
        <v>CZK</v>
      </c>
    </row>
    <row r="27" customFormat="false" ht="23.25" hidden="false" customHeight="true" outlineLevel="0" collapsed="false">
      <c r="A27" s="6"/>
      <c r="B27" s="19" t="s">
        <v>36</v>
      </c>
      <c r="C27" s="80"/>
      <c r="D27" s="81"/>
      <c r="E27" s="80"/>
      <c r="F27" s="82"/>
      <c r="G27" s="83" t="n">
        <f aca="false">0</f>
        <v>0</v>
      </c>
      <c r="H27" s="83"/>
      <c r="I27" s="83"/>
      <c r="J27" s="84" t="str">
        <f aca="false">Mena</f>
        <v>CZK</v>
      </c>
    </row>
    <row r="28" customFormat="false" ht="27.75" hidden="true" customHeight="true" outlineLevel="0" collapsed="false">
      <c r="A28" s="6"/>
      <c r="B28" s="85" t="s">
        <v>37</v>
      </c>
      <c r="C28" s="86"/>
      <c r="D28" s="86"/>
      <c r="E28" s="87"/>
      <c r="F28" s="88"/>
      <c r="G28" s="89" t="n">
        <f aca="false">ZakladDPHSniVypocet+ZakladDPHZaklVypocet</f>
        <v>0</v>
      </c>
      <c r="H28" s="89"/>
      <c r="I28" s="89"/>
      <c r="J28" s="90" t="str">
        <f aca="false">Mena</f>
        <v>CZK</v>
      </c>
    </row>
    <row r="29" customFormat="false" ht="27.75" hidden="false" customHeight="true" outlineLevel="0" collapsed="false">
      <c r="A29" s="6"/>
      <c r="B29" s="85" t="s">
        <v>38</v>
      </c>
      <c r="C29" s="91"/>
      <c r="D29" s="91"/>
      <c r="E29" s="91"/>
      <c r="F29" s="91"/>
      <c r="G29" s="92" t="n">
        <f aca="false">ZakladDPHSni+DPHSni+ZakladDPHZakl+DPHZakl+Zaokrouhleni</f>
        <v>0</v>
      </c>
      <c r="H29" s="92"/>
      <c r="I29" s="92"/>
      <c r="J29" s="93" t="s">
        <v>39</v>
      </c>
    </row>
    <row r="30" customFormat="false" ht="12.75" hidden="false" customHeight="true" outlineLevel="0" collapsed="false">
      <c r="A30" s="6"/>
      <c r="B30" s="6"/>
      <c r="C30" s="20"/>
      <c r="D30" s="20"/>
      <c r="E30" s="20"/>
      <c r="F30" s="20"/>
      <c r="G30" s="20"/>
      <c r="H30" s="20"/>
      <c r="I30" s="20"/>
      <c r="J30" s="94"/>
    </row>
    <row r="31" customFormat="false" ht="30" hidden="false" customHeight="true" outlineLevel="0" collapsed="false">
      <c r="A31" s="6"/>
      <c r="B31" s="6"/>
      <c r="C31" s="20"/>
      <c r="D31" s="20"/>
      <c r="E31" s="20"/>
      <c r="F31" s="20"/>
      <c r="G31" s="20"/>
      <c r="H31" s="20"/>
      <c r="I31" s="20"/>
      <c r="J31" s="94"/>
    </row>
    <row r="32" customFormat="false" ht="18.75" hidden="false" customHeight="true" outlineLevel="0" collapsed="false">
      <c r="A32" s="6"/>
      <c r="B32" s="95"/>
      <c r="C32" s="96" t="s">
        <v>40</v>
      </c>
      <c r="D32" s="97"/>
      <c r="E32" s="97"/>
      <c r="F32" s="96" t="s">
        <v>41</v>
      </c>
      <c r="G32" s="97"/>
      <c r="H32" s="98" t="n">
        <f aca="true">TODAY()</f>
        <v>46099</v>
      </c>
      <c r="I32" s="97"/>
      <c r="J32" s="94"/>
    </row>
    <row r="33" customFormat="false" ht="47.25" hidden="false" customHeight="true" outlineLevel="0" collapsed="false">
      <c r="A33" s="6"/>
      <c r="B33" s="6"/>
      <c r="C33" s="20"/>
      <c r="D33" s="20"/>
      <c r="E33" s="20"/>
      <c r="F33" s="20"/>
      <c r="G33" s="20"/>
      <c r="H33" s="20"/>
      <c r="I33" s="20"/>
      <c r="J33" s="94"/>
    </row>
    <row r="34" s="1" customFormat="true" ht="18.75" hidden="false" customHeight="true" outlineLevel="0" collapsed="false">
      <c r="A34" s="99"/>
      <c r="B34" s="99"/>
      <c r="C34" s="100"/>
      <c r="D34" s="101"/>
      <c r="E34" s="101"/>
      <c r="F34" s="100"/>
      <c r="G34" s="101"/>
      <c r="H34" s="101"/>
      <c r="I34" s="101"/>
      <c r="J34" s="102"/>
    </row>
    <row r="35" customFormat="false" ht="12.75" hidden="false" customHeight="true" outlineLevel="0" collapsed="false">
      <c r="A35" s="6"/>
      <c r="B35" s="6"/>
      <c r="C35" s="20"/>
      <c r="D35" s="103" t="s">
        <v>42</v>
      </c>
      <c r="E35" s="103"/>
      <c r="F35" s="20"/>
      <c r="G35" s="20"/>
      <c r="H35" s="104" t="s">
        <v>43</v>
      </c>
      <c r="I35" s="20"/>
      <c r="J35" s="94"/>
    </row>
    <row r="36" customFormat="false" ht="13.5" hidden="false" customHeight="true" outlineLevel="0" collapsed="false">
      <c r="A36" s="105"/>
      <c r="B36" s="105"/>
      <c r="C36" s="106"/>
      <c r="D36" s="106"/>
      <c r="E36" s="106"/>
      <c r="F36" s="106"/>
      <c r="G36" s="106"/>
      <c r="H36" s="106"/>
      <c r="I36" s="106"/>
      <c r="J36" s="107"/>
    </row>
    <row r="37" customFormat="false" ht="27" hidden="true" customHeight="true" outlineLevel="0" collapsed="false">
      <c r="B37" s="108" t="s">
        <v>44</v>
      </c>
      <c r="C37" s="109"/>
      <c r="D37" s="109"/>
      <c r="E37" s="109"/>
      <c r="F37" s="110"/>
      <c r="G37" s="110"/>
      <c r="H37" s="110"/>
      <c r="I37" s="110"/>
      <c r="J37" s="109"/>
    </row>
    <row r="38" customFormat="false" ht="25.5" hidden="true" customHeight="true" outlineLevel="0" collapsed="false">
      <c r="A38" s="111" t="s">
        <v>45</v>
      </c>
      <c r="B38" s="112" t="s">
        <v>46</v>
      </c>
      <c r="C38" s="113" t="s">
        <v>47</v>
      </c>
      <c r="D38" s="114"/>
      <c r="E38" s="114"/>
      <c r="F38" s="115" t="str">
        <f aca="false">B23</f>
        <v>Základ pro sníženou DPH</v>
      </c>
      <c r="G38" s="115" t="str">
        <f aca="false">B25</f>
        <v>Základ pro základní DPH</v>
      </c>
      <c r="H38" s="116" t="s">
        <v>48</v>
      </c>
      <c r="I38" s="116" t="s">
        <v>49</v>
      </c>
      <c r="J38" s="117" t="s">
        <v>32</v>
      </c>
    </row>
    <row r="39" customFormat="false" ht="25.5" hidden="true" customHeight="true" outlineLevel="0" collapsed="false">
      <c r="A39" s="111" t="n">
        <v>1</v>
      </c>
      <c r="B39" s="118" t="s">
        <v>50</v>
      </c>
      <c r="C39" s="119" t="s">
        <v>5</v>
      </c>
      <c r="D39" s="119"/>
      <c r="E39" s="119"/>
      <c r="F39" s="120" t="n">
        <f aca="false">'Rozpočet Pol'!AC290</f>
        <v>0</v>
      </c>
      <c r="G39" s="121" t="n">
        <f aca="false">'Rozpočet Pol'!AD290</f>
        <v>0</v>
      </c>
      <c r="H39" s="122" t="n">
        <f aca="false">(F39*SazbaDPH1/100)+(G39*SazbaDPH2/100)</f>
        <v>0</v>
      </c>
      <c r="I39" s="122" t="n">
        <f aca="false">F39+G39+H39</f>
        <v>0</v>
      </c>
      <c r="J39" s="123" t="str">
        <f aca="false">IF(CenaCelkemVypocet=0,"",I39/CenaCelkemVypocet*100)</f>
        <v/>
      </c>
    </row>
    <row r="40" customFormat="false" ht="25.5" hidden="true" customHeight="true" outlineLevel="0" collapsed="false">
      <c r="A40" s="111"/>
      <c r="B40" s="124" t="s">
        <v>51</v>
      </c>
      <c r="C40" s="124"/>
      <c r="D40" s="124"/>
      <c r="E40" s="124"/>
      <c r="F40" s="125" t="n">
        <f aca="false">SUMIF(A39,"=1",F39)</f>
        <v>0</v>
      </c>
      <c r="G40" s="126" t="n">
        <f aca="false">SUMIF(A39,"=1",G39)</f>
        <v>0</v>
      </c>
      <c r="H40" s="126" t="n">
        <f aca="false">SUMIF(A39,"=1",H39)</f>
        <v>0</v>
      </c>
      <c r="I40" s="126" t="n">
        <f aca="false">SUMIF(A39,"=1",I39)</f>
        <v>0</v>
      </c>
      <c r="J40" s="127" t="n">
        <f aca="false">SUMIF(A39,"=1",J39)</f>
        <v>0</v>
      </c>
    </row>
    <row r="42" customFormat="false" ht="12.75" hidden="false" customHeight="false" outlineLevel="0" collapsed="false">
      <c r="B42" s="3" t="s">
        <v>52</v>
      </c>
    </row>
    <row r="43" customFormat="false" ht="23.85" hidden="false" customHeight="true" outlineLevel="0" collapsed="false">
      <c r="B43" s="128" t="s">
        <v>53</v>
      </c>
      <c r="C43" s="128"/>
      <c r="D43" s="128"/>
      <c r="E43" s="128"/>
      <c r="F43" s="128"/>
      <c r="G43" s="128"/>
      <c r="H43" s="128"/>
      <c r="I43" s="128"/>
      <c r="J43" s="128"/>
      <c r="AZ43" s="129" t="str">
        <f aca="false">B43</f>
        <v>Předpokládaná dovozová vzdálenost výkopku, ornice, suti a nebezpečného odpadu je do 7km. Kácených keřů a stromů do 10km.</v>
      </c>
    </row>
    <row r="46" customFormat="false" ht="15" hidden="false" customHeight="false" outlineLevel="0" collapsed="false">
      <c r="B46" s="130" t="s">
        <v>54</v>
      </c>
    </row>
    <row r="48" customFormat="false" ht="25.5" hidden="false" customHeight="true" outlineLevel="0" collapsed="false">
      <c r="A48" s="131"/>
      <c r="B48" s="132" t="s">
        <v>46</v>
      </c>
      <c r="C48" s="132" t="s">
        <v>47</v>
      </c>
      <c r="D48" s="133"/>
      <c r="E48" s="133"/>
      <c r="F48" s="134" t="s">
        <v>55</v>
      </c>
      <c r="G48" s="134"/>
      <c r="H48" s="134"/>
      <c r="I48" s="134" t="s">
        <v>22</v>
      </c>
      <c r="J48" s="134"/>
    </row>
    <row r="49" customFormat="false" ht="25.5" hidden="false" customHeight="true" outlineLevel="0" collapsed="false">
      <c r="A49" s="135"/>
      <c r="B49" s="136" t="s">
        <v>56</v>
      </c>
      <c r="C49" s="137" t="s">
        <v>57</v>
      </c>
      <c r="D49" s="137"/>
      <c r="E49" s="137"/>
      <c r="F49" s="138" t="s">
        <v>23</v>
      </c>
      <c r="G49" s="139"/>
      <c r="H49" s="139"/>
      <c r="I49" s="139" t="n">
        <f aca="false">'Rozpočet Pol'!G8</f>
        <v>0</v>
      </c>
      <c r="J49" s="139"/>
    </row>
    <row r="50" customFormat="false" ht="25.5" hidden="false" customHeight="true" outlineLevel="0" collapsed="false">
      <c r="A50" s="135"/>
      <c r="B50" s="140" t="s">
        <v>58</v>
      </c>
      <c r="C50" s="141" t="s">
        <v>59</v>
      </c>
      <c r="D50" s="141"/>
      <c r="E50" s="141"/>
      <c r="F50" s="142" t="s">
        <v>23</v>
      </c>
      <c r="G50" s="143"/>
      <c r="H50" s="143"/>
      <c r="I50" s="143" t="n">
        <f aca="false">'Rozpočet Pol'!G112</f>
        <v>0</v>
      </c>
      <c r="J50" s="143"/>
    </row>
    <row r="51" customFormat="false" ht="25.5" hidden="false" customHeight="true" outlineLevel="0" collapsed="false">
      <c r="A51" s="135"/>
      <c r="B51" s="140" t="s">
        <v>60</v>
      </c>
      <c r="C51" s="141" t="s">
        <v>61</v>
      </c>
      <c r="D51" s="141"/>
      <c r="E51" s="141"/>
      <c r="F51" s="142" t="s">
        <v>23</v>
      </c>
      <c r="G51" s="143"/>
      <c r="H51" s="143"/>
      <c r="I51" s="143" t="n">
        <f aca="false">'Rozpočet Pol'!G117</f>
        <v>0</v>
      </c>
      <c r="J51" s="143"/>
    </row>
    <row r="52" customFormat="false" ht="25.5" hidden="false" customHeight="true" outlineLevel="0" collapsed="false">
      <c r="A52" s="135"/>
      <c r="B52" s="140" t="s">
        <v>62</v>
      </c>
      <c r="C52" s="141" t="s">
        <v>63</v>
      </c>
      <c r="D52" s="141"/>
      <c r="E52" s="141"/>
      <c r="F52" s="142" t="s">
        <v>24</v>
      </c>
      <c r="G52" s="143"/>
      <c r="H52" s="143"/>
      <c r="I52" s="143" t="n">
        <f aca="false">'Rozpočet Pol'!G155</f>
        <v>0</v>
      </c>
      <c r="J52" s="143"/>
    </row>
    <row r="53" customFormat="false" ht="25.5" hidden="false" customHeight="true" outlineLevel="0" collapsed="false">
      <c r="A53" s="135"/>
      <c r="B53" s="140" t="s">
        <v>64</v>
      </c>
      <c r="C53" s="141" t="s">
        <v>65</v>
      </c>
      <c r="D53" s="141"/>
      <c r="E53" s="141"/>
      <c r="F53" s="142" t="s">
        <v>23</v>
      </c>
      <c r="G53" s="143"/>
      <c r="H53" s="143"/>
      <c r="I53" s="143" t="n">
        <f aca="false">'Rozpočet Pol'!G157</f>
        <v>0</v>
      </c>
      <c r="J53" s="143"/>
    </row>
    <row r="54" customFormat="false" ht="25.5" hidden="false" customHeight="true" outlineLevel="0" collapsed="false">
      <c r="A54" s="135"/>
      <c r="B54" s="140" t="s">
        <v>66</v>
      </c>
      <c r="C54" s="141" t="s">
        <v>67</v>
      </c>
      <c r="D54" s="141"/>
      <c r="E54" s="141"/>
      <c r="F54" s="142" t="s">
        <v>23</v>
      </c>
      <c r="G54" s="143"/>
      <c r="H54" s="143"/>
      <c r="I54" s="143" t="n">
        <f aca="false">'Rozpočet Pol'!G173</f>
        <v>0</v>
      </c>
      <c r="J54" s="143"/>
    </row>
    <row r="55" customFormat="false" ht="25.5" hidden="false" customHeight="true" outlineLevel="0" collapsed="false">
      <c r="A55" s="135"/>
      <c r="B55" s="140" t="s">
        <v>68</v>
      </c>
      <c r="C55" s="141" t="s">
        <v>69</v>
      </c>
      <c r="D55" s="141"/>
      <c r="E55" s="141"/>
      <c r="F55" s="142" t="s">
        <v>23</v>
      </c>
      <c r="G55" s="143"/>
      <c r="H55" s="143"/>
      <c r="I55" s="143" t="n">
        <f aca="false">'Rozpočet Pol'!G192</f>
        <v>0</v>
      </c>
      <c r="J55" s="143"/>
    </row>
    <row r="56" customFormat="false" ht="25.5" hidden="false" customHeight="true" outlineLevel="0" collapsed="false">
      <c r="A56" s="135"/>
      <c r="B56" s="140" t="s">
        <v>70</v>
      </c>
      <c r="C56" s="141" t="s">
        <v>71</v>
      </c>
      <c r="D56" s="141"/>
      <c r="E56" s="141"/>
      <c r="F56" s="142" t="s">
        <v>23</v>
      </c>
      <c r="G56" s="143"/>
      <c r="H56" s="143"/>
      <c r="I56" s="143" t="n">
        <f aca="false">'Rozpočet Pol'!G198</f>
        <v>0</v>
      </c>
      <c r="J56" s="143"/>
    </row>
    <row r="57" customFormat="false" ht="25.5" hidden="false" customHeight="true" outlineLevel="0" collapsed="false">
      <c r="A57" s="135"/>
      <c r="B57" s="140" t="s">
        <v>72</v>
      </c>
      <c r="C57" s="141" t="s">
        <v>73</v>
      </c>
      <c r="D57" s="141"/>
      <c r="E57" s="141"/>
      <c r="F57" s="142" t="s">
        <v>25</v>
      </c>
      <c r="G57" s="143"/>
      <c r="H57" s="143"/>
      <c r="I57" s="143" t="n">
        <f aca="false">'Rozpočet Pol'!G200</f>
        <v>0</v>
      </c>
      <c r="J57" s="143"/>
    </row>
    <row r="58" customFormat="false" ht="25.5" hidden="false" customHeight="true" outlineLevel="0" collapsed="false">
      <c r="A58" s="135"/>
      <c r="B58" s="140" t="s">
        <v>74</v>
      </c>
      <c r="C58" s="141" t="s">
        <v>75</v>
      </c>
      <c r="D58" s="141"/>
      <c r="E58" s="141"/>
      <c r="F58" s="142" t="s">
        <v>25</v>
      </c>
      <c r="G58" s="143"/>
      <c r="H58" s="143"/>
      <c r="I58" s="143" t="n">
        <f aca="false">'Rozpočet Pol'!G205</f>
        <v>0</v>
      </c>
      <c r="J58" s="143"/>
    </row>
    <row r="59" customFormat="false" ht="25.5" hidden="false" customHeight="true" outlineLevel="0" collapsed="false">
      <c r="A59" s="135"/>
      <c r="B59" s="140" t="s">
        <v>76</v>
      </c>
      <c r="C59" s="141" t="s">
        <v>77</v>
      </c>
      <c r="D59" s="141"/>
      <c r="E59" s="141"/>
      <c r="F59" s="142" t="s">
        <v>23</v>
      </c>
      <c r="G59" s="143"/>
      <c r="H59" s="143"/>
      <c r="I59" s="143" t="n">
        <f aca="false">'Rozpočet Pol'!G219</f>
        <v>0</v>
      </c>
      <c r="J59" s="143"/>
    </row>
    <row r="60" customFormat="false" ht="25.5" hidden="false" customHeight="true" outlineLevel="0" collapsed="false">
      <c r="A60" s="135"/>
      <c r="B60" s="144" t="s">
        <v>78</v>
      </c>
      <c r="C60" s="145" t="s">
        <v>79</v>
      </c>
      <c r="D60" s="145"/>
      <c r="E60" s="145"/>
      <c r="F60" s="146" t="s">
        <v>23</v>
      </c>
      <c r="G60" s="147"/>
      <c r="H60" s="147"/>
      <c r="I60" s="147" t="n">
        <f aca="false">'Rozpočet Pol'!G232</f>
        <v>0</v>
      </c>
      <c r="J60" s="147"/>
    </row>
    <row r="61" customFormat="false" ht="25.5" hidden="false" customHeight="true" outlineLevel="0" collapsed="false">
      <c r="A61" s="148"/>
      <c r="B61" s="149" t="s">
        <v>49</v>
      </c>
      <c r="C61" s="149"/>
      <c r="D61" s="150"/>
      <c r="E61" s="150"/>
      <c r="F61" s="151"/>
      <c r="G61" s="152"/>
      <c r="H61" s="152"/>
      <c r="I61" s="152" t="n">
        <f aca="false">SUM(I49:I60)</f>
        <v>0</v>
      </c>
      <c r="J61" s="152"/>
    </row>
    <row r="62" customFormat="false" ht="12.75" hidden="false" customHeight="false" outlineLevel="0" collapsed="false">
      <c r="F62" s="153"/>
      <c r="G62" s="153"/>
      <c r="H62" s="153"/>
      <c r="I62" s="153"/>
      <c r="J62" s="153"/>
    </row>
    <row r="63" customFormat="false" ht="12.75" hidden="false" customHeight="false" outlineLevel="0" collapsed="false">
      <c r="F63" s="153"/>
      <c r="G63" s="153"/>
      <c r="H63" s="153"/>
      <c r="I63" s="153"/>
      <c r="J63" s="153"/>
    </row>
    <row r="64" customFormat="false" ht="12.75" hidden="false" customHeight="false" outlineLevel="0" collapsed="false">
      <c r="F64" s="153"/>
      <c r="G64" s="153"/>
      <c r="H64" s="153"/>
      <c r="I64" s="153"/>
      <c r="J64" s="153"/>
    </row>
  </sheetData>
  <sheetProtection sheet="true" password="fa44" objects="true" scenarios="true" selectLockedCells="true"/>
  <mergeCells count="66">
    <mergeCell ref="B1:J1"/>
    <mergeCell ref="D2:J2"/>
    <mergeCell ref="D3:J3"/>
    <mergeCell ref="D11:G11"/>
    <mergeCell ref="D12:G12"/>
    <mergeCell ref="D13:G13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E18:F18"/>
    <mergeCell ref="G18:H18"/>
    <mergeCell ref="I18:J18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G23:I23"/>
    <mergeCell ref="G24:I24"/>
    <mergeCell ref="G25:I25"/>
    <mergeCell ref="G26:I26"/>
    <mergeCell ref="G27:I27"/>
    <mergeCell ref="G28:I28"/>
    <mergeCell ref="G29:I29"/>
    <mergeCell ref="D34:E34"/>
    <mergeCell ref="G34:I34"/>
    <mergeCell ref="D35:E35"/>
    <mergeCell ref="C39:E39"/>
    <mergeCell ref="B40:E40"/>
    <mergeCell ref="B43:J43"/>
    <mergeCell ref="I48:J48"/>
    <mergeCell ref="C49:E49"/>
    <mergeCell ref="I49:J49"/>
    <mergeCell ref="C50:E50"/>
    <mergeCell ref="I50:J50"/>
    <mergeCell ref="C51:E51"/>
    <mergeCell ref="I51:J51"/>
    <mergeCell ref="C52:E52"/>
    <mergeCell ref="I52:J52"/>
    <mergeCell ref="C53:E53"/>
    <mergeCell ref="I53:J53"/>
    <mergeCell ref="C54:E54"/>
    <mergeCell ref="I54:J54"/>
    <mergeCell ref="C55:E55"/>
    <mergeCell ref="I55:J55"/>
    <mergeCell ref="C56:E56"/>
    <mergeCell ref="I56:J56"/>
    <mergeCell ref="C57:E57"/>
    <mergeCell ref="I57:J57"/>
    <mergeCell ref="C58:E58"/>
    <mergeCell ref="I58:J58"/>
    <mergeCell ref="C59:E59"/>
    <mergeCell ref="I59:J59"/>
    <mergeCell ref="C60:E60"/>
    <mergeCell ref="I60:J60"/>
    <mergeCell ref="I61:J61"/>
  </mergeCells>
  <printOptions headings="false" gridLines="false" gridLinesSet="true" horizontalCentered="false" verticalCentered="false"/>
  <pageMargins left="0.39375" right="0.196527777777778" top="0.590277777777778" bottom="0.393055555555556" header="0.511811023622047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&amp;L&amp;9Zpracováno programem RTS Stavitel +,  © RTS, a.s.&amp;R&amp;9Stránka &amp;P z &amp;N</oddFooter>
  </headerFooter>
  <rowBreaks count="2" manualBreakCount="2">
    <brk id="36" man="true" max="16383" min="0"/>
    <brk id="43" man="true" max="16383" min="0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966"/>
    <pageSetUpPr fitToPage="false"/>
  </sheetPr>
  <dimension ref="A1:G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2.75" customHeight="false" zeroHeight="false" outlineLevelRow="0" outlineLevelCol="0"/>
  <cols>
    <col collapsed="false" customWidth="true" hidden="false" outlineLevel="0" max="1" min="1" style="154" width="4.29"/>
    <col collapsed="false" customWidth="true" hidden="false" outlineLevel="0" max="2" min="2" style="154" width="14.42"/>
    <col collapsed="false" customWidth="true" hidden="false" outlineLevel="0" max="3" min="3" style="155" width="38.29"/>
    <col collapsed="false" customWidth="true" hidden="false" outlineLevel="0" max="4" min="4" style="154" width="4.57"/>
    <col collapsed="false" customWidth="true" hidden="false" outlineLevel="0" max="5" min="5" style="154" width="10.57"/>
    <col collapsed="false" customWidth="true" hidden="false" outlineLevel="0" max="6" min="6" style="154" width="9.86"/>
    <col collapsed="false" customWidth="true" hidden="false" outlineLevel="0" max="7" min="7" style="154" width="12.71"/>
    <col collapsed="false" customWidth="false" hidden="false" outlineLevel="0" max="16384" min="8" style="154" width="9.14"/>
  </cols>
  <sheetData>
    <row r="1" customFormat="false" ht="15" hidden="false" customHeight="false" outlineLevel="0" collapsed="false">
      <c r="A1" s="156" t="s">
        <v>80</v>
      </c>
      <c r="B1" s="156"/>
      <c r="C1" s="156"/>
      <c r="D1" s="156"/>
      <c r="E1" s="156"/>
      <c r="F1" s="156"/>
      <c r="G1" s="156"/>
    </row>
    <row r="2" customFormat="false" ht="24.75" hidden="false" customHeight="true" outlineLevel="0" collapsed="false">
      <c r="A2" s="157" t="s">
        <v>81</v>
      </c>
      <c r="B2" s="158"/>
      <c r="C2" s="159"/>
      <c r="D2" s="159"/>
      <c r="E2" s="159"/>
      <c r="F2" s="159"/>
      <c r="G2" s="159"/>
    </row>
    <row r="3" customFormat="false" ht="24.75" hidden="true" customHeight="true" outlineLevel="0" collapsed="false">
      <c r="A3" s="157" t="s">
        <v>82</v>
      </c>
      <c r="B3" s="158"/>
      <c r="C3" s="159"/>
      <c r="D3" s="159"/>
      <c r="E3" s="159"/>
      <c r="F3" s="159"/>
      <c r="G3" s="159"/>
    </row>
    <row r="4" customFormat="false" ht="24.75" hidden="true" customHeight="true" outlineLevel="0" collapsed="false">
      <c r="A4" s="157" t="s">
        <v>83</v>
      </c>
      <c r="B4" s="158"/>
      <c r="C4" s="159"/>
      <c r="D4" s="159"/>
      <c r="E4" s="159"/>
      <c r="F4" s="159"/>
      <c r="G4" s="159"/>
    </row>
    <row r="5" customFormat="false" ht="12.75" hidden="true" customHeight="false" outlineLevel="0" collapsed="false">
      <c r="B5" s="160"/>
      <c r="C5" s="161"/>
      <c r="D5" s="162"/>
    </row>
  </sheetData>
  <mergeCells count="4">
    <mergeCell ref="A1:G1"/>
    <mergeCell ref="C2:G2"/>
    <mergeCell ref="C3:G3"/>
    <mergeCell ref="C4:G4"/>
  </mergeCells>
  <printOptions headings="false" gridLines="false" gridLinesSet="true" horizontalCentered="false" verticalCentered="false"/>
  <pageMargins left="0.590277777777778" right="0.39375" top="0.590277777777778" bottom="0.984027777777778" header="0.511811023622047" footer="0.511805555555556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&amp;L&amp;9Zpracováno programem 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BH300"/>
  <sheetViews>
    <sheetView showFormulas="false" showGridLines="true" showRowColHeaders="true" showZeros="true" rightToLeft="false" tabSelected="true" showOutlineSymbols="true" defaultGridColor="true" view="normal" topLeftCell="A255" colorId="64" zoomScale="100" zoomScaleNormal="100" zoomScalePageLayoutView="100" workbookViewId="0">
      <selection pane="topLeft" activeCell="F260" activeCellId="0" sqref="F260"/>
    </sheetView>
  </sheetViews>
  <sheetFormatPr defaultColWidth="8.6796875" defaultRowHeight="12.75" customHeight="false" zeroHeight="false" outlineLevelRow="1" outlineLevelCol="0"/>
  <cols>
    <col collapsed="false" customWidth="true" hidden="false" outlineLevel="0" max="1" min="1" style="3" width="4.29"/>
    <col collapsed="false" customWidth="true" hidden="false" outlineLevel="0" max="2" min="2" style="163" width="14.42"/>
    <col collapsed="false" customWidth="true" hidden="false" outlineLevel="0" max="3" min="3" style="163" width="38.29"/>
    <col collapsed="false" customWidth="true" hidden="false" outlineLevel="0" max="4" min="4" style="3" width="4.57"/>
    <col collapsed="false" customWidth="true" hidden="false" outlineLevel="0" max="5" min="5" style="3" width="10.57"/>
    <col collapsed="false" customWidth="true" hidden="false" outlineLevel="0" max="6" min="6" style="3" width="9.86"/>
    <col collapsed="false" customWidth="true" hidden="false" outlineLevel="0" max="7" min="7" style="3" width="12.71"/>
    <col collapsed="false" customWidth="true" hidden="true" outlineLevel="0" max="13" min="8" style="3" width="11.53"/>
    <col collapsed="false" customWidth="true" hidden="true" outlineLevel="0" max="21" min="18" style="3" width="11.53"/>
    <col collapsed="false" customWidth="true" hidden="true" outlineLevel="0" max="39" min="29" style="3" width="11.53"/>
  </cols>
  <sheetData>
    <row r="1" customFormat="false" ht="15.75" hidden="false" customHeight="true" outlineLevel="0" collapsed="false">
      <c r="A1" s="164" t="s">
        <v>80</v>
      </c>
      <c r="B1" s="164"/>
      <c r="C1" s="164"/>
      <c r="D1" s="164"/>
      <c r="E1" s="164"/>
      <c r="F1" s="164"/>
      <c r="G1" s="164"/>
      <c r="AE1" s="3" t="s">
        <v>84</v>
      </c>
    </row>
    <row r="2" customFormat="false" ht="24.75" hidden="false" customHeight="true" outlineLevel="0" collapsed="false">
      <c r="A2" s="157" t="s">
        <v>85</v>
      </c>
      <c r="B2" s="158"/>
      <c r="C2" s="165" t="s">
        <v>5</v>
      </c>
      <c r="D2" s="165"/>
      <c r="E2" s="165"/>
      <c r="F2" s="165"/>
      <c r="G2" s="165"/>
      <c r="AE2" s="3" t="s">
        <v>86</v>
      </c>
    </row>
    <row r="3" customFormat="false" ht="24.75" hidden="false" customHeight="true" outlineLevel="0" collapsed="false">
      <c r="A3" s="157" t="s">
        <v>82</v>
      </c>
      <c r="B3" s="158"/>
      <c r="C3" s="165" t="s">
        <v>7</v>
      </c>
      <c r="D3" s="165"/>
      <c r="E3" s="165"/>
      <c r="F3" s="165"/>
      <c r="G3" s="165"/>
      <c r="AE3" s="3" t="s">
        <v>87</v>
      </c>
    </row>
    <row r="4" customFormat="false" ht="24.75" hidden="true" customHeight="true" outlineLevel="0" collapsed="false">
      <c r="A4" s="157" t="s">
        <v>83</v>
      </c>
      <c r="B4" s="158"/>
      <c r="C4" s="165"/>
      <c r="D4" s="165"/>
      <c r="E4" s="165"/>
      <c r="F4" s="165"/>
      <c r="G4" s="165"/>
      <c r="AE4" s="3" t="s">
        <v>88</v>
      </c>
    </row>
    <row r="5" customFormat="false" ht="12.75" hidden="true" customHeight="false" outlineLevel="0" collapsed="false">
      <c r="A5" s="166" t="s">
        <v>89</v>
      </c>
      <c r="B5" s="167"/>
      <c r="C5" s="167"/>
      <c r="D5" s="168"/>
      <c r="E5" s="168"/>
      <c r="F5" s="168"/>
      <c r="G5" s="169"/>
      <c r="AE5" s="3" t="s">
        <v>90</v>
      </c>
    </row>
    <row r="7" customFormat="false" ht="35.05" hidden="false" customHeight="false" outlineLevel="0" collapsed="false">
      <c r="A7" s="170" t="s">
        <v>91</v>
      </c>
      <c r="B7" s="171" t="s">
        <v>92</v>
      </c>
      <c r="C7" s="171" t="s">
        <v>93</v>
      </c>
      <c r="D7" s="170" t="s">
        <v>94</v>
      </c>
      <c r="E7" s="170" t="s">
        <v>95</v>
      </c>
      <c r="F7" s="172" t="s">
        <v>96</v>
      </c>
      <c r="G7" s="170" t="s">
        <v>22</v>
      </c>
      <c r="H7" s="173" t="s">
        <v>97</v>
      </c>
      <c r="I7" s="173" t="s">
        <v>98</v>
      </c>
      <c r="J7" s="173" t="s">
        <v>99</v>
      </c>
      <c r="K7" s="173" t="s">
        <v>100</v>
      </c>
      <c r="L7" s="173" t="s">
        <v>101</v>
      </c>
      <c r="M7" s="173" t="s">
        <v>102</v>
      </c>
      <c r="N7" s="173" t="s">
        <v>103</v>
      </c>
      <c r="O7" s="173" t="s">
        <v>104</v>
      </c>
      <c r="P7" s="173" t="s">
        <v>105</v>
      </c>
      <c r="Q7" s="173" t="s">
        <v>106</v>
      </c>
      <c r="R7" s="173" t="s">
        <v>107</v>
      </c>
      <c r="S7" s="173" t="s">
        <v>108</v>
      </c>
      <c r="T7" s="173" t="s">
        <v>109</v>
      </c>
      <c r="U7" s="173" t="s">
        <v>110</v>
      </c>
    </row>
    <row r="8" customFormat="false" ht="12.75" hidden="false" customHeight="false" outlineLevel="0" collapsed="false">
      <c r="A8" s="174" t="s">
        <v>111</v>
      </c>
      <c r="B8" s="175" t="s">
        <v>56</v>
      </c>
      <c r="C8" s="176" t="s">
        <v>57</v>
      </c>
      <c r="D8" s="177"/>
      <c r="E8" s="178"/>
      <c r="F8" s="179"/>
      <c r="G8" s="179" t="n">
        <f aca="false">SUMIF(AE9:AE111,"&lt;&gt;NOR",G9:G111)</f>
        <v>0</v>
      </c>
      <c r="H8" s="179"/>
      <c r="I8" s="179" t="n">
        <f aca="false">SUM(I9:I111)</f>
        <v>0</v>
      </c>
      <c r="J8" s="179"/>
      <c r="K8" s="179" t="n">
        <f aca="false">SUM(K9:K111)</f>
        <v>0</v>
      </c>
      <c r="L8" s="179"/>
      <c r="M8" s="179" t="n">
        <f aca="false">SUM(M9:M111)</f>
        <v>0</v>
      </c>
      <c r="N8" s="180"/>
      <c r="O8" s="180" t="n">
        <f aca="false">SUM(O9:O111)</f>
        <v>174.88213</v>
      </c>
      <c r="P8" s="180"/>
      <c r="Q8" s="180" t="n">
        <f aca="false">SUM(Q9:Q111)</f>
        <v>283.5452</v>
      </c>
      <c r="R8" s="180"/>
      <c r="S8" s="180"/>
      <c r="T8" s="181"/>
      <c r="U8" s="180" t="n">
        <f aca="false">SUM(U9:U111)</f>
        <v>5143.56</v>
      </c>
      <c r="AE8" s="3" t="s">
        <v>112</v>
      </c>
    </row>
    <row r="9" customFormat="false" ht="12.75" hidden="false" customHeight="false" outlineLevel="1" collapsed="false">
      <c r="A9" s="182" t="n">
        <v>1</v>
      </c>
      <c r="B9" s="182" t="s">
        <v>113</v>
      </c>
      <c r="C9" s="183" t="s">
        <v>114</v>
      </c>
      <c r="D9" s="184" t="s">
        <v>115</v>
      </c>
      <c r="E9" s="185" t="n">
        <v>79.2</v>
      </c>
      <c r="F9" s="186" t="n">
        <v>0</v>
      </c>
      <c r="G9" s="187" t="n">
        <f aca="false">ROUND(E9*F9,2)</f>
        <v>0</v>
      </c>
      <c r="H9" s="187"/>
      <c r="I9" s="187" t="n">
        <f aca="false">ROUND(E9*H9,2)</f>
        <v>0</v>
      </c>
      <c r="J9" s="187"/>
      <c r="K9" s="187" t="n">
        <f aca="false">ROUND(E9*J9,2)</f>
        <v>0</v>
      </c>
      <c r="L9" s="187" t="n">
        <v>21</v>
      </c>
      <c r="M9" s="187" t="n">
        <f aca="false">G9*(1+L9/100)</f>
        <v>0</v>
      </c>
      <c r="N9" s="188" t="n">
        <v>0</v>
      </c>
      <c r="O9" s="188" t="n">
        <f aca="false">ROUND(E9*N9,5)</f>
        <v>0</v>
      </c>
      <c r="P9" s="188" t="n">
        <v>0</v>
      </c>
      <c r="Q9" s="188" t="n">
        <f aca="false">ROUND(E9*P9,5)</f>
        <v>0</v>
      </c>
      <c r="R9" s="188"/>
      <c r="S9" s="188"/>
      <c r="T9" s="189" t="n">
        <v>0.172</v>
      </c>
      <c r="U9" s="188" t="n">
        <f aca="false">ROUND(E9*T9,2)</f>
        <v>13.62</v>
      </c>
      <c r="V9" s="190"/>
      <c r="W9" s="190"/>
      <c r="X9" s="190"/>
      <c r="Y9" s="190"/>
      <c r="Z9" s="190"/>
      <c r="AA9" s="190"/>
      <c r="AB9" s="190"/>
      <c r="AC9" s="190"/>
      <c r="AD9" s="190"/>
      <c r="AE9" s="190" t="s">
        <v>116</v>
      </c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</row>
    <row r="10" customFormat="false" ht="12.75" hidden="false" customHeight="false" outlineLevel="1" collapsed="false">
      <c r="A10" s="182" t="n">
        <v>2</v>
      </c>
      <c r="B10" s="182" t="s">
        <v>117</v>
      </c>
      <c r="C10" s="183" t="s">
        <v>118</v>
      </c>
      <c r="D10" s="184" t="s">
        <v>119</v>
      </c>
      <c r="E10" s="185" t="n">
        <v>1</v>
      </c>
      <c r="F10" s="186" t="n">
        <f aca="false">H10+J10</f>
        <v>0</v>
      </c>
      <c r="G10" s="187" t="n">
        <f aca="false">ROUND(E10*F10,2)</f>
        <v>0</v>
      </c>
      <c r="H10" s="187"/>
      <c r="I10" s="187" t="n">
        <f aca="false">ROUND(E10*H10,2)</f>
        <v>0</v>
      </c>
      <c r="J10" s="187"/>
      <c r="K10" s="187" t="n">
        <f aca="false">ROUND(E10*J10,2)</f>
        <v>0</v>
      </c>
      <c r="L10" s="187" t="n">
        <v>21</v>
      </c>
      <c r="M10" s="187" t="n">
        <f aca="false">G10*(1+L10/100)</f>
        <v>0</v>
      </c>
      <c r="N10" s="188" t="n">
        <v>0</v>
      </c>
      <c r="O10" s="188" t="n">
        <f aca="false">ROUND(E10*N10,5)</f>
        <v>0</v>
      </c>
      <c r="P10" s="188" t="n">
        <v>0</v>
      </c>
      <c r="Q10" s="188" t="n">
        <f aca="false">ROUND(E10*P10,5)</f>
        <v>0</v>
      </c>
      <c r="R10" s="188"/>
      <c r="S10" s="188"/>
      <c r="T10" s="189" t="n">
        <v>0.49</v>
      </c>
      <c r="U10" s="188" t="n">
        <f aca="false">ROUND(E10*T10,2)</f>
        <v>0.49</v>
      </c>
      <c r="V10" s="190"/>
      <c r="W10" s="190"/>
      <c r="X10" s="190"/>
      <c r="Y10" s="190"/>
      <c r="Z10" s="190"/>
      <c r="AA10" s="190"/>
      <c r="AB10" s="190"/>
      <c r="AC10" s="190"/>
      <c r="AD10" s="190"/>
      <c r="AE10" s="190" t="s">
        <v>116</v>
      </c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</row>
    <row r="11" customFormat="false" ht="12.75" hidden="false" customHeight="false" outlineLevel="1" collapsed="false">
      <c r="A11" s="182" t="n">
        <v>3</v>
      </c>
      <c r="B11" s="182" t="s">
        <v>120</v>
      </c>
      <c r="C11" s="183" t="s">
        <v>121</v>
      </c>
      <c r="D11" s="184" t="s">
        <v>119</v>
      </c>
      <c r="E11" s="185" t="n">
        <v>1</v>
      </c>
      <c r="F11" s="186" t="n">
        <f aca="false">H11+J11</f>
        <v>0</v>
      </c>
      <c r="G11" s="187" t="n">
        <f aca="false">ROUND(E11*F11,2)</f>
        <v>0</v>
      </c>
      <c r="H11" s="187"/>
      <c r="I11" s="187" t="n">
        <f aca="false">ROUND(E11*H11,2)</f>
        <v>0</v>
      </c>
      <c r="J11" s="187"/>
      <c r="K11" s="187" t="n">
        <f aca="false">ROUND(E11*J11,2)</f>
        <v>0</v>
      </c>
      <c r="L11" s="187" t="n">
        <v>21</v>
      </c>
      <c r="M11" s="187" t="n">
        <f aca="false">G11*(1+L11/100)</f>
        <v>0</v>
      </c>
      <c r="N11" s="188" t="n">
        <v>0</v>
      </c>
      <c r="O11" s="188" t="n">
        <f aca="false">ROUND(E11*N11,5)</f>
        <v>0</v>
      </c>
      <c r="P11" s="188" t="n">
        <v>0</v>
      </c>
      <c r="Q11" s="188" t="n">
        <f aca="false">ROUND(E11*P11,5)</f>
        <v>0</v>
      </c>
      <c r="R11" s="188"/>
      <c r="S11" s="188"/>
      <c r="T11" s="189" t="n">
        <v>0.88</v>
      </c>
      <c r="U11" s="188" t="n">
        <f aca="false">ROUND(E11*T11,2)</f>
        <v>0.88</v>
      </c>
      <c r="V11" s="190"/>
      <c r="W11" s="190"/>
      <c r="X11" s="190"/>
      <c r="Y11" s="190"/>
      <c r="Z11" s="190"/>
      <c r="AA11" s="190"/>
      <c r="AB11" s="190"/>
      <c r="AC11" s="190"/>
      <c r="AD11" s="190"/>
      <c r="AE11" s="190" t="s">
        <v>116</v>
      </c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0"/>
      <c r="BG11" s="190"/>
      <c r="BH11" s="190"/>
    </row>
    <row r="12" customFormat="false" ht="12.75" hidden="false" customHeight="false" outlineLevel="1" collapsed="false">
      <c r="A12" s="182" t="n">
        <v>4</v>
      </c>
      <c r="B12" s="182" t="s">
        <v>122</v>
      </c>
      <c r="C12" s="183" t="s">
        <v>123</v>
      </c>
      <c r="D12" s="184" t="s">
        <v>119</v>
      </c>
      <c r="E12" s="185" t="n">
        <v>1</v>
      </c>
      <c r="F12" s="186" t="n">
        <f aca="false">H12+J12</f>
        <v>0</v>
      </c>
      <c r="G12" s="187" t="n">
        <f aca="false">ROUND(E12*F12,2)</f>
        <v>0</v>
      </c>
      <c r="H12" s="187"/>
      <c r="I12" s="187" t="n">
        <f aca="false">ROUND(E12*H12,2)</f>
        <v>0</v>
      </c>
      <c r="J12" s="187"/>
      <c r="K12" s="187" t="n">
        <f aca="false">ROUND(E12*J12,2)</f>
        <v>0</v>
      </c>
      <c r="L12" s="187" t="n">
        <v>21</v>
      </c>
      <c r="M12" s="187" t="n">
        <f aca="false">G12*(1+L12/100)</f>
        <v>0</v>
      </c>
      <c r="N12" s="188" t="n">
        <v>5E-005</v>
      </c>
      <c r="O12" s="188" t="n">
        <f aca="false">ROUND(E12*N12,5)</f>
        <v>5E-005</v>
      </c>
      <c r="P12" s="188" t="n">
        <v>0</v>
      </c>
      <c r="Q12" s="188" t="n">
        <f aca="false">ROUND(E12*P12,5)</f>
        <v>0</v>
      </c>
      <c r="R12" s="188"/>
      <c r="S12" s="188"/>
      <c r="T12" s="189" t="n">
        <v>0.659</v>
      </c>
      <c r="U12" s="188" t="n">
        <f aca="false">ROUND(E12*T12,2)</f>
        <v>0.66</v>
      </c>
      <c r="V12" s="190"/>
      <c r="W12" s="190"/>
      <c r="X12" s="190"/>
      <c r="Y12" s="190"/>
      <c r="Z12" s="190"/>
      <c r="AA12" s="190"/>
      <c r="AB12" s="190"/>
      <c r="AC12" s="190"/>
      <c r="AD12" s="190"/>
      <c r="AE12" s="190" t="s">
        <v>116</v>
      </c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0"/>
      <c r="BG12" s="190"/>
      <c r="BH12" s="190"/>
    </row>
    <row r="13" customFormat="false" ht="12.75" hidden="false" customHeight="false" outlineLevel="1" collapsed="false">
      <c r="A13" s="182" t="n">
        <v>5</v>
      </c>
      <c r="B13" s="182" t="s">
        <v>124</v>
      </c>
      <c r="C13" s="183" t="s">
        <v>125</v>
      </c>
      <c r="D13" s="184" t="s">
        <v>119</v>
      </c>
      <c r="E13" s="185" t="n">
        <v>1</v>
      </c>
      <c r="F13" s="186" t="n">
        <f aca="false">H13+J13</f>
        <v>0</v>
      </c>
      <c r="G13" s="187" t="n">
        <f aca="false">ROUND(E13*F13,2)</f>
        <v>0</v>
      </c>
      <c r="H13" s="187"/>
      <c r="I13" s="187" t="n">
        <f aca="false">ROUND(E13*H13,2)</f>
        <v>0</v>
      </c>
      <c r="J13" s="187"/>
      <c r="K13" s="187" t="n">
        <f aca="false">ROUND(E13*J13,2)</f>
        <v>0</v>
      </c>
      <c r="L13" s="187" t="n">
        <v>21</v>
      </c>
      <c r="M13" s="187" t="n">
        <f aca="false">G13*(1+L13/100)</f>
        <v>0</v>
      </c>
      <c r="N13" s="188" t="n">
        <v>5E-005</v>
      </c>
      <c r="O13" s="188" t="n">
        <f aca="false">ROUND(E13*N13,5)</f>
        <v>5E-005</v>
      </c>
      <c r="P13" s="188" t="n">
        <v>0</v>
      </c>
      <c r="Q13" s="188" t="n">
        <f aca="false">ROUND(E13*P13,5)</f>
        <v>0</v>
      </c>
      <c r="R13" s="188"/>
      <c r="S13" s="188"/>
      <c r="T13" s="189" t="n">
        <v>1.655</v>
      </c>
      <c r="U13" s="188" t="n">
        <f aca="false">ROUND(E13*T13,2)</f>
        <v>1.66</v>
      </c>
      <c r="V13" s="190"/>
      <c r="W13" s="190"/>
      <c r="X13" s="190"/>
      <c r="Y13" s="190"/>
      <c r="Z13" s="190"/>
      <c r="AA13" s="190"/>
      <c r="AB13" s="190"/>
      <c r="AC13" s="190"/>
      <c r="AD13" s="190"/>
      <c r="AE13" s="190" t="s">
        <v>116</v>
      </c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0"/>
      <c r="BG13" s="190"/>
      <c r="BH13" s="190"/>
    </row>
    <row r="14" customFormat="false" ht="12.75" hidden="false" customHeight="false" outlineLevel="1" collapsed="false">
      <c r="A14" s="182" t="n">
        <v>6</v>
      </c>
      <c r="B14" s="182" t="s">
        <v>126</v>
      </c>
      <c r="C14" s="183" t="s">
        <v>127</v>
      </c>
      <c r="D14" s="184" t="s">
        <v>128</v>
      </c>
      <c r="E14" s="185" t="n">
        <v>472.1</v>
      </c>
      <c r="F14" s="186" t="n">
        <f aca="false">H14+J14</f>
        <v>0</v>
      </c>
      <c r="G14" s="187" t="n">
        <f aca="false">ROUND(E14*F14,2)</f>
        <v>0</v>
      </c>
      <c r="H14" s="187"/>
      <c r="I14" s="187" t="n">
        <f aca="false">ROUND(E14*H14,2)</f>
        <v>0</v>
      </c>
      <c r="J14" s="187"/>
      <c r="K14" s="187" t="n">
        <f aca="false">ROUND(E14*J14,2)</f>
        <v>0</v>
      </c>
      <c r="L14" s="187" t="n">
        <v>21</v>
      </c>
      <c r="M14" s="187" t="n">
        <f aca="false">G14*(1+L14/100)</f>
        <v>0</v>
      </c>
      <c r="N14" s="188" t="n">
        <v>0.02478</v>
      </c>
      <c r="O14" s="188" t="n">
        <f aca="false">ROUND(E14*N14,5)</f>
        <v>11.69864</v>
      </c>
      <c r="P14" s="188" t="n">
        <v>0</v>
      </c>
      <c r="Q14" s="188" t="n">
        <f aca="false">ROUND(E14*P14,5)</f>
        <v>0</v>
      </c>
      <c r="R14" s="188"/>
      <c r="S14" s="188"/>
      <c r="T14" s="189" t="n">
        <v>0.547</v>
      </c>
      <c r="U14" s="188" t="n">
        <f aca="false">ROUND(E14*T14,2)</f>
        <v>258.24</v>
      </c>
      <c r="V14" s="190"/>
      <c r="W14" s="190"/>
      <c r="X14" s="190"/>
      <c r="Y14" s="190"/>
      <c r="Z14" s="190"/>
      <c r="AA14" s="190"/>
      <c r="AB14" s="190"/>
      <c r="AC14" s="190"/>
      <c r="AD14" s="190"/>
      <c r="AE14" s="190" t="s">
        <v>116</v>
      </c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</row>
    <row r="15" customFormat="false" ht="12.75" hidden="false" customHeight="false" outlineLevel="1" collapsed="false">
      <c r="A15" s="182"/>
      <c r="B15" s="182"/>
      <c r="C15" s="191" t="s">
        <v>129</v>
      </c>
      <c r="D15" s="192"/>
      <c r="E15" s="193" t="n">
        <v>187.5</v>
      </c>
      <c r="F15" s="187"/>
      <c r="G15" s="187"/>
      <c r="H15" s="187"/>
      <c r="I15" s="187"/>
      <c r="J15" s="187"/>
      <c r="K15" s="187"/>
      <c r="L15" s="187"/>
      <c r="M15" s="187"/>
      <c r="N15" s="188"/>
      <c r="O15" s="188"/>
      <c r="P15" s="188"/>
      <c r="Q15" s="188"/>
      <c r="R15" s="188"/>
      <c r="S15" s="188"/>
      <c r="T15" s="189"/>
      <c r="U15" s="188"/>
      <c r="V15" s="190"/>
      <c r="W15" s="190"/>
      <c r="X15" s="190"/>
      <c r="Y15" s="190"/>
      <c r="Z15" s="190"/>
      <c r="AA15" s="190"/>
      <c r="AB15" s="190"/>
      <c r="AC15" s="190"/>
      <c r="AD15" s="190"/>
      <c r="AE15" s="190" t="s">
        <v>130</v>
      </c>
      <c r="AF15" s="190" t="n">
        <v>0</v>
      </c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190"/>
      <c r="BD15" s="190"/>
      <c r="BE15" s="190"/>
      <c r="BF15" s="190"/>
      <c r="BG15" s="190"/>
      <c r="BH15" s="190"/>
    </row>
    <row r="16" customFormat="false" ht="12.75" hidden="false" customHeight="false" outlineLevel="1" collapsed="false">
      <c r="A16" s="182"/>
      <c r="B16" s="182"/>
      <c r="C16" s="191" t="s">
        <v>131</v>
      </c>
      <c r="D16" s="192"/>
      <c r="E16" s="193" t="n">
        <v>188.9</v>
      </c>
      <c r="F16" s="187"/>
      <c r="G16" s="187"/>
      <c r="H16" s="187"/>
      <c r="I16" s="187"/>
      <c r="J16" s="187"/>
      <c r="K16" s="187"/>
      <c r="L16" s="187"/>
      <c r="M16" s="187"/>
      <c r="N16" s="188"/>
      <c r="O16" s="188"/>
      <c r="P16" s="188"/>
      <c r="Q16" s="188"/>
      <c r="R16" s="188"/>
      <c r="S16" s="188"/>
      <c r="T16" s="189"/>
      <c r="U16" s="188"/>
      <c r="V16" s="190"/>
      <c r="W16" s="190"/>
      <c r="X16" s="190"/>
      <c r="Y16" s="190"/>
      <c r="Z16" s="190"/>
      <c r="AA16" s="190"/>
      <c r="AB16" s="190"/>
      <c r="AC16" s="190"/>
      <c r="AD16" s="190"/>
      <c r="AE16" s="190" t="s">
        <v>130</v>
      </c>
      <c r="AF16" s="190" t="n">
        <v>0</v>
      </c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  <c r="AY16" s="190"/>
      <c r="AZ16" s="190"/>
      <c r="BA16" s="190"/>
      <c r="BB16" s="190"/>
      <c r="BC16" s="190"/>
      <c r="BD16" s="190"/>
      <c r="BE16" s="190"/>
      <c r="BF16" s="190"/>
      <c r="BG16" s="190"/>
      <c r="BH16" s="190"/>
    </row>
    <row r="17" customFormat="false" ht="12.75" hidden="false" customHeight="false" outlineLevel="1" collapsed="false">
      <c r="A17" s="182"/>
      <c r="B17" s="182"/>
      <c r="C17" s="191" t="s">
        <v>132</v>
      </c>
      <c r="D17" s="192"/>
      <c r="E17" s="193" t="n">
        <v>95.7</v>
      </c>
      <c r="F17" s="187"/>
      <c r="G17" s="187"/>
      <c r="H17" s="187"/>
      <c r="I17" s="187"/>
      <c r="J17" s="187"/>
      <c r="K17" s="187"/>
      <c r="L17" s="187"/>
      <c r="M17" s="187"/>
      <c r="N17" s="188"/>
      <c r="O17" s="188"/>
      <c r="P17" s="188"/>
      <c r="Q17" s="188"/>
      <c r="R17" s="188"/>
      <c r="S17" s="188"/>
      <c r="T17" s="189"/>
      <c r="U17" s="188"/>
      <c r="V17" s="190"/>
      <c r="W17" s="190"/>
      <c r="X17" s="190"/>
      <c r="Y17" s="190"/>
      <c r="Z17" s="190"/>
      <c r="AA17" s="190"/>
      <c r="AB17" s="190"/>
      <c r="AC17" s="190"/>
      <c r="AD17" s="190"/>
      <c r="AE17" s="190" t="s">
        <v>130</v>
      </c>
      <c r="AF17" s="190" t="n">
        <v>0</v>
      </c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190"/>
      <c r="BH17" s="190"/>
    </row>
    <row r="18" customFormat="false" ht="12.75" hidden="false" customHeight="false" outlineLevel="1" collapsed="false">
      <c r="A18" s="182" t="n">
        <v>7</v>
      </c>
      <c r="B18" s="182" t="s">
        <v>133</v>
      </c>
      <c r="C18" s="183" t="s">
        <v>134</v>
      </c>
      <c r="D18" s="184" t="s">
        <v>128</v>
      </c>
      <c r="E18" s="185" t="n">
        <v>8.4</v>
      </c>
      <c r="F18" s="186" t="n">
        <f aca="false">H18+J18</f>
        <v>0</v>
      </c>
      <c r="G18" s="187" t="n">
        <f aca="false">ROUND(E18*F18,2)</f>
        <v>0</v>
      </c>
      <c r="H18" s="187"/>
      <c r="I18" s="187" t="n">
        <f aca="false">ROUND(E18*H18,2)</f>
        <v>0</v>
      </c>
      <c r="J18" s="187"/>
      <c r="K18" s="187" t="n">
        <f aca="false">ROUND(E18*J18,2)</f>
        <v>0</v>
      </c>
      <c r="L18" s="187" t="n">
        <v>21</v>
      </c>
      <c r="M18" s="187" t="n">
        <f aca="false">G18*(1+L18/100)</f>
        <v>0</v>
      </c>
      <c r="N18" s="188" t="n">
        <v>0.01271</v>
      </c>
      <c r="O18" s="188" t="n">
        <f aca="false">ROUND(E18*N18,5)</f>
        <v>0.10676</v>
      </c>
      <c r="P18" s="188" t="n">
        <v>0</v>
      </c>
      <c r="Q18" s="188" t="n">
        <f aca="false">ROUND(E18*P18,5)</f>
        <v>0</v>
      </c>
      <c r="R18" s="188"/>
      <c r="S18" s="188"/>
      <c r="T18" s="189" t="n">
        <v>1.153</v>
      </c>
      <c r="U18" s="188" t="n">
        <f aca="false">ROUND(E18*T18,2)</f>
        <v>9.69</v>
      </c>
      <c r="V18" s="190"/>
      <c r="W18" s="190"/>
      <c r="X18" s="190"/>
      <c r="Y18" s="190"/>
      <c r="Z18" s="190"/>
      <c r="AA18" s="190"/>
      <c r="AB18" s="190"/>
      <c r="AC18" s="190"/>
      <c r="AD18" s="190"/>
      <c r="AE18" s="190" t="s">
        <v>116</v>
      </c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  <c r="AX18" s="190"/>
      <c r="AY18" s="190"/>
      <c r="AZ18" s="190"/>
      <c r="BA18" s="190"/>
      <c r="BB18" s="190"/>
      <c r="BC18" s="190"/>
      <c r="BD18" s="190"/>
      <c r="BE18" s="190"/>
      <c r="BF18" s="190"/>
      <c r="BG18" s="190"/>
      <c r="BH18" s="190"/>
    </row>
    <row r="19" customFormat="false" ht="19.4" hidden="false" customHeight="false" outlineLevel="1" collapsed="false">
      <c r="A19" s="182"/>
      <c r="B19" s="182"/>
      <c r="C19" s="191" t="s">
        <v>135</v>
      </c>
      <c r="D19" s="192"/>
      <c r="E19" s="193" t="n">
        <v>8.4</v>
      </c>
      <c r="F19" s="187"/>
      <c r="G19" s="187"/>
      <c r="H19" s="187"/>
      <c r="I19" s="187"/>
      <c r="J19" s="187"/>
      <c r="K19" s="187"/>
      <c r="L19" s="187"/>
      <c r="M19" s="187"/>
      <c r="N19" s="188"/>
      <c r="O19" s="188"/>
      <c r="P19" s="188"/>
      <c r="Q19" s="188"/>
      <c r="R19" s="188"/>
      <c r="S19" s="188"/>
      <c r="T19" s="189"/>
      <c r="U19" s="188"/>
      <c r="V19" s="190"/>
      <c r="W19" s="190"/>
      <c r="X19" s="190"/>
      <c r="Y19" s="190"/>
      <c r="Z19" s="190"/>
      <c r="AA19" s="190"/>
      <c r="AB19" s="190"/>
      <c r="AC19" s="190"/>
      <c r="AD19" s="190"/>
      <c r="AE19" s="190" t="s">
        <v>130</v>
      </c>
      <c r="AF19" s="190" t="n">
        <v>0</v>
      </c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</row>
    <row r="20" customFormat="false" ht="12.75" hidden="false" customHeight="false" outlineLevel="1" collapsed="false">
      <c r="A20" s="182" t="n">
        <v>8</v>
      </c>
      <c r="B20" s="182" t="s">
        <v>136</v>
      </c>
      <c r="C20" s="183" t="s">
        <v>137</v>
      </c>
      <c r="D20" s="184" t="s">
        <v>128</v>
      </c>
      <c r="E20" s="185" t="n">
        <v>106.2</v>
      </c>
      <c r="F20" s="186" t="n">
        <f aca="false">H20+J20</f>
        <v>0</v>
      </c>
      <c r="G20" s="187" t="n">
        <f aca="false">ROUND(E20*F20,2)</f>
        <v>0</v>
      </c>
      <c r="H20" s="187"/>
      <c r="I20" s="187" t="n">
        <f aca="false">ROUND(E20*H20,2)</f>
        <v>0</v>
      </c>
      <c r="J20" s="187"/>
      <c r="K20" s="187" t="n">
        <f aca="false">ROUND(E20*J20,2)</f>
        <v>0</v>
      </c>
      <c r="L20" s="187" t="n">
        <v>21</v>
      </c>
      <c r="M20" s="187" t="n">
        <f aca="false">G20*(1+L20/100)</f>
        <v>0</v>
      </c>
      <c r="N20" s="188" t="n">
        <v>0.0107</v>
      </c>
      <c r="O20" s="188" t="n">
        <f aca="false">ROUND(E20*N20,5)</f>
        <v>1.13634</v>
      </c>
      <c r="P20" s="188" t="n">
        <v>0</v>
      </c>
      <c r="Q20" s="188" t="n">
        <f aca="false">ROUND(E20*P20,5)</f>
        <v>0</v>
      </c>
      <c r="R20" s="188"/>
      <c r="S20" s="188"/>
      <c r="T20" s="189" t="n">
        <v>0.908</v>
      </c>
      <c r="U20" s="188" t="n">
        <f aca="false">ROUND(E20*T20,2)</f>
        <v>96.43</v>
      </c>
      <c r="V20" s="190"/>
      <c r="W20" s="190"/>
      <c r="X20" s="190"/>
      <c r="Y20" s="190"/>
      <c r="Z20" s="190"/>
      <c r="AA20" s="190"/>
      <c r="AB20" s="190"/>
      <c r="AC20" s="190"/>
      <c r="AD20" s="190"/>
      <c r="AE20" s="190" t="s">
        <v>116</v>
      </c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</row>
    <row r="21" customFormat="false" ht="12.75" hidden="false" customHeight="false" outlineLevel="1" collapsed="false">
      <c r="A21" s="182"/>
      <c r="B21" s="182"/>
      <c r="C21" s="191" t="s">
        <v>138</v>
      </c>
      <c r="D21" s="192"/>
      <c r="E21" s="193" t="n">
        <v>33.1</v>
      </c>
      <c r="F21" s="187"/>
      <c r="G21" s="187"/>
      <c r="H21" s="187"/>
      <c r="I21" s="187"/>
      <c r="J21" s="187"/>
      <c r="K21" s="187"/>
      <c r="L21" s="187"/>
      <c r="M21" s="187"/>
      <c r="N21" s="188"/>
      <c r="O21" s="188"/>
      <c r="P21" s="188"/>
      <c r="Q21" s="188"/>
      <c r="R21" s="188"/>
      <c r="S21" s="188"/>
      <c r="T21" s="189"/>
      <c r="U21" s="188"/>
      <c r="V21" s="190"/>
      <c r="W21" s="190"/>
      <c r="X21" s="190"/>
      <c r="Y21" s="190"/>
      <c r="Z21" s="190"/>
      <c r="AA21" s="190"/>
      <c r="AB21" s="190"/>
      <c r="AC21" s="190"/>
      <c r="AD21" s="190"/>
      <c r="AE21" s="190" t="s">
        <v>130</v>
      </c>
      <c r="AF21" s="190" t="n">
        <v>0</v>
      </c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0"/>
      <c r="BG21" s="190"/>
      <c r="BH21" s="190"/>
    </row>
    <row r="22" customFormat="false" ht="12.75" hidden="false" customHeight="false" outlineLevel="1" collapsed="false">
      <c r="A22" s="182"/>
      <c r="B22" s="182"/>
      <c r="C22" s="191" t="s">
        <v>139</v>
      </c>
      <c r="D22" s="192"/>
      <c r="E22" s="193" t="n">
        <v>73.1</v>
      </c>
      <c r="F22" s="187"/>
      <c r="G22" s="187"/>
      <c r="H22" s="187"/>
      <c r="I22" s="187"/>
      <c r="J22" s="187"/>
      <c r="K22" s="187"/>
      <c r="L22" s="187"/>
      <c r="M22" s="187"/>
      <c r="N22" s="188"/>
      <c r="O22" s="188"/>
      <c r="P22" s="188"/>
      <c r="Q22" s="188"/>
      <c r="R22" s="188"/>
      <c r="S22" s="188"/>
      <c r="T22" s="189"/>
      <c r="U22" s="188"/>
      <c r="V22" s="190"/>
      <c r="W22" s="190"/>
      <c r="X22" s="190"/>
      <c r="Y22" s="190"/>
      <c r="Z22" s="190"/>
      <c r="AA22" s="190"/>
      <c r="AB22" s="190"/>
      <c r="AC22" s="190"/>
      <c r="AD22" s="190"/>
      <c r="AE22" s="190" t="s">
        <v>130</v>
      </c>
      <c r="AF22" s="190" t="n">
        <v>0</v>
      </c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0"/>
      <c r="BG22" s="190"/>
      <c r="BH22" s="190"/>
    </row>
    <row r="23" customFormat="false" ht="12.75" hidden="false" customHeight="false" outlineLevel="1" collapsed="false">
      <c r="A23" s="182" t="n">
        <v>9</v>
      </c>
      <c r="B23" s="182" t="s">
        <v>140</v>
      </c>
      <c r="C23" s="183" t="s">
        <v>141</v>
      </c>
      <c r="D23" s="184" t="s">
        <v>128</v>
      </c>
      <c r="E23" s="185" t="n">
        <v>47.7</v>
      </c>
      <c r="F23" s="186" t="n">
        <f aca="false">H23+J23</f>
        <v>0</v>
      </c>
      <c r="G23" s="187" t="n">
        <f aca="false">ROUND(E23*F23,2)</f>
        <v>0</v>
      </c>
      <c r="H23" s="187"/>
      <c r="I23" s="187" t="n">
        <f aca="false">ROUND(E23*H23,2)</f>
        <v>0</v>
      </c>
      <c r="J23" s="187"/>
      <c r="K23" s="187" t="n">
        <f aca="false">ROUND(E23*J23,2)</f>
        <v>0</v>
      </c>
      <c r="L23" s="187" t="n">
        <v>21</v>
      </c>
      <c r="M23" s="187" t="n">
        <f aca="false">G23*(1+L23/100)</f>
        <v>0</v>
      </c>
      <c r="N23" s="188" t="n">
        <v>0.01271</v>
      </c>
      <c r="O23" s="188" t="n">
        <f aca="false">ROUND(E23*N23,5)</f>
        <v>0.60627</v>
      </c>
      <c r="P23" s="188" t="n">
        <v>0</v>
      </c>
      <c r="Q23" s="188" t="n">
        <f aca="false">ROUND(E23*P23,5)</f>
        <v>0</v>
      </c>
      <c r="R23" s="188"/>
      <c r="S23" s="188"/>
      <c r="T23" s="189" t="n">
        <v>1.153</v>
      </c>
      <c r="U23" s="188" t="n">
        <f aca="false">ROUND(E23*T23,2)</f>
        <v>55</v>
      </c>
      <c r="V23" s="190"/>
      <c r="W23" s="190"/>
      <c r="X23" s="190"/>
      <c r="Y23" s="190"/>
      <c r="Z23" s="190"/>
      <c r="AA23" s="190"/>
      <c r="AB23" s="190"/>
      <c r="AC23" s="190"/>
      <c r="AD23" s="190"/>
      <c r="AE23" s="190" t="s">
        <v>116</v>
      </c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</row>
    <row r="24" customFormat="false" ht="12.75" hidden="false" customHeight="false" outlineLevel="1" collapsed="false">
      <c r="A24" s="182"/>
      <c r="B24" s="182"/>
      <c r="C24" s="191" t="s">
        <v>142</v>
      </c>
      <c r="D24" s="192"/>
      <c r="E24" s="193" t="n">
        <v>47.7</v>
      </c>
      <c r="F24" s="187"/>
      <c r="G24" s="187"/>
      <c r="H24" s="187"/>
      <c r="I24" s="187"/>
      <c r="J24" s="187"/>
      <c r="K24" s="187"/>
      <c r="L24" s="187"/>
      <c r="M24" s="187"/>
      <c r="N24" s="188"/>
      <c r="O24" s="188"/>
      <c r="P24" s="188"/>
      <c r="Q24" s="188"/>
      <c r="R24" s="188"/>
      <c r="S24" s="188"/>
      <c r="T24" s="189"/>
      <c r="U24" s="188"/>
      <c r="V24" s="190"/>
      <c r="W24" s="190"/>
      <c r="X24" s="190"/>
      <c r="Y24" s="190"/>
      <c r="Z24" s="190"/>
      <c r="AA24" s="190"/>
      <c r="AB24" s="190"/>
      <c r="AC24" s="190"/>
      <c r="AD24" s="190"/>
      <c r="AE24" s="190" t="s">
        <v>130</v>
      </c>
      <c r="AF24" s="190" t="n">
        <v>0</v>
      </c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</row>
    <row r="25" customFormat="false" ht="12.75" hidden="false" customHeight="false" outlineLevel="1" collapsed="false">
      <c r="A25" s="182" t="n">
        <v>10</v>
      </c>
      <c r="B25" s="182" t="s">
        <v>143</v>
      </c>
      <c r="C25" s="183" t="s">
        <v>144</v>
      </c>
      <c r="D25" s="184" t="s">
        <v>145</v>
      </c>
      <c r="E25" s="185" t="n">
        <v>702.512</v>
      </c>
      <c r="F25" s="186" t="n">
        <f aca="false">H25+J25</f>
        <v>0</v>
      </c>
      <c r="G25" s="187" t="n">
        <f aca="false">ROUND(E25*F25,2)</f>
        <v>0</v>
      </c>
      <c r="H25" s="187"/>
      <c r="I25" s="187" t="n">
        <f aca="false">ROUND(E25*H25,2)</f>
        <v>0</v>
      </c>
      <c r="J25" s="187"/>
      <c r="K25" s="187" t="n">
        <f aca="false">ROUND(E25*J25,2)</f>
        <v>0</v>
      </c>
      <c r="L25" s="187" t="n">
        <v>21</v>
      </c>
      <c r="M25" s="187" t="n">
        <f aca="false">G25*(1+L25/100)</f>
        <v>0</v>
      </c>
      <c r="N25" s="188" t="n">
        <v>0</v>
      </c>
      <c r="O25" s="188" t="n">
        <f aca="false">ROUND(E25*N25,5)</f>
        <v>0</v>
      </c>
      <c r="P25" s="188" t="n">
        <v>0</v>
      </c>
      <c r="Q25" s="188" t="n">
        <f aca="false">ROUND(E25*P25,5)</f>
        <v>0</v>
      </c>
      <c r="R25" s="188"/>
      <c r="S25" s="188"/>
      <c r="T25" s="189" t="n">
        <v>1.548</v>
      </c>
      <c r="U25" s="188" t="n">
        <f aca="false">ROUND(E25*T25,2)</f>
        <v>1087.49</v>
      </c>
      <c r="V25" s="190"/>
      <c r="W25" s="190"/>
      <c r="X25" s="190"/>
      <c r="Y25" s="190"/>
      <c r="Z25" s="190"/>
      <c r="AA25" s="190"/>
      <c r="AB25" s="190"/>
      <c r="AC25" s="190"/>
      <c r="AD25" s="190"/>
      <c r="AE25" s="190" t="s">
        <v>116</v>
      </c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0"/>
      <c r="BF25" s="190"/>
      <c r="BG25" s="190"/>
      <c r="BH25" s="190"/>
    </row>
    <row r="26" customFormat="false" ht="19.4" hidden="false" customHeight="false" outlineLevel="1" collapsed="false">
      <c r="A26" s="182"/>
      <c r="B26" s="182"/>
      <c r="C26" s="191" t="s">
        <v>146</v>
      </c>
      <c r="D26" s="192"/>
      <c r="E26" s="193" t="n">
        <v>372.5</v>
      </c>
      <c r="F26" s="187"/>
      <c r="G26" s="187"/>
      <c r="H26" s="187"/>
      <c r="I26" s="187"/>
      <c r="J26" s="187"/>
      <c r="K26" s="187"/>
      <c r="L26" s="187"/>
      <c r="M26" s="187"/>
      <c r="N26" s="188"/>
      <c r="O26" s="188"/>
      <c r="P26" s="188"/>
      <c r="Q26" s="188"/>
      <c r="R26" s="188"/>
      <c r="S26" s="188"/>
      <c r="T26" s="189"/>
      <c r="U26" s="188"/>
      <c r="V26" s="190"/>
      <c r="W26" s="190"/>
      <c r="X26" s="190"/>
      <c r="Y26" s="190"/>
      <c r="Z26" s="190"/>
      <c r="AA26" s="190"/>
      <c r="AB26" s="190"/>
      <c r="AC26" s="190"/>
      <c r="AD26" s="190"/>
      <c r="AE26" s="190" t="s">
        <v>130</v>
      </c>
      <c r="AF26" s="190" t="n">
        <v>0</v>
      </c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  <c r="BE26" s="190"/>
      <c r="BF26" s="190"/>
      <c r="BG26" s="190"/>
      <c r="BH26" s="190"/>
    </row>
    <row r="27" customFormat="false" ht="12.75" hidden="false" customHeight="false" outlineLevel="1" collapsed="false">
      <c r="A27" s="182"/>
      <c r="B27" s="182"/>
      <c r="C27" s="191" t="s">
        <v>147</v>
      </c>
      <c r="D27" s="192"/>
      <c r="E27" s="193" t="n">
        <v>58.256</v>
      </c>
      <c r="F27" s="187"/>
      <c r="G27" s="187"/>
      <c r="H27" s="187"/>
      <c r="I27" s="187"/>
      <c r="J27" s="187"/>
      <c r="K27" s="187"/>
      <c r="L27" s="187"/>
      <c r="M27" s="187"/>
      <c r="N27" s="188"/>
      <c r="O27" s="188"/>
      <c r="P27" s="188"/>
      <c r="Q27" s="188"/>
      <c r="R27" s="188"/>
      <c r="S27" s="188"/>
      <c r="T27" s="189"/>
      <c r="U27" s="188"/>
      <c r="V27" s="190"/>
      <c r="W27" s="190"/>
      <c r="X27" s="190"/>
      <c r="Y27" s="190"/>
      <c r="Z27" s="190"/>
      <c r="AA27" s="190"/>
      <c r="AB27" s="190"/>
      <c r="AC27" s="190"/>
      <c r="AD27" s="190"/>
      <c r="AE27" s="190" t="s">
        <v>130</v>
      </c>
      <c r="AF27" s="190" t="n">
        <v>0</v>
      </c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190"/>
      <c r="BG27" s="190"/>
      <c r="BH27" s="190"/>
    </row>
    <row r="28" customFormat="false" ht="12.75" hidden="false" customHeight="false" outlineLevel="1" collapsed="false">
      <c r="A28" s="182"/>
      <c r="B28" s="182"/>
      <c r="C28" s="191" t="s">
        <v>148</v>
      </c>
      <c r="D28" s="192"/>
      <c r="E28" s="193" t="n">
        <v>128.656</v>
      </c>
      <c r="F28" s="187"/>
      <c r="G28" s="187"/>
      <c r="H28" s="187"/>
      <c r="I28" s="187"/>
      <c r="J28" s="187"/>
      <c r="K28" s="187"/>
      <c r="L28" s="187"/>
      <c r="M28" s="187"/>
      <c r="N28" s="188"/>
      <c r="O28" s="188"/>
      <c r="P28" s="188"/>
      <c r="Q28" s="188"/>
      <c r="R28" s="188"/>
      <c r="S28" s="188"/>
      <c r="T28" s="189"/>
      <c r="U28" s="188"/>
      <c r="V28" s="190"/>
      <c r="W28" s="190"/>
      <c r="X28" s="190"/>
      <c r="Y28" s="190"/>
      <c r="Z28" s="190"/>
      <c r="AA28" s="190"/>
      <c r="AB28" s="190"/>
      <c r="AC28" s="190"/>
      <c r="AD28" s="190"/>
      <c r="AE28" s="190" t="s">
        <v>130</v>
      </c>
      <c r="AF28" s="190" t="n">
        <v>0</v>
      </c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</row>
    <row r="29" customFormat="false" ht="12.75" hidden="false" customHeight="false" outlineLevel="1" collapsed="false">
      <c r="A29" s="182"/>
      <c r="B29" s="182"/>
      <c r="C29" s="191" t="s">
        <v>149</v>
      </c>
      <c r="D29" s="192"/>
      <c r="E29" s="193" t="n">
        <v>143.1</v>
      </c>
      <c r="F29" s="187"/>
      <c r="G29" s="187"/>
      <c r="H29" s="187"/>
      <c r="I29" s="187"/>
      <c r="J29" s="187"/>
      <c r="K29" s="187"/>
      <c r="L29" s="187"/>
      <c r="M29" s="187"/>
      <c r="N29" s="188"/>
      <c r="O29" s="188"/>
      <c r="P29" s="188"/>
      <c r="Q29" s="188"/>
      <c r="R29" s="188"/>
      <c r="S29" s="188"/>
      <c r="T29" s="189"/>
      <c r="U29" s="188"/>
      <c r="V29" s="190"/>
      <c r="W29" s="190"/>
      <c r="X29" s="190"/>
      <c r="Y29" s="190"/>
      <c r="Z29" s="190"/>
      <c r="AA29" s="190"/>
      <c r="AB29" s="190"/>
      <c r="AC29" s="190"/>
      <c r="AD29" s="190"/>
      <c r="AE29" s="190" t="s">
        <v>130</v>
      </c>
      <c r="AF29" s="190" t="n">
        <v>0</v>
      </c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  <c r="BB29" s="190"/>
      <c r="BC29" s="190"/>
      <c r="BD29" s="190"/>
      <c r="BE29" s="190"/>
      <c r="BF29" s="190"/>
      <c r="BG29" s="190"/>
      <c r="BH29" s="190"/>
    </row>
    <row r="30" customFormat="false" ht="19.4" hidden="false" customHeight="false" outlineLevel="1" collapsed="false">
      <c r="A30" s="182" t="n">
        <v>11</v>
      </c>
      <c r="B30" s="182" t="s">
        <v>150</v>
      </c>
      <c r="C30" s="183" t="s">
        <v>151</v>
      </c>
      <c r="D30" s="184" t="s">
        <v>145</v>
      </c>
      <c r="E30" s="185" t="n">
        <v>5</v>
      </c>
      <c r="F30" s="186" t="n">
        <f aca="false">H30+J30</f>
        <v>0</v>
      </c>
      <c r="G30" s="187" t="n">
        <f aca="false">ROUND(E30*F30,2)</f>
        <v>0</v>
      </c>
      <c r="H30" s="187"/>
      <c r="I30" s="187" t="n">
        <f aca="false">ROUND(E30*H30,2)</f>
        <v>0</v>
      </c>
      <c r="J30" s="187"/>
      <c r="K30" s="187" t="n">
        <f aca="false">ROUND(E30*J30,2)</f>
        <v>0</v>
      </c>
      <c r="L30" s="187" t="n">
        <v>21</v>
      </c>
      <c r="M30" s="187" t="n">
        <f aca="false">G30*(1+L30/100)</f>
        <v>0</v>
      </c>
      <c r="N30" s="188" t="n">
        <v>0</v>
      </c>
      <c r="O30" s="188" t="n">
        <f aca="false">ROUND(E30*N30,5)</f>
        <v>0</v>
      </c>
      <c r="P30" s="188" t="n">
        <v>0</v>
      </c>
      <c r="Q30" s="188" t="n">
        <f aca="false">ROUND(E30*P30,5)</f>
        <v>0</v>
      </c>
      <c r="R30" s="188"/>
      <c r="S30" s="188"/>
      <c r="T30" s="189" t="n">
        <v>16.54</v>
      </c>
      <c r="U30" s="188" t="n">
        <f aca="false">ROUND(E30*T30,2)</f>
        <v>82.7</v>
      </c>
      <c r="V30" s="190"/>
      <c r="W30" s="190"/>
      <c r="X30" s="190"/>
      <c r="Y30" s="190"/>
      <c r="Z30" s="190"/>
      <c r="AA30" s="190"/>
      <c r="AB30" s="190"/>
      <c r="AC30" s="190"/>
      <c r="AD30" s="190"/>
      <c r="AE30" s="190" t="s">
        <v>116</v>
      </c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  <c r="BA30" s="190"/>
      <c r="BB30" s="190"/>
      <c r="BC30" s="190"/>
      <c r="BD30" s="190"/>
      <c r="BE30" s="190"/>
      <c r="BF30" s="190"/>
      <c r="BG30" s="190"/>
      <c r="BH30" s="190"/>
    </row>
    <row r="31" customFormat="false" ht="12.75" hidden="false" customHeight="false" outlineLevel="1" collapsed="false">
      <c r="A31" s="182"/>
      <c r="B31" s="182"/>
      <c r="C31" s="191" t="s">
        <v>152</v>
      </c>
      <c r="D31" s="192"/>
      <c r="E31" s="193" t="n">
        <v>5</v>
      </c>
      <c r="F31" s="187"/>
      <c r="G31" s="187"/>
      <c r="H31" s="187"/>
      <c r="I31" s="187"/>
      <c r="J31" s="187"/>
      <c r="K31" s="187"/>
      <c r="L31" s="187"/>
      <c r="M31" s="187"/>
      <c r="N31" s="188"/>
      <c r="O31" s="188"/>
      <c r="P31" s="188"/>
      <c r="Q31" s="188"/>
      <c r="R31" s="188"/>
      <c r="S31" s="188"/>
      <c r="T31" s="189"/>
      <c r="U31" s="188"/>
      <c r="V31" s="190"/>
      <c r="W31" s="190"/>
      <c r="X31" s="190"/>
      <c r="Y31" s="190"/>
      <c r="Z31" s="190"/>
      <c r="AA31" s="190"/>
      <c r="AB31" s="190"/>
      <c r="AC31" s="190"/>
      <c r="AD31" s="190"/>
      <c r="AE31" s="190" t="s">
        <v>130</v>
      </c>
      <c r="AF31" s="190" t="n">
        <v>0</v>
      </c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190"/>
      <c r="AT31" s="190"/>
      <c r="AU31" s="190"/>
      <c r="AV31" s="190"/>
      <c r="AW31" s="190"/>
      <c r="AX31" s="190"/>
      <c r="AY31" s="190"/>
      <c r="AZ31" s="190"/>
      <c r="BA31" s="190"/>
      <c r="BB31" s="190"/>
      <c r="BC31" s="190"/>
      <c r="BD31" s="190"/>
      <c r="BE31" s="190"/>
      <c r="BF31" s="190"/>
      <c r="BG31" s="190"/>
      <c r="BH31" s="190"/>
    </row>
    <row r="32" customFormat="false" ht="19.4" hidden="false" customHeight="false" outlineLevel="1" collapsed="false">
      <c r="A32" s="182" t="n">
        <v>12</v>
      </c>
      <c r="B32" s="182" t="s">
        <v>153</v>
      </c>
      <c r="C32" s="183" t="s">
        <v>154</v>
      </c>
      <c r="D32" s="184" t="s">
        <v>145</v>
      </c>
      <c r="E32" s="185" t="n">
        <v>265.675</v>
      </c>
      <c r="F32" s="186" t="n">
        <f aca="false">H32+J32</f>
        <v>0</v>
      </c>
      <c r="G32" s="187" t="n">
        <f aca="false">ROUND(E32*F32,2)</f>
        <v>0</v>
      </c>
      <c r="H32" s="187"/>
      <c r="I32" s="187" t="n">
        <f aca="false">ROUND(E32*H32,2)</f>
        <v>0</v>
      </c>
      <c r="J32" s="187"/>
      <c r="K32" s="187" t="n">
        <f aca="false">ROUND(E32*J32,2)</f>
        <v>0</v>
      </c>
      <c r="L32" s="187" t="n">
        <v>21</v>
      </c>
      <c r="M32" s="187" t="n">
        <f aca="false">G32*(1+L32/100)</f>
        <v>0</v>
      </c>
      <c r="N32" s="188" t="n">
        <v>0</v>
      </c>
      <c r="O32" s="188" t="n">
        <f aca="false">ROUND(E32*N32,5)</f>
        <v>0</v>
      </c>
      <c r="P32" s="188" t="n">
        <v>0</v>
      </c>
      <c r="Q32" s="188" t="n">
        <f aca="false">ROUND(E32*P32,5)</f>
        <v>0</v>
      </c>
      <c r="R32" s="188"/>
      <c r="S32" s="188"/>
      <c r="T32" s="189" t="n">
        <v>0.097</v>
      </c>
      <c r="U32" s="188" t="n">
        <f aca="false">ROUND(E32*T32,2)</f>
        <v>25.77</v>
      </c>
      <c r="V32" s="190"/>
      <c r="W32" s="190"/>
      <c r="X32" s="190"/>
      <c r="Y32" s="190"/>
      <c r="Z32" s="190"/>
      <c r="AA32" s="190"/>
      <c r="AB32" s="190"/>
      <c r="AC32" s="190"/>
      <c r="AD32" s="190"/>
      <c r="AE32" s="190" t="s">
        <v>116</v>
      </c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  <c r="BE32" s="190"/>
      <c r="BF32" s="190"/>
      <c r="BG32" s="190"/>
      <c r="BH32" s="190"/>
    </row>
    <row r="33" customFormat="false" ht="12.75" hidden="false" customHeight="false" outlineLevel="1" collapsed="false">
      <c r="A33" s="182"/>
      <c r="B33" s="182"/>
      <c r="C33" s="191" t="s">
        <v>155</v>
      </c>
      <c r="D33" s="192"/>
      <c r="E33" s="193" t="n">
        <v>265.675</v>
      </c>
      <c r="F33" s="187"/>
      <c r="G33" s="187"/>
      <c r="H33" s="187"/>
      <c r="I33" s="187"/>
      <c r="J33" s="187"/>
      <c r="K33" s="187"/>
      <c r="L33" s="187"/>
      <c r="M33" s="187"/>
      <c r="N33" s="188"/>
      <c r="O33" s="188"/>
      <c r="P33" s="188"/>
      <c r="Q33" s="188"/>
      <c r="R33" s="188"/>
      <c r="S33" s="188"/>
      <c r="T33" s="189"/>
      <c r="U33" s="188"/>
      <c r="V33" s="190"/>
      <c r="W33" s="190"/>
      <c r="X33" s="190"/>
      <c r="Y33" s="190"/>
      <c r="Z33" s="190"/>
      <c r="AA33" s="190"/>
      <c r="AB33" s="190"/>
      <c r="AC33" s="190"/>
      <c r="AD33" s="190"/>
      <c r="AE33" s="190" t="s">
        <v>130</v>
      </c>
      <c r="AF33" s="190" t="n">
        <v>0</v>
      </c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0"/>
      <c r="AT33" s="190"/>
      <c r="AU33" s="190"/>
      <c r="AV33" s="190"/>
      <c r="AW33" s="190"/>
      <c r="AX33" s="190"/>
      <c r="AY33" s="190"/>
      <c r="AZ33" s="190"/>
      <c r="BA33" s="190"/>
      <c r="BB33" s="190"/>
      <c r="BC33" s="190"/>
      <c r="BD33" s="190"/>
      <c r="BE33" s="190"/>
      <c r="BF33" s="190"/>
      <c r="BG33" s="190"/>
      <c r="BH33" s="190"/>
    </row>
    <row r="34" customFormat="false" ht="12.75" hidden="false" customHeight="false" outlineLevel="1" collapsed="false">
      <c r="A34" s="182" t="n">
        <v>13</v>
      </c>
      <c r="B34" s="182" t="s">
        <v>156</v>
      </c>
      <c r="C34" s="183" t="s">
        <v>157</v>
      </c>
      <c r="D34" s="184" t="s">
        <v>145</v>
      </c>
      <c r="E34" s="185" t="n">
        <v>225</v>
      </c>
      <c r="F34" s="186" t="n">
        <f aca="false">H34+J34</f>
        <v>0</v>
      </c>
      <c r="G34" s="187" t="n">
        <f aca="false">ROUND(E34*F34,2)</f>
        <v>0</v>
      </c>
      <c r="H34" s="187"/>
      <c r="I34" s="187" t="n">
        <f aca="false">ROUND(E34*H34,2)</f>
        <v>0</v>
      </c>
      <c r="J34" s="187"/>
      <c r="K34" s="187" t="n">
        <f aca="false">ROUND(E34*J34,2)</f>
        <v>0</v>
      </c>
      <c r="L34" s="187" t="n">
        <v>21</v>
      </c>
      <c r="M34" s="187" t="n">
        <f aca="false">G34*(1+L34/100)</f>
        <v>0</v>
      </c>
      <c r="N34" s="188" t="n">
        <v>0</v>
      </c>
      <c r="O34" s="188" t="n">
        <f aca="false">ROUND(E34*N34,5)</f>
        <v>0</v>
      </c>
      <c r="P34" s="188" t="n">
        <v>0</v>
      </c>
      <c r="Q34" s="188" t="n">
        <f aca="false">ROUND(E34*P34,5)</f>
        <v>0</v>
      </c>
      <c r="R34" s="188"/>
      <c r="S34" s="188"/>
      <c r="T34" s="189" t="n">
        <v>0.082</v>
      </c>
      <c r="U34" s="188" t="n">
        <f aca="false">ROUND(E34*T34,2)</f>
        <v>18.45</v>
      </c>
      <c r="V34" s="190"/>
      <c r="W34" s="190"/>
      <c r="X34" s="190"/>
      <c r="Y34" s="190"/>
      <c r="Z34" s="190"/>
      <c r="AA34" s="190"/>
      <c r="AB34" s="190"/>
      <c r="AC34" s="190"/>
      <c r="AD34" s="190"/>
      <c r="AE34" s="190" t="s">
        <v>116</v>
      </c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AZ34" s="190"/>
      <c r="BA34" s="190"/>
      <c r="BB34" s="190"/>
      <c r="BC34" s="190"/>
      <c r="BD34" s="190"/>
      <c r="BE34" s="190"/>
      <c r="BF34" s="190"/>
      <c r="BG34" s="190"/>
      <c r="BH34" s="190"/>
    </row>
    <row r="35" customFormat="false" ht="12.75" hidden="false" customHeight="false" outlineLevel="1" collapsed="false">
      <c r="A35" s="182" t="n">
        <v>14</v>
      </c>
      <c r="B35" s="182" t="s">
        <v>158</v>
      </c>
      <c r="C35" s="183" t="s">
        <v>159</v>
      </c>
      <c r="D35" s="184" t="s">
        <v>145</v>
      </c>
      <c r="E35" s="185" t="n">
        <v>225</v>
      </c>
      <c r="F35" s="186" t="n">
        <f aca="false">H35+J35</f>
        <v>0</v>
      </c>
      <c r="G35" s="187" t="n">
        <f aca="false">ROUND(E35*F35,2)</f>
        <v>0</v>
      </c>
      <c r="H35" s="187"/>
      <c r="I35" s="187" t="n">
        <f aca="false">ROUND(E35*H35,2)</f>
        <v>0</v>
      </c>
      <c r="J35" s="187"/>
      <c r="K35" s="187" t="n">
        <f aca="false">ROUND(E35*J35,2)</f>
        <v>0</v>
      </c>
      <c r="L35" s="187" t="n">
        <v>21</v>
      </c>
      <c r="M35" s="187" t="n">
        <f aca="false">G35*(1+L35/100)</f>
        <v>0</v>
      </c>
      <c r="N35" s="188" t="n">
        <v>0</v>
      </c>
      <c r="O35" s="188" t="n">
        <f aca="false">ROUND(E35*N35,5)</f>
        <v>0</v>
      </c>
      <c r="P35" s="188" t="n">
        <v>0</v>
      </c>
      <c r="Q35" s="188" t="n">
        <f aca="false">ROUND(E35*P35,5)</f>
        <v>0</v>
      </c>
      <c r="R35" s="188"/>
      <c r="S35" s="188"/>
      <c r="T35" s="189" t="n">
        <v>0.025</v>
      </c>
      <c r="U35" s="188" t="n">
        <f aca="false">ROUND(E35*T35,2)</f>
        <v>5.63</v>
      </c>
      <c r="V35" s="190"/>
      <c r="W35" s="190"/>
      <c r="X35" s="190"/>
      <c r="Y35" s="190"/>
      <c r="Z35" s="190"/>
      <c r="AA35" s="190"/>
      <c r="AB35" s="190"/>
      <c r="AC35" s="190"/>
      <c r="AD35" s="190"/>
      <c r="AE35" s="190" t="s">
        <v>116</v>
      </c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190"/>
      <c r="AT35" s="190"/>
      <c r="AU35" s="190"/>
      <c r="AV35" s="190"/>
      <c r="AW35" s="190"/>
      <c r="AX35" s="190"/>
      <c r="AY35" s="190"/>
      <c r="AZ35" s="190"/>
      <c r="BA35" s="190"/>
      <c r="BB35" s="190"/>
      <c r="BC35" s="190"/>
      <c r="BD35" s="190"/>
      <c r="BE35" s="190"/>
      <c r="BF35" s="190"/>
      <c r="BG35" s="190"/>
      <c r="BH35" s="190"/>
    </row>
    <row r="36" customFormat="false" ht="12.75" hidden="false" customHeight="false" outlineLevel="1" collapsed="false">
      <c r="A36" s="182" t="n">
        <v>15</v>
      </c>
      <c r="B36" s="182" t="s">
        <v>160</v>
      </c>
      <c r="C36" s="183" t="s">
        <v>161</v>
      </c>
      <c r="D36" s="184" t="s">
        <v>145</v>
      </c>
      <c r="E36" s="185" t="n">
        <v>774</v>
      </c>
      <c r="F36" s="186" t="n">
        <f aca="false">H36+J36</f>
        <v>0</v>
      </c>
      <c r="G36" s="187" t="n">
        <f aca="false">ROUND(E36*F36,2)</f>
        <v>0</v>
      </c>
      <c r="H36" s="187"/>
      <c r="I36" s="187" t="n">
        <f aca="false">ROUND(E36*H36,2)</f>
        <v>0</v>
      </c>
      <c r="J36" s="187"/>
      <c r="K36" s="187" t="n">
        <f aca="false">ROUND(E36*J36,2)</f>
        <v>0</v>
      </c>
      <c r="L36" s="187" t="n">
        <v>21</v>
      </c>
      <c r="M36" s="187" t="n">
        <f aca="false">G36*(1+L36/100)</f>
        <v>0</v>
      </c>
      <c r="N36" s="188" t="n">
        <v>0</v>
      </c>
      <c r="O36" s="188" t="n">
        <f aca="false">ROUND(E36*N36,5)</f>
        <v>0</v>
      </c>
      <c r="P36" s="188" t="n">
        <v>0</v>
      </c>
      <c r="Q36" s="188" t="n">
        <f aca="false">ROUND(E36*P36,5)</f>
        <v>0</v>
      </c>
      <c r="R36" s="188"/>
      <c r="S36" s="188"/>
      <c r="T36" s="189" t="n">
        <v>1.556</v>
      </c>
      <c r="U36" s="188" t="n">
        <f aca="false">ROUND(E36*T36,2)</f>
        <v>1204.34</v>
      </c>
      <c r="V36" s="190"/>
      <c r="W36" s="190"/>
      <c r="X36" s="190"/>
      <c r="Y36" s="190"/>
      <c r="Z36" s="190"/>
      <c r="AA36" s="190"/>
      <c r="AB36" s="190"/>
      <c r="AC36" s="190"/>
      <c r="AD36" s="190"/>
      <c r="AE36" s="190" t="s">
        <v>116</v>
      </c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190"/>
      <c r="BB36" s="190"/>
      <c r="BC36" s="190"/>
      <c r="BD36" s="190"/>
      <c r="BE36" s="190"/>
      <c r="BF36" s="190"/>
      <c r="BG36" s="190"/>
      <c r="BH36" s="190"/>
    </row>
    <row r="37" customFormat="false" ht="12.75" hidden="false" customHeight="false" outlineLevel="1" collapsed="false">
      <c r="A37" s="182" t="n">
        <v>16</v>
      </c>
      <c r="B37" s="182" t="s">
        <v>162</v>
      </c>
      <c r="C37" s="183" t="s">
        <v>163</v>
      </c>
      <c r="D37" s="184" t="s">
        <v>145</v>
      </c>
      <c r="E37" s="185" t="n">
        <v>774</v>
      </c>
      <c r="F37" s="186" t="n">
        <f aca="false">H37+J37</f>
        <v>0</v>
      </c>
      <c r="G37" s="187" t="n">
        <f aca="false">ROUND(E37*F37,2)</f>
        <v>0</v>
      </c>
      <c r="H37" s="187"/>
      <c r="I37" s="187" t="n">
        <f aca="false">ROUND(E37*H37,2)</f>
        <v>0</v>
      </c>
      <c r="J37" s="187"/>
      <c r="K37" s="187" t="n">
        <f aca="false">ROUND(E37*J37,2)</f>
        <v>0</v>
      </c>
      <c r="L37" s="187" t="n">
        <v>21</v>
      </c>
      <c r="M37" s="187" t="n">
        <f aca="false">G37*(1+L37/100)</f>
        <v>0</v>
      </c>
      <c r="N37" s="188" t="n">
        <v>0</v>
      </c>
      <c r="O37" s="188" t="n">
        <f aca="false">ROUND(E37*N37,5)</f>
        <v>0</v>
      </c>
      <c r="P37" s="188" t="n">
        <v>0</v>
      </c>
      <c r="Q37" s="188" t="n">
        <f aca="false">ROUND(E37*P37,5)</f>
        <v>0</v>
      </c>
      <c r="R37" s="188"/>
      <c r="S37" s="188"/>
      <c r="T37" s="189" t="n">
        <v>0.107</v>
      </c>
      <c r="U37" s="188" t="n">
        <f aca="false">ROUND(E37*T37,2)</f>
        <v>82.82</v>
      </c>
      <c r="V37" s="190"/>
      <c r="W37" s="190"/>
      <c r="X37" s="190"/>
      <c r="Y37" s="190"/>
      <c r="Z37" s="190"/>
      <c r="AA37" s="190"/>
      <c r="AB37" s="190"/>
      <c r="AC37" s="190"/>
      <c r="AD37" s="190"/>
      <c r="AE37" s="190" t="s">
        <v>116</v>
      </c>
      <c r="AF37" s="190"/>
      <c r="AG37" s="190"/>
      <c r="AH37" s="190"/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  <c r="BB37" s="190"/>
      <c r="BC37" s="190"/>
      <c r="BD37" s="190"/>
      <c r="BE37" s="190"/>
      <c r="BF37" s="190"/>
      <c r="BG37" s="190"/>
      <c r="BH37" s="190"/>
    </row>
    <row r="38" customFormat="false" ht="12.75" hidden="false" customHeight="false" outlineLevel="1" collapsed="false">
      <c r="A38" s="182" t="n">
        <v>17</v>
      </c>
      <c r="B38" s="182" t="s">
        <v>164</v>
      </c>
      <c r="C38" s="183" t="s">
        <v>165</v>
      </c>
      <c r="D38" s="184" t="s">
        <v>145</v>
      </c>
      <c r="E38" s="185" t="n">
        <v>129</v>
      </c>
      <c r="F38" s="186" t="n">
        <f aca="false">H38+J38</f>
        <v>0</v>
      </c>
      <c r="G38" s="187" t="n">
        <f aca="false">ROUND(E38*F38,2)</f>
        <v>0</v>
      </c>
      <c r="H38" s="187"/>
      <c r="I38" s="187" t="n">
        <f aca="false">ROUND(E38*H38,2)</f>
        <v>0</v>
      </c>
      <c r="J38" s="187"/>
      <c r="K38" s="187" t="n">
        <f aca="false">ROUND(E38*J38,2)</f>
        <v>0</v>
      </c>
      <c r="L38" s="187" t="n">
        <v>21</v>
      </c>
      <c r="M38" s="187" t="n">
        <f aca="false">G38*(1+L38/100)</f>
        <v>0</v>
      </c>
      <c r="N38" s="188" t="n">
        <v>0</v>
      </c>
      <c r="O38" s="188" t="n">
        <f aca="false">ROUND(E38*N38,5)</f>
        <v>0</v>
      </c>
      <c r="P38" s="188" t="n">
        <v>0</v>
      </c>
      <c r="Q38" s="188" t="n">
        <f aca="false">ROUND(E38*P38,5)</f>
        <v>0</v>
      </c>
      <c r="R38" s="188"/>
      <c r="S38" s="188"/>
      <c r="T38" s="189" t="n">
        <v>0.16</v>
      </c>
      <c r="U38" s="188" t="n">
        <f aca="false">ROUND(E38*T38,2)</f>
        <v>20.64</v>
      </c>
      <c r="V38" s="190"/>
      <c r="W38" s="190"/>
      <c r="X38" s="190"/>
      <c r="Y38" s="190"/>
      <c r="Z38" s="190"/>
      <c r="AA38" s="190"/>
      <c r="AB38" s="190"/>
      <c r="AC38" s="190"/>
      <c r="AD38" s="190"/>
      <c r="AE38" s="190" t="s">
        <v>116</v>
      </c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0"/>
      <c r="BD38" s="190"/>
      <c r="BE38" s="190"/>
      <c r="BF38" s="190"/>
      <c r="BG38" s="190"/>
      <c r="BH38" s="190"/>
    </row>
    <row r="39" customFormat="false" ht="12.75" hidden="false" customHeight="false" outlineLevel="1" collapsed="false">
      <c r="A39" s="182" t="n">
        <v>18</v>
      </c>
      <c r="B39" s="182" t="s">
        <v>166</v>
      </c>
      <c r="C39" s="183" t="s">
        <v>167</v>
      </c>
      <c r="D39" s="184" t="s">
        <v>145</v>
      </c>
      <c r="E39" s="185" t="n">
        <v>129</v>
      </c>
      <c r="F39" s="186" t="n">
        <f aca="false">H39+J39</f>
        <v>0</v>
      </c>
      <c r="G39" s="187" t="n">
        <f aca="false">ROUND(E39*F39,2)</f>
        <v>0</v>
      </c>
      <c r="H39" s="187"/>
      <c r="I39" s="187" t="n">
        <f aca="false">ROUND(E39*H39,2)</f>
        <v>0</v>
      </c>
      <c r="J39" s="187"/>
      <c r="K39" s="187" t="n">
        <f aca="false">ROUND(E39*J39,2)</f>
        <v>0</v>
      </c>
      <c r="L39" s="187" t="n">
        <v>21</v>
      </c>
      <c r="M39" s="187" t="n">
        <f aca="false">G39*(1+L39/100)</f>
        <v>0</v>
      </c>
      <c r="N39" s="188" t="n">
        <v>0</v>
      </c>
      <c r="O39" s="188" t="n">
        <f aca="false">ROUND(E39*N39,5)</f>
        <v>0</v>
      </c>
      <c r="P39" s="188" t="n">
        <v>0</v>
      </c>
      <c r="Q39" s="188" t="n">
        <f aca="false">ROUND(E39*P39,5)</f>
        <v>0</v>
      </c>
      <c r="R39" s="188"/>
      <c r="S39" s="188"/>
      <c r="T39" s="189" t="n">
        <v>0.084</v>
      </c>
      <c r="U39" s="188" t="n">
        <f aca="false">ROUND(E39*T39,2)</f>
        <v>10.84</v>
      </c>
      <c r="V39" s="190"/>
      <c r="W39" s="190"/>
      <c r="X39" s="190"/>
      <c r="Y39" s="190"/>
      <c r="Z39" s="190"/>
      <c r="AA39" s="190"/>
      <c r="AB39" s="190"/>
      <c r="AC39" s="190"/>
      <c r="AD39" s="190"/>
      <c r="AE39" s="190" t="s">
        <v>116</v>
      </c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190"/>
      <c r="AT39" s="190"/>
      <c r="AU39" s="190"/>
      <c r="AV39" s="190"/>
      <c r="AW39" s="190"/>
      <c r="AX39" s="190"/>
      <c r="AY39" s="190"/>
      <c r="AZ39" s="190"/>
      <c r="BA39" s="190"/>
      <c r="BB39" s="190"/>
      <c r="BC39" s="190"/>
      <c r="BD39" s="190"/>
      <c r="BE39" s="190"/>
      <c r="BF39" s="190"/>
      <c r="BG39" s="190"/>
      <c r="BH39" s="190"/>
    </row>
    <row r="40" customFormat="false" ht="12.75" hidden="false" customHeight="false" outlineLevel="1" collapsed="false">
      <c r="A40" s="182" t="n">
        <v>19</v>
      </c>
      <c r="B40" s="182" t="s">
        <v>168</v>
      </c>
      <c r="C40" s="183" t="s">
        <v>169</v>
      </c>
      <c r="D40" s="184" t="s">
        <v>128</v>
      </c>
      <c r="E40" s="185" t="n">
        <v>32</v>
      </c>
      <c r="F40" s="186" t="n">
        <f aca="false">H40+J40</f>
        <v>0</v>
      </c>
      <c r="G40" s="187" t="n">
        <f aca="false">ROUND(E40*F40,2)</f>
        <v>0</v>
      </c>
      <c r="H40" s="187"/>
      <c r="I40" s="187" t="n">
        <f aca="false">ROUND(E40*H40,2)</f>
        <v>0</v>
      </c>
      <c r="J40" s="187"/>
      <c r="K40" s="187" t="n">
        <f aca="false">ROUND(E40*J40,2)</f>
        <v>0</v>
      </c>
      <c r="L40" s="187" t="n">
        <v>21</v>
      </c>
      <c r="M40" s="187" t="n">
        <f aca="false">G40*(1+L40/100)</f>
        <v>0</v>
      </c>
      <c r="N40" s="188" t="n">
        <v>0.00726</v>
      </c>
      <c r="O40" s="188" t="n">
        <f aca="false">ROUND(E40*N40,5)</f>
        <v>0.23232</v>
      </c>
      <c r="P40" s="188" t="n">
        <v>0</v>
      </c>
      <c r="Q40" s="188" t="n">
        <f aca="false">ROUND(E40*P40,5)</f>
        <v>0</v>
      </c>
      <c r="R40" s="188"/>
      <c r="S40" s="188"/>
      <c r="T40" s="189" t="n">
        <v>4.265</v>
      </c>
      <c r="U40" s="188" t="n">
        <f aca="false">ROUND(E40*T40,2)</f>
        <v>136.48</v>
      </c>
      <c r="V40" s="190"/>
      <c r="W40" s="190"/>
      <c r="X40" s="190"/>
      <c r="Y40" s="190"/>
      <c r="Z40" s="190"/>
      <c r="AA40" s="190"/>
      <c r="AB40" s="190"/>
      <c r="AC40" s="190"/>
      <c r="AD40" s="190"/>
      <c r="AE40" s="190" t="s">
        <v>116</v>
      </c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  <c r="AR40" s="190"/>
      <c r="AS40" s="190"/>
      <c r="AT40" s="190"/>
      <c r="AU40" s="190"/>
      <c r="AV40" s="190"/>
      <c r="AW40" s="190"/>
      <c r="AX40" s="190"/>
      <c r="AY40" s="190"/>
      <c r="AZ40" s="190"/>
      <c r="BA40" s="190"/>
      <c r="BB40" s="190"/>
      <c r="BC40" s="190"/>
      <c r="BD40" s="190"/>
      <c r="BE40" s="190"/>
      <c r="BF40" s="190"/>
      <c r="BG40" s="190"/>
      <c r="BH40" s="190"/>
    </row>
    <row r="41" customFormat="false" ht="12.75" hidden="false" customHeight="false" outlineLevel="1" collapsed="false">
      <c r="A41" s="182"/>
      <c r="B41" s="182"/>
      <c r="C41" s="191" t="s">
        <v>170</v>
      </c>
      <c r="D41" s="192"/>
      <c r="E41" s="193"/>
      <c r="F41" s="187"/>
      <c r="G41" s="187"/>
      <c r="H41" s="187"/>
      <c r="I41" s="187"/>
      <c r="J41" s="187"/>
      <c r="K41" s="187"/>
      <c r="L41" s="187"/>
      <c r="M41" s="187"/>
      <c r="N41" s="188"/>
      <c r="O41" s="188"/>
      <c r="P41" s="188"/>
      <c r="Q41" s="188"/>
      <c r="R41" s="188"/>
      <c r="S41" s="188"/>
      <c r="T41" s="189"/>
      <c r="U41" s="188"/>
      <c r="V41" s="190"/>
      <c r="W41" s="190"/>
      <c r="X41" s="190"/>
      <c r="Y41" s="190"/>
      <c r="Z41" s="190"/>
      <c r="AA41" s="190"/>
      <c r="AB41" s="190"/>
      <c r="AC41" s="190"/>
      <c r="AD41" s="190"/>
      <c r="AE41" s="190" t="s">
        <v>130</v>
      </c>
      <c r="AF41" s="190" t="n">
        <v>0</v>
      </c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0"/>
      <c r="AT41" s="190"/>
      <c r="AU41" s="190"/>
      <c r="AV41" s="190"/>
      <c r="AW41" s="190"/>
      <c r="AX41" s="190"/>
      <c r="AY41" s="190"/>
      <c r="AZ41" s="190"/>
      <c r="BA41" s="190"/>
      <c r="BB41" s="190"/>
      <c r="BC41" s="190"/>
      <c r="BD41" s="190"/>
      <c r="BE41" s="190"/>
      <c r="BF41" s="190"/>
      <c r="BG41" s="190"/>
      <c r="BH41" s="190"/>
    </row>
    <row r="42" customFormat="false" ht="12.75" hidden="false" customHeight="false" outlineLevel="1" collapsed="false">
      <c r="A42" s="182"/>
      <c r="B42" s="182"/>
      <c r="C42" s="191" t="s">
        <v>171</v>
      </c>
      <c r="D42" s="192"/>
      <c r="E42" s="193" t="n">
        <v>32</v>
      </c>
      <c r="F42" s="187"/>
      <c r="G42" s="187"/>
      <c r="H42" s="187"/>
      <c r="I42" s="187"/>
      <c r="J42" s="187"/>
      <c r="K42" s="187"/>
      <c r="L42" s="187"/>
      <c r="M42" s="187"/>
      <c r="N42" s="188"/>
      <c r="O42" s="188"/>
      <c r="P42" s="188"/>
      <c r="Q42" s="188"/>
      <c r="R42" s="188"/>
      <c r="S42" s="188"/>
      <c r="T42" s="189"/>
      <c r="U42" s="188"/>
      <c r="V42" s="190"/>
      <c r="W42" s="190"/>
      <c r="X42" s="190"/>
      <c r="Y42" s="190"/>
      <c r="Z42" s="190"/>
      <c r="AA42" s="190"/>
      <c r="AB42" s="190"/>
      <c r="AC42" s="190"/>
      <c r="AD42" s="190"/>
      <c r="AE42" s="190" t="s">
        <v>130</v>
      </c>
      <c r="AF42" s="190" t="n">
        <v>0</v>
      </c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  <c r="BE42" s="190"/>
      <c r="BF42" s="190"/>
      <c r="BG42" s="190"/>
      <c r="BH42" s="190"/>
    </row>
    <row r="43" customFormat="false" ht="12.75" hidden="false" customHeight="false" outlineLevel="1" collapsed="false">
      <c r="A43" s="182" t="n">
        <v>20</v>
      </c>
      <c r="B43" s="182" t="s">
        <v>172</v>
      </c>
      <c r="C43" s="183" t="s">
        <v>173</v>
      </c>
      <c r="D43" s="184" t="s">
        <v>115</v>
      </c>
      <c r="E43" s="185" t="n">
        <v>508</v>
      </c>
      <c r="F43" s="186" t="n">
        <f aca="false">H43+J43</f>
        <v>0</v>
      </c>
      <c r="G43" s="187" t="n">
        <f aca="false">ROUND(E43*F43,2)</f>
        <v>0</v>
      </c>
      <c r="H43" s="187"/>
      <c r="I43" s="187" t="n">
        <f aca="false">ROUND(E43*H43,2)</f>
        <v>0</v>
      </c>
      <c r="J43" s="187"/>
      <c r="K43" s="187" t="n">
        <f aca="false">ROUND(E43*J43,2)</f>
        <v>0</v>
      </c>
      <c r="L43" s="187" t="n">
        <v>21</v>
      </c>
      <c r="M43" s="187" t="n">
        <f aca="false">G43*(1+L43/100)</f>
        <v>0</v>
      </c>
      <c r="N43" s="188" t="n">
        <v>0.0007</v>
      </c>
      <c r="O43" s="188" t="n">
        <f aca="false">ROUND(E43*N43,5)</f>
        <v>0.3556</v>
      </c>
      <c r="P43" s="188" t="n">
        <v>0</v>
      </c>
      <c r="Q43" s="188" t="n">
        <f aca="false">ROUND(E43*P43,5)</f>
        <v>0</v>
      </c>
      <c r="R43" s="188"/>
      <c r="S43" s="188"/>
      <c r="T43" s="189" t="n">
        <v>0.156</v>
      </c>
      <c r="U43" s="188" t="n">
        <f aca="false">ROUND(E43*T43,2)</f>
        <v>79.25</v>
      </c>
      <c r="V43" s="190"/>
      <c r="W43" s="190"/>
      <c r="X43" s="190"/>
      <c r="Y43" s="190"/>
      <c r="Z43" s="190"/>
      <c r="AA43" s="190"/>
      <c r="AB43" s="190"/>
      <c r="AC43" s="190"/>
      <c r="AD43" s="190"/>
      <c r="AE43" s="190" t="s">
        <v>116</v>
      </c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0"/>
      <c r="BC43" s="190"/>
      <c r="BD43" s="190"/>
      <c r="BE43" s="190"/>
      <c r="BF43" s="190"/>
      <c r="BG43" s="190"/>
      <c r="BH43" s="190"/>
    </row>
    <row r="44" customFormat="false" ht="12.75" hidden="false" customHeight="false" outlineLevel="1" collapsed="false">
      <c r="A44" s="182"/>
      <c r="B44" s="182"/>
      <c r="C44" s="191" t="s">
        <v>174</v>
      </c>
      <c r="D44" s="192"/>
      <c r="E44" s="193" t="n">
        <v>317</v>
      </c>
      <c r="F44" s="187"/>
      <c r="G44" s="187"/>
      <c r="H44" s="187"/>
      <c r="I44" s="187"/>
      <c r="J44" s="187"/>
      <c r="K44" s="187"/>
      <c r="L44" s="187"/>
      <c r="M44" s="187"/>
      <c r="N44" s="188"/>
      <c r="O44" s="188"/>
      <c r="P44" s="188"/>
      <c r="Q44" s="188"/>
      <c r="R44" s="188"/>
      <c r="S44" s="188"/>
      <c r="T44" s="189"/>
      <c r="U44" s="188"/>
      <c r="V44" s="190"/>
      <c r="W44" s="190"/>
      <c r="X44" s="190"/>
      <c r="Y44" s="190"/>
      <c r="Z44" s="190"/>
      <c r="AA44" s="190"/>
      <c r="AB44" s="190"/>
      <c r="AC44" s="190"/>
      <c r="AD44" s="190"/>
      <c r="AE44" s="190" t="s">
        <v>130</v>
      </c>
      <c r="AF44" s="190" t="n">
        <v>0</v>
      </c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0"/>
      <c r="BB44" s="190"/>
      <c r="BC44" s="190"/>
      <c r="BD44" s="190"/>
      <c r="BE44" s="190"/>
      <c r="BF44" s="190"/>
      <c r="BG44" s="190"/>
      <c r="BH44" s="190"/>
    </row>
    <row r="45" customFormat="false" ht="12.75" hidden="false" customHeight="false" outlineLevel="1" collapsed="false">
      <c r="A45" s="182"/>
      <c r="B45" s="182"/>
      <c r="C45" s="191" t="s">
        <v>175</v>
      </c>
      <c r="D45" s="192"/>
      <c r="E45" s="193" t="n">
        <v>191</v>
      </c>
      <c r="F45" s="187"/>
      <c r="G45" s="187"/>
      <c r="H45" s="187"/>
      <c r="I45" s="187"/>
      <c r="J45" s="187"/>
      <c r="K45" s="187"/>
      <c r="L45" s="187"/>
      <c r="M45" s="187"/>
      <c r="N45" s="188"/>
      <c r="O45" s="188"/>
      <c r="P45" s="188"/>
      <c r="Q45" s="188"/>
      <c r="R45" s="188"/>
      <c r="S45" s="188"/>
      <c r="T45" s="189"/>
      <c r="U45" s="188"/>
      <c r="V45" s="190"/>
      <c r="W45" s="190"/>
      <c r="X45" s="190"/>
      <c r="Y45" s="190"/>
      <c r="Z45" s="190"/>
      <c r="AA45" s="190"/>
      <c r="AB45" s="190"/>
      <c r="AC45" s="190"/>
      <c r="AD45" s="190"/>
      <c r="AE45" s="190" t="s">
        <v>130</v>
      </c>
      <c r="AF45" s="190" t="n">
        <v>0</v>
      </c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0"/>
      <c r="AT45" s="190"/>
      <c r="AU45" s="190"/>
      <c r="AV45" s="190"/>
      <c r="AW45" s="190"/>
      <c r="AX45" s="190"/>
      <c r="AY45" s="190"/>
      <c r="AZ45" s="190"/>
      <c r="BA45" s="190"/>
      <c r="BB45" s="190"/>
      <c r="BC45" s="190"/>
      <c r="BD45" s="190"/>
      <c r="BE45" s="190"/>
      <c r="BF45" s="190"/>
      <c r="BG45" s="190"/>
      <c r="BH45" s="190"/>
    </row>
    <row r="46" customFormat="false" ht="12.75" hidden="false" customHeight="false" outlineLevel="1" collapsed="false">
      <c r="A46" s="182" t="n">
        <v>21</v>
      </c>
      <c r="B46" s="182" t="s">
        <v>176</v>
      </c>
      <c r="C46" s="183" t="s">
        <v>177</v>
      </c>
      <c r="D46" s="184" t="s">
        <v>115</v>
      </c>
      <c r="E46" s="185" t="n">
        <v>508</v>
      </c>
      <c r="F46" s="186" t="n">
        <f aca="false">H46+J46</f>
        <v>0</v>
      </c>
      <c r="G46" s="187" t="n">
        <f aca="false">ROUND(E46*F46,2)</f>
        <v>0</v>
      </c>
      <c r="H46" s="187"/>
      <c r="I46" s="187" t="n">
        <f aca="false">ROUND(E46*H46,2)</f>
        <v>0</v>
      </c>
      <c r="J46" s="187"/>
      <c r="K46" s="187" t="n">
        <f aca="false">ROUND(E46*J46,2)</f>
        <v>0</v>
      </c>
      <c r="L46" s="187" t="n">
        <v>21</v>
      </c>
      <c r="M46" s="187" t="n">
        <f aca="false">G46*(1+L46/100)</f>
        <v>0</v>
      </c>
      <c r="N46" s="188" t="n">
        <v>0</v>
      </c>
      <c r="O46" s="188" t="n">
        <f aca="false">ROUND(E46*N46,5)</f>
        <v>0</v>
      </c>
      <c r="P46" s="188" t="n">
        <v>0</v>
      </c>
      <c r="Q46" s="188" t="n">
        <f aca="false">ROUND(E46*P46,5)</f>
        <v>0</v>
      </c>
      <c r="R46" s="188"/>
      <c r="S46" s="188"/>
      <c r="T46" s="189" t="n">
        <v>0.095</v>
      </c>
      <c r="U46" s="188" t="n">
        <f aca="false">ROUND(E46*T46,2)</f>
        <v>48.26</v>
      </c>
      <c r="V46" s="190"/>
      <c r="W46" s="190"/>
      <c r="X46" s="190"/>
      <c r="Y46" s="190"/>
      <c r="Z46" s="190"/>
      <c r="AA46" s="190"/>
      <c r="AB46" s="190"/>
      <c r="AC46" s="190"/>
      <c r="AD46" s="190"/>
      <c r="AE46" s="190" t="s">
        <v>116</v>
      </c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0"/>
      <c r="AT46" s="190"/>
      <c r="AU46" s="190"/>
      <c r="AV46" s="190"/>
      <c r="AW46" s="190"/>
      <c r="AX46" s="190"/>
      <c r="AY46" s="190"/>
      <c r="AZ46" s="190"/>
      <c r="BA46" s="190"/>
      <c r="BB46" s="190"/>
      <c r="BC46" s="190"/>
      <c r="BD46" s="190"/>
      <c r="BE46" s="190"/>
      <c r="BF46" s="190"/>
      <c r="BG46" s="190"/>
      <c r="BH46" s="190"/>
    </row>
    <row r="47" customFormat="false" ht="12.75" hidden="false" customHeight="false" outlineLevel="1" collapsed="false">
      <c r="A47" s="182" t="n">
        <v>22</v>
      </c>
      <c r="B47" s="182" t="s">
        <v>178</v>
      </c>
      <c r="C47" s="183" t="s">
        <v>179</v>
      </c>
      <c r="D47" s="184" t="s">
        <v>115</v>
      </c>
      <c r="E47" s="185" t="n">
        <v>508</v>
      </c>
      <c r="F47" s="186" t="n">
        <f aca="false">H47+J47</f>
        <v>0</v>
      </c>
      <c r="G47" s="187" t="n">
        <f aca="false">ROUND(E47*F47,2)</f>
        <v>0</v>
      </c>
      <c r="H47" s="187"/>
      <c r="I47" s="187" t="n">
        <f aca="false">ROUND(E47*H47,2)</f>
        <v>0</v>
      </c>
      <c r="J47" s="187"/>
      <c r="K47" s="187" t="n">
        <f aca="false">ROUND(E47*J47,2)</f>
        <v>0</v>
      </c>
      <c r="L47" s="187" t="n">
        <v>21</v>
      </c>
      <c r="M47" s="187" t="n">
        <f aca="false">G47*(1+L47/100)</f>
        <v>0</v>
      </c>
      <c r="N47" s="188" t="n">
        <v>0.0008</v>
      </c>
      <c r="O47" s="188" t="n">
        <f aca="false">ROUND(E47*N47,5)</f>
        <v>0.4064</v>
      </c>
      <c r="P47" s="188" t="n">
        <v>0</v>
      </c>
      <c r="Q47" s="188" t="n">
        <f aca="false">ROUND(E47*P47,5)</f>
        <v>0</v>
      </c>
      <c r="R47" s="188"/>
      <c r="S47" s="188"/>
      <c r="T47" s="189" t="n">
        <v>0.283</v>
      </c>
      <c r="U47" s="188" t="n">
        <f aca="false">ROUND(E47*T47,2)</f>
        <v>143.76</v>
      </c>
      <c r="V47" s="190"/>
      <c r="W47" s="190"/>
      <c r="X47" s="190"/>
      <c r="Y47" s="190"/>
      <c r="Z47" s="190"/>
      <c r="AA47" s="190"/>
      <c r="AB47" s="190"/>
      <c r="AC47" s="190"/>
      <c r="AD47" s="190"/>
      <c r="AE47" s="190" t="s">
        <v>116</v>
      </c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0"/>
      <c r="BC47" s="190"/>
      <c r="BD47" s="190"/>
      <c r="BE47" s="190"/>
      <c r="BF47" s="190"/>
      <c r="BG47" s="190"/>
      <c r="BH47" s="190"/>
    </row>
    <row r="48" customFormat="false" ht="12.75" hidden="false" customHeight="false" outlineLevel="1" collapsed="false">
      <c r="A48" s="182" t="n">
        <v>23</v>
      </c>
      <c r="B48" s="182" t="s">
        <v>180</v>
      </c>
      <c r="C48" s="183" t="s">
        <v>181</v>
      </c>
      <c r="D48" s="184" t="s">
        <v>115</v>
      </c>
      <c r="E48" s="185" t="n">
        <v>508</v>
      </c>
      <c r="F48" s="186" t="n">
        <f aca="false">H48+J48</f>
        <v>0</v>
      </c>
      <c r="G48" s="187" t="n">
        <f aca="false">ROUND(E48*F48,2)</f>
        <v>0</v>
      </c>
      <c r="H48" s="187"/>
      <c r="I48" s="187" t="n">
        <f aca="false">ROUND(E48*H48,2)</f>
        <v>0</v>
      </c>
      <c r="J48" s="187"/>
      <c r="K48" s="187" t="n">
        <f aca="false">ROUND(E48*J48,2)</f>
        <v>0</v>
      </c>
      <c r="L48" s="187" t="n">
        <v>21</v>
      </c>
      <c r="M48" s="187" t="n">
        <f aca="false">G48*(1+L48/100)</f>
        <v>0</v>
      </c>
      <c r="N48" s="188" t="n">
        <v>0</v>
      </c>
      <c r="O48" s="188" t="n">
        <f aca="false">ROUND(E48*N48,5)</f>
        <v>0</v>
      </c>
      <c r="P48" s="188" t="n">
        <v>0</v>
      </c>
      <c r="Q48" s="188" t="n">
        <f aca="false">ROUND(E48*P48,5)</f>
        <v>0</v>
      </c>
      <c r="R48" s="188"/>
      <c r="S48" s="188"/>
      <c r="T48" s="189" t="n">
        <v>0.08</v>
      </c>
      <c r="U48" s="188" t="n">
        <f aca="false">ROUND(E48*T48,2)</f>
        <v>40.64</v>
      </c>
      <c r="V48" s="190"/>
      <c r="W48" s="190"/>
      <c r="X48" s="190"/>
      <c r="Y48" s="190"/>
      <c r="Z48" s="190"/>
      <c r="AA48" s="190"/>
      <c r="AB48" s="190"/>
      <c r="AC48" s="190"/>
      <c r="AD48" s="190"/>
      <c r="AE48" s="190" t="s">
        <v>116</v>
      </c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190"/>
      <c r="BA48" s="190"/>
      <c r="BB48" s="190"/>
      <c r="BC48" s="190"/>
      <c r="BD48" s="190"/>
      <c r="BE48" s="190"/>
      <c r="BF48" s="190"/>
      <c r="BG48" s="190"/>
      <c r="BH48" s="190"/>
    </row>
    <row r="49" customFormat="false" ht="12.75" hidden="false" customHeight="false" outlineLevel="1" collapsed="false">
      <c r="A49" s="182" t="n">
        <v>24</v>
      </c>
      <c r="B49" s="182" t="s">
        <v>182</v>
      </c>
      <c r="C49" s="183" t="s">
        <v>183</v>
      </c>
      <c r="D49" s="184" t="s">
        <v>145</v>
      </c>
      <c r="E49" s="185" t="n">
        <v>1280.2379</v>
      </c>
      <c r="F49" s="186" t="n">
        <f aca="false">H49+J49</f>
        <v>0</v>
      </c>
      <c r="G49" s="187" t="n">
        <f aca="false">ROUND(E49*F49,2)</f>
        <v>0</v>
      </c>
      <c r="H49" s="187"/>
      <c r="I49" s="187" t="n">
        <f aca="false">ROUND(E49*H49,2)</f>
        <v>0</v>
      </c>
      <c r="J49" s="187"/>
      <c r="K49" s="187" t="n">
        <f aca="false">ROUND(E49*J49,2)</f>
        <v>0</v>
      </c>
      <c r="L49" s="187" t="n">
        <v>21</v>
      </c>
      <c r="M49" s="187" t="n">
        <f aca="false">G49*(1+L49/100)</f>
        <v>0</v>
      </c>
      <c r="N49" s="188" t="n">
        <v>0</v>
      </c>
      <c r="O49" s="188" t="n">
        <f aca="false">ROUND(E49*N49,5)</f>
        <v>0</v>
      </c>
      <c r="P49" s="188" t="n">
        <v>0</v>
      </c>
      <c r="Q49" s="188" t="n">
        <f aca="false">ROUND(E49*P49,5)</f>
        <v>0</v>
      </c>
      <c r="R49" s="188"/>
      <c r="S49" s="188"/>
      <c r="T49" s="189" t="n">
        <v>0.519</v>
      </c>
      <c r="U49" s="188" t="n">
        <f aca="false">ROUND(E49*T49,2)</f>
        <v>664.44</v>
      </c>
      <c r="V49" s="190"/>
      <c r="W49" s="190"/>
      <c r="X49" s="190"/>
      <c r="Y49" s="190"/>
      <c r="Z49" s="190"/>
      <c r="AA49" s="190"/>
      <c r="AB49" s="190"/>
      <c r="AC49" s="190"/>
      <c r="AD49" s="190"/>
      <c r="AE49" s="190" t="s">
        <v>116</v>
      </c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  <c r="BE49" s="190"/>
      <c r="BF49" s="190"/>
      <c r="BG49" s="190"/>
      <c r="BH49" s="190"/>
    </row>
    <row r="50" customFormat="false" ht="12.75" hidden="false" customHeight="false" outlineLevel="1" collapsed="false">
      <c r="A50" s="182"/>
      <c r="B50" s="182"/>
      <c r="C50" s="191" t="s">
        <v>184</v>
      </c>
      <c r="D50" s="192"/>
      <c r="E50" s="193" t="n">
        <v>152.2379</v>
      </c>
      <c r="F50" s="187"/>
      <c r="G50" s="187"/>
      <c r="H50" s="187"/>
      <c r="I50" s="187"/>
      <c r="J50" s="187"/>
      <c r="K50" s="187"/>
      <c r="L50" s="187"/>
      <c r="M50" s="187"/>
      <c r="N50" s="188"/>
      <c r="O50" s="188"/>
      <c r="P50" s="188"/>
      <c r="Q50" s="188"/>
      <c r="R50" s="188"/>
      <c r="S50" s="188"/>
      <c r="T50" s="189"/>
      <c r="U50" s="188"/>
      <c r="V50" s="190"/>
      <c r="W50" s="190"/>
      <c r="X50" s="190"/>
      <c r="Y50" s="190"/>
      <c r="Z50" s="190"/>
      <c r="AA50" s="190"/>
      <c r="AB50" s="190"/>
      <c r="AC50" s="190"/>
      <c r="AD50" s="190"/>
      <c r="AE50" s="190" t="s">
        <v>130</v>
      </c>
      <c r="AF50" s="190" t="n">
        <v>0</v>
      </c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190"/>
      <c r="BF50" s="190"/>
      <c r="BG50" s="190"/>
      <c r="BH50" s="190"/>
    </row>
    <row r="51" customFormat="false" ht="12.75" hidden="false" customHeight="false" outlineLevel="1" collapsed="false">
      <c r="A51" s="182"/>
      <c r="B51" s="182"/>
      <c r="C51" s="191" t="s">
        <v>185</v>
      </c>
      <c r="D51" s="192"/>
      <c r="E51" s="193" t="n">
        <v>774</v>
      </c>
      <c r="F51" s="187"/>
      <c r="G51" s="187"/>
      <c r="H51" s="187"/>
      <c r="I51" s="187"/>
      <c r="J51" s="187"/>
      <c r="K51" s="187"/>
      <c r="L51" s="187"/>
      <c r="M51" s="187"/>
      <c r="N51" s="188"/>
      <c r="O51" s="188"/>
      <c r="P51" s="188"/>
      <c r="Q51" s="188"/>
      <c r="R51" s="188"/>
      <c r="S51" s="188"/>
      <c r="T51" s="189"/>
      <c r="U51" s="188"/>
      <c r="V51" s="190"/>
      <c r="W51" s="190"/>
      <c r="X51" s="190"/>
      <c r="Y51" s="190"/>
      <c r="Z51" s="190"/>
      <c r="AA51" s="190"/>
      <c r="AB51" s="190"/>
      <c r="AC51" s="190"/>
      <c r="AD51" s="190"/>
      <c r="AE51" s="190" t="s">
        <v>130</v>
      </c>
      <c r="AF51" s="190" t="n">
        <v>0</v>
      </c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0"/>
      <c r="AT51" s="190"/>
      <c r="AU51" s="190"/>
      <c r="AV51" s="190"/>
      <c r="AW51" s="190"/>
      <c r="AX51" s="190"/>
      <c r="AY51" s="190"/>
      <c r="AZ51" s="190"/>
      <c r="BA51" s="190"/>
      <c r="BB51" s="190"/>
      <c r="BC51" s="190"/>
      <c r="BD51" s="190"/>
      <c r="BE51" s="190"/>
      <c r="BF51" s="190"/>
      <c r="BG51" s="190"/>
      <c r="BH51" s="190"/>
    </row>
    <row r="52" customFormat="false" ht="12.75" hidden="false" customHeight="false" outlineLevel="1" collapsed="false">
      <c r="A52" s="182"/>
      <c r="B52" s="182"/>
      <c r="C52" s="191" t="s">
        <v>186</v>
      </c>
      <c r="D52" s="192"/>
      <c r="E52" s="193" t="n">
        <v>225</v>
      </c>
      <c r="F52" s="187"/>
      <c r="G52" s="187"/>
      <c r="H52" s="187"/>
      <c r="I52" s="187"/>
      <c r="J52" s="187"/>
      <c r="K52" s="187"/>
      <c r="L52" s="187"/>
      <c r="M52" s="187"/>
      <c r="N52" s="188"/>
      <c r="O52" s="188"/>
      <c r="P52" s="188"/>
      <c r="Q52" s="188"/>
      <c r="R52" s="188"/>
      <c r="S52" s="188"/>
      <c r="T52" s="189"/>
      <c r="U52" s="188"/>
      <c r="V52" s="190"/>
      <c r="W52" s="190"/>
      <c r="X52" s="190"/>
      <c r="Y52" s="190"/>
      <c r="Z52" s="190"/>
      <c r="AA52" s="190"/>
      <c r="AB52" s="190"/>
      <c r="AC52" s="190"/>
      <c r="AD52" s="190"/>
      <c r="AE52" s="190" t="s">
        <v>130</v>
      </c>
      <c r="AF52" s="190" t="n">
        <v>0</v>
      </c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0"/>
      <c r="BC52" s="190"/>
      <c r="BD52" s="190"/>
      <c r="BE52" s="190"/>
      <c r="BF52" s="190"/>
      <c r="BG52" s="190"/>
      <c r="BH52" s="190"/>
    </row>
    <row r="53" customFormat="false" ht="12.75" hidden="false" customHeight="false" outlineLevel="1" collapsed="false">
      <c r="A53" s="182"/>
      <c r="B53" s="182"/>
      <c r="C53" s="191" t="s">
        <v>187</v>
      </c>
      <c r="D53" s="192"/>
      <c r="E53" s="193" t="n">
        <v>129</v>
      </c>
      <c r="F53" s="187"/>
      <c r="G53" s="187"/>
      <c r="H53" s="187"/>
      <c r="I53" s="187"/>
      <c r="J53" s="187"/>
      <c r="K53" s="187"/>
      <c r="L53" s="187"/>
      <c r="M53" s="187"/>
      <c r="N53" s="188"/>
      <c r="O53" s="188"/>
      <c r="P53" s="188"/>
      <c r="Q53" s="188"/>
      <c r="R53" s="188"/>
      <c r="S53" s="188"/>
      <c r="T53" s="189"/>
      <c r="U53" s="188"/>
      <c r="V53" s="190"/>
      <c r="W53" s="190"/>
      <c r="X53" s="190"/>
      <c r="Y53" s="190"/>
      <c r="Z53" s="190"/>
      <c r="AA53" s="190"/>
      <c r="AB53" s="190"/>
      <c r="AC53" s="190"/>
      <c r="AD53" s="190"/>
      <c r="AE53" s="190" t="s">
        <v>130</v>
      </c>
      <c r="AF53" s="190" t="n">
        <v>0</v>
      </c>
      <c r="AG53" s="190"/>
      <c r="AH53" s="190"/>
      <c r="AI53" s="190"/>
      <c r="AJ53" s="190"/>
      <c r="AK53" s="190"/>
      <c r="AL53" s="190"/>
      <c r="AM53" s="190"/>
      <c r="AN53" s="190"/>
      <c r="AO53" s="190"/>
      <c r="AP53" s="190"/>
      <c r="AQ53" s="190"/>
      <c r="AR53" s="190"/>
      <c r="AS53" s="190"/>
      <c r="AT53" s="190"/>
      <c r="AU53" s="190"/>
      <c r="AV53" s="190"/>
      <c r="AW53" s="190"/>
      <c r="AX53" s="190"/>
      <c r="AY53" s="190"/>
      <c r="AZ53" s="190"/>
      <c r="BA53" s="190"/>
      <c r="BB53" s="190"/>
      <c r="BC53" s="190"/>
      <c r="BD53" s="190"/>
      <c r="BE53" s="190"/>
      <c r="BF53" s="190"/>
      <c r="BG53" s="190"/>
      <c r="BH53" s="190"/>
    </row>
    <row r="54" customFormat="false" ht="12.75" hidden="false" customHeight="false" outlineLevel="1" collapsed="false">
      <c r="A54" s="182" t="n">
        <v>25</v>
      </c>
      <c r="B54" s="182" t="s">
        <v>188</v>
      </c>
      <c r="C54" s="183" t="s">
        <v>189</v>
      </c>
      <c r="D54" s="184" t="s">
        <v>119</v>
      </c>
      <c r="E54" s="185" t="n">
        <v>1</v>
      </c>
      <c r="F54" s="186" t="n">
        <f aca="false">H54+J54</f>
        <v>0</v>
      </c>
      <c r="G54" s="187" t="n">
        <f aca="false">ROUND(E54*F54,2)</f>
        <v>0</v>
      </c>
      <c r="H54" s="187"/>
      <c r="I54" s="187" t="n">
        <f aca="false">ROUND(E54*H54,2)</f>
        <v>0</v>
      </c>
      <c r="J54" s="187"/>
      <c r="K54" s="187" t="n">
        <f aca="false">ROUND(E54*J54,2)</f>
        <v>0</v>
      </c>
      <c r="L54" s="187" t="n">
        <v>21</v>
      </c>
      <c r="M54" s="187" t="n">
        <f aca="false">G54*(1+L54/100)</f>
        <v>0</v>
      </c>
      <c r="N54" s="188" t="n">
        <v>0</v>
      </c>
      <c r="O54" s="188" t="n">
        <f aca="false">ROUND(E54*N54,5)</f>
        <v>0</v>
      </c>
      <c r="P54" s="188" t="n">
        <v>0</v>
      </c>
      <c r="Q54" s="188" t="n">
        <f aca="false">ROUND(E54*P54,5)</f>
        <v>0</v>
      </c>
      <c r="R54" s="188"/>
      <c r="S54" s="188"/>
      <c r="T54" s="189" t="n">
        <v>0.045</v>
      </c>
      <c r="U54" s="188" t="n">
        <f aca="false">ROUND(E54*T54,2)</f>
        <v>0.05</v>
      </c>
      <c r="V54" s="190"/>
      <c r="W54" s="190"/>
      <c r="X54" s="190"/>
      <c r="Y54" s="190"/>
      <c r="Z54" s="190"/>
      <c r="AA54" s="190"/>
      <c r="AB54" s="190"/>
      <c r="AC54" s="190"/>
      <c r="AD54" s="190"/>
      <c r="AE54" s="190" t="s">
        <v>116</v>
      </c>
      <c r="AF54" s="190"/>
      <c r="AG54" s="190"/>
      <c r="AH54" s="190"/>
      <c r="AI54" s="190"/>
      <c r="AJ54" s="190"/>
      <c r="AK54" s="190"/>
      <c r="AL54" s="190"/>
      <c r="AM54" s="190"/>
      <c r="AN54" s="190"/>
      <c r="AO54" s="190"/>
      <c r="AP54" s="190"/>
      <c r="AQ54" s="190"/>
      <c r="AR54" s="190"/>
      <c r="AS54" s="190"/>
      <c r="AT54" s="190"/>
      <c r="AU54" s="190"/>
      <c r="AV54" s="190"/>
      <c r="AW54" s="190"/>
      <c r="AX54" s="190"/>
      <c r="AY54" s="190"/>
      <c r="AZ54" s="190"/>
      <c r="BA54" s="190"/>
      <c r="BB54" s="190"/>
      <c r="BC54" s="190"/>
      <c r="BD54" s="190"/>
      <c r="BE54" s="190"/>
      <c r="BF54" s="190"/>
      <c r="BG54" s="190"/>
      <c r="BH54" s="190"/>
    </row>
    <row r="55" customFormat="false" ht="12.75" hidden="false" customHeight="false" outlineLevel="1" collapsed="false">
      <c r="A55" s="182" t="n">
        <v>26</v>
      </c>
      <c r="B55" s="182" t="s">
        <v>190</v>
      </c>
      <c r="C55" s="183" t="s">
        <v>191</v>
      </c>
      <c r="D55" s="184" t="s">
        <v>119</v>
      </c>
      <c r="E55" s="185" t="n">
        <v>1</v>
      </c>
      <c r="F55" s="186" t="n">
        <f aca="false">H55+J55</f>
        <v>0</v>
      </c>
      <c r="G55" s="187" t="n">
        <f aca="false">ROUND(E55*F55,2)</f>
        <v>0</v>
      </c>
      <c r="H55" s="187"/>
      <c r="I55" s="187" t="n">
        <f aca="false">ROUND(E55*H55,2)</f>
        <v>0</v>
      </c>
      <c r="J55" s="187"/>
      <c r="K55" s="187" t="n">
        <f aca="false">ROUND(E55*J55,2)</f>
        <v>0</v>
      </c>
      <c r="L55" s="187" t="n">
        <v>21</v>
      </c>
      <c r="M55" s="187" t="n">
        <f aca="false">G55*(1+L55/100)</f>
        <v>0</v>
      </c>
      <c r="N55" s="188" t="n">
        <v>0</v>
      </c>
      <c r="O55" s="188" t="n">
        <f aca="false">ROUND(E55*N55,5)</f>
        <v>0</v>
      </c>
      <c r="P55" s="188" t="n">
        <v>0</v>
      </c>
      <c r="Q55" s="188" t="n">
        <f aca="false">ROUND(E55*P55,5)</f>
        <v>0</v>
      </c>
      <c r="R55" s="188"/>
      <c r="S55" s="188"/>
      <c r="T55" s="189" t="n">
        <v>0.245</v>
      </c>
      <c r="U55" s="188" t="n">
        <f aca="false">ROUND(E55*T55,2)</f>
        <v>0.25</v>
      </c>
      <c r="V55" s="190"/>
      <c r="W55" s="190"/>
      <c r="X55" s="190"/>
      <c r="Y55" s="190"/>
      <c r="Z55" s="190"/>
      <c r="AA55" s="190"/>
      <c r="AB55" s="190"/>
      <c r="AC55" s="190"/>
      <c r="AD55" s="190"/>
      <c r="AE55" s="190" t="s">
        <v>116</v>
      </c>
      <c r="AF55" s="190"/>
      <c r="AG55" s="190"/>
      <c r="AH55" s="190"/>
      <c r="AI55" s="190"/>
      <c r="AJ55" s="190"/>
      <c r="AK55" s="190"/>
      <c r="AL55" s="190"/>
      <c r="AM55" s="190"/>
      <c r="AN55" s="190"/>
      <c r="AO55" s="190"/>
      <c r="AP55" s="190"/>
      <c r="AQ55" s="190"/>
      <c r="AR55" s="190"/>
      <c r="AS55" s="190"/>
      <c r="AT55" s="190"/>
      <c r="AU55" s="190"/>
      <c r="AV55" s="190"/>
      <c r="AW55" s="190"/>
      <c r="AX55" s="190"/>
      <c r="AY55" s="190"/>
      <c r="AZ55" s="190"/>
      <c r="BA55" s="190"/>
      <c r="BB55" s="190"/>
      <c r="BC55" s="190"/>
      <c r="BD55" s="190"/>
      <c r="BE55" s="190"/>
      <c r="BF55" s="190"/>
      <c r="BG55" s="190"/>
      <c r="BH55" s="190"/>
    </row>
    <row r="56" customFormat="false" ht="12.75" hidden="false" customHeight="false" outlineLevel="1" collapsed="false">
      <c r="A56" s="182" t="n">
        <v>27</v>
      </c>
      <c r="B56" s="182" t="s">
        <v>192</v>
      </c>
      <c r="C56" s="183" t="s">
        <v>193</v>
      </c>
      <c r="D56" s="184" t="s">
        <v>119</v>
      </c>
      <c r="E56" s="185" t="n">
        <v>1</v>
      </c>
      <c r="F56" s="186" t="n">
        <f aca="false">H56+J56</f>
        <v>0</v>
      </c>
      <c r="G56" s="187" t="n">
        <f aca="false">ROUND(E56*F56,2)</f>
        <v>0</v>
      </c>
      <c r="H56" s="187"/>
      <c r="I56" s="187" t="n">
        <f aca="false">ROUND(E56*H56,2)</f>
        <v>0</v>
      </c>
      <c r="J56" s="187"/>
      <c r="K56" s="187" t="n">
        <f aca="false">ROUND(E56*J56,2)</f>
        <v>0</v>
      </c>
      <c r="L56" s="187" t="n">
        <v>21</v>
      </c>
      <c r="M56" s="187" t="n">
        <f aca="false">G56*(1+L56/100)</f>
        <v>0</v>
      </c>
      <c r="N56" s="188" t="n">
        <v>0</v>
      </c>
      <c r="O56" s="188" t="n">
        <f aca="false">ROUND(E56*N56,5)</f>
        <v>0</v>
      </c>
      <c r="P56" s="188" t="n">
        <v>0</v>
      </c>
      <c r="Q56" s="188" t="n">
        <f aca="false">ROUND(E56*P56,5)</f>
        <v>0</v>
      </c>
      <c r="R56" s="188"/>
      <c r="S56" s="188"/>
      <c r="T56" s="189" t="n">
        <v>0.57</v>
      </c>
      <c r="U56" s="188" t="n">
        <f aca="false">ROUND(E56*T56,2)</f>
        <v>0.57</v>
      </c>
      <c r="V56" s="190"/>
      <c r="W56" s="190"/>
      <c r="X56" s="190"/>
      <c r="Y56" s="190"/>
      <c r="Z56" s="190"/>
      <c r="AA56" s="190"/>
      <c r="AB56" s="190"/>
      <c r="AC56" s="190"/>
      <c r="AD56" s="190"/>
      <c r="AE56" s="190" t="s">
        <v>116</v>
      </c>
      <c r="AF56" s="190"/>
      <c r="AG56" s="190"/>
      <c r="AH56" s="190"/>
      <c r="AI56" s="190"/>
      <c r="AJ56" s="190"/>
      <c r="AK56" s="190"/>
      <c r="AL56" s="190"/>
      <c r="AM56" s="190"/>
      <c r="AN56" s="190"/>
      <c r="AO56" s="190"/>
      <c r="AP56" s="190"/>
      <c r="AQ56" s="190"/>
      <c r="AR56" s="190"/>
      <c r="AS56" s="190"/>
      <c r="AT56" s="190"/>
      <c r="AU56" s="190"/>
      <c r="AV56" s="190"/>
      <c r="AW56" s="190"/>
      <c r="AX56" s="190"/>
      <c r="AY56" s="190"/>
      <c r="AZ56" s="190"/>
      <c r="BA56" s="190"/>
      <c r="BB56" s="190"/>
      <c r="BC56" s="190"/>
      <c r="BD56" s="190"/>
      <c r="BE56" s="190"/>
      <c r="BF56" s="190"/>
      <c r="BG56" s="190"/>
      <c r="BH56" s="190"/>
    </row>
    <row r="57" customFormat="false" ht="12.75" hidden="false" customHeight="false" outlineLevel="1" collapsed="false">
      <c r="A57" s="182" t="n">
        <v>28</v>
      </c>
      <c r="B57" s="182" t="s">
        <v>194</v>
      </c>
      <c r="C57" s="183" t="s">
        <v>195</v>
      </c>
      <c r="D57" s="184" t="s">
        <v>119</v>
      </c>
      <c r="E57" s="185" t="n">
        <v>1</v>
      </c>
      <c r="F57" s="186" t="n">
        <f aca="false">H57+J57</f>
        <v>0</v>
      </c>
      <c r="G57" s="187" t="n">
        <f aca="false">ROUND(E57*F57,2)</f>
        <v>0</v>
      </c>
      <c r="H57" s="187"/>
      <c r="I57" s="187" t="n">
        <f aca="false">ROUND(E57*H57,2)</f>
        <v>0</v>
      </c>
      <c r="J57" s="187"/>
      <c r="K57" s="187" t="n">
        <f aca="false">ROUND(E57*J57,2)</f>
        <v>0</v>
      </c>
      <c r="L57" s="187" t="n">
        <v>21</v>
      </c>
      <c r="M57" s="187" t="n">
        <f aca="false">G57*(1+L57/100)</f>
        <v>0</v>
      </c>
      <c r="N57" s="188" t="n">
        <v>0</v>
      </c>
      <c r="O57" s="188" t="n">
        <f aca="false">ROUND(E57*N57,5)</f>
        <v>0</v>
      </c>
      <c r="P57" s="188" t="n">
        <v>0</v>
      </c>
      <c r="Q57" s="188" t="n">
        <f aca="false">ROUND(E57*P57,5)</f>
        <v>0</v>
      </c>
      <c r="R57" s="188"/>
      <c r="S57" s="188"/>
      <c r="T57" s="189" t="n">
        <v>0.96</v>
      </c>
      <c r="U57" s="188" t="n">
        <f aca="false">ROUND(E57*T57,2)</f>
        <v>0.96</v>
      </c>
      <c r="V57" s="190"/>
      <c r="W57" s="190"/>
      <c r="X57" s="190"/>
      <c r="Y57" s="190"/>
      <c r="Z57" s="190"/>
      <c r="AA57" s="190"/>
      <c r="AB57" s="190"/>
      <c r="AC57" s="190"/>
      <c r="AD57" s="190"/>
      <c r="AE57" s="190" t="s">
        <v>116</v>
      </c>
      <c r="AF57" s="190"/>
      <c r="AG57" s="190"/>
      <c r="AH57" s="190"/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190"/>
      <c r="AT57" s="190"/>
      <c r="AU57" s="190"/>
      <c r="AV57" s="190"/>
      <c r="AW57" s="190"/>
      <c r="AX57" s="190"/>
      <c r="AY57" s="190"/>
      <c r="AZ57" s="190"/>
      <c r="BA57" s="190"/>
      <c r="BB57" s="190"/>
      <c r="BC57" s="190"/>
      <c r="BD57" s="190"/>
      <c r="BE57" s="190"/>
      <c r="BF57" s="190"/>
      <c r="BG57" s="190"/>
      <c r="BH57" s="190"/>
    </row>
    <row r="58" customFormat="false" ht="12.75" hidden="false" customHeight="false" outlineLevel="1" collapsed="false">
      <c r="A58" s="182" t="n">
        <v>29</v>
      </c>
      <c r="B58" s="182" t="s">
        <v>196</v>
      </c>
      <c r="C58" s="183" t="s">
        <v>197</v>
      </c>
      <c r="D58" s="184" t="s">
        <v>119</v>
      </c>
      <c r="E58" s="185" t="n">
        <v>1</v>
      </c>
      <c r="F58" s="186" t="n">
        <f aca="false">H58+J58</f>
        <v>0</v>
      </c>
      <c r="G58" s="187" t="n">
        <f aca="false">ROUND(E58*F58,2)</f>
        <v>0</v>
      </c>
      <c r="H58" s="187"/>
      <c r="I58" s="187" t="n">
        <f aca="false">ROUND(E58*H58,2)</f>
        <v>0</v>
      </c>
      <c r="J58" s="187"/>
      <c r="K58" s="187" t="n">
        <f aca="false">ROUND(E58*J58,2)</f>
        <v>0</v>
      </c>
      <c r="L58" s="187" t="n">
        <v>21</v>
      </c>
      <c r="M58" s="187" t="n">
        <f aca="false">G58*(1+L58/100)</f>
        <v>0</v>
      </c>
      <c r="N58" s="188" t="n">
        <v>0</v>
      </c>
      <c r="O58" s="188" t="n">
        <f aca="false">ROUND(E58*N58,5)</f>
        <v>0</v>
      </c>
      <c r="P58" s="188" t="n">
        <v>0</v>
      </c>
      <c r="Q58" s="188" t="n">
        <f aca="false">ROUND(E58*P58,5)</f>
        <v>0</v>
      </c>
      <c r="R58" s="188"/>
      <c r="S58" s="188"/>
      <c r="T58" s="189" t="n">
        <v>0.066</v>
      </c>
      <c r="U58" s="188" t="n">
        <f aca="false">ROUND(E58*T58,2)</f>
        <v>0.07</v>
      </c>
      <c r="V58" s="190"/>
      <c r="W58" s="190"/>
      <c r="X58" s="190"/>
      <c r="Y58" s="190"/>
      <c r="Z58" s="190"/>
      <c r="AA58" s="190"/>
      <c r="AB58" s="190"/>
      <c r="AC58" s="190"/>
      <c r="AD58" s="190"/>
      <c r="AE58" s="190" t="s">
        <v>116</v>
      </c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90"/>
      <c r="BA58" s="190"/>
      <c r="BB58" s="190"/>
      <c r="BC58" s="190"/>
      <c r="BD58" s="190"/>
      <c r="BE58" s="190"/>
      <c r="BF58" s="190"/>
      <c r="BG58" s="190"/>
      <c r="BH58" s="190"/>
    </row>
    <row r="59" customFormat="false" ht="12.75" hidden="false" customHeight="false" outlineLevel="1" collapsed="false">
      <c r="A59" s="182" t="n">
        <v>30</v>
      </c>
      <c r="B59" s="182" t="s">
        <v>198</v>
      </c>
      <c r="C59" s="183" t="s">
        <v>199</v>
      </c>
      <c r="D59" s="184" t="s">
        <v>119</v>
      </c>
      <c r="E59" s="185" t="n">
        <v>1</v>
      </c>
      <c r="F59" s="186" t="n">
        <f aca="false">H59+J59</f>
        <v>0</v>
      </c>
      <c r="G59" s="187" t="n">
        <f aca="false">ROUND(E59*F59,2)</f>
        <v>0</v>
      </c>
      <c r="H59" s="187"/>
      <c r="I59" s="187" t="n">
        <f aca="false">ROUND(E59*H59,2)</f>
        <v>0</v>
      </c>
      <c r="J59" s="187"/>
      <c r="K59" s="187" t="n">
        <f aca="false">ROUND(E59*J59,2)</f>
        <v>0</v>
      </c>
      <c r="L59" s="187" t="n">
        <v>21</v>
      </c>
      <c r="M59" s="187" t="n">
        <f aca="false">G59*(1+L59/100)</f>
        <v>0</v>
      </c>
      <c r="N59" s="188" t="n">
        <v>0</v>
      </c>
      <c r="O59" s="188" t="n">
        <f aca="false">ROUND(E59*N59,5)</f>
        <v>0</v>
      </c>
      <c r="P59" s="188" t="n">
        <v>0</v>
      </c>
      <c r="Q59" s="188" t="n">
        <f aca="false">ROUND(E59*P59,5)</f>
        <v>0</v>
      </c>
      <c r="R59" s="188"/>
      <c r="S59" s="188"/>
      <c r="T59" s="189" t="n">
        <v>0.303</v>
      </c>
      <c r="U59" s="188" t="n">
        <f aca="false">ROUND(E59*T59,2)</f>
        <v>0.3</v>
      </c>
      <c r="V59" s="190"/>
      <c r="W59" s="190"/>
      <c r="X59" s="190"/>
      <c r="Y59" s="190"/>
      <c r="Z59" s="190"/>
      <c r="AA59" s="190"/>
      <c r="AB59" s="190"/>
      <c r="AC59" s="190"/>
      <c r="AD59" s="190"/>
      <c r="AE59" s="190" t="s">
        <v>116</v>
      </c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90"/>
      <c r="BA59" s="190"/>
      <c r="BB59" s="190"/>
      <c r="BC59" s="190"/>
      <c r="BD59" s="190"/>
      <c r="BE59" s="190"/>
      <c r="BF59" s="190"/>
      <c r="BG59" s="190"/>
      <c r="BH59" s="190"/>
    </row>
    <row r="60" customFormat="false" ht="12.75" hidden="false" customHeight="false" outlineLevel="1" collapsed="false">
      <c r="A60" s="182" t="n">
        <v>31</v>
      </c>
      <c r="B60" s="182" t="s">
        <v>200</v>
      </c>
      <c r="C60" s="183" t="s">
        <v>201</v>
      </c>
      <c r="D60" s="184" t="s">
        <v>119</v>
      </c>
      <c r="E60" s="185" t="n">
        <v>1</v>
      </c>
      <c r="F60" s="186" t="n">
        <f aca="false">H60+J60</f>
        <v>0</v>
      </c>
      <c r="G60" s="187" t="n">
        <f aca="false">ROUND(E60*F60,2)</f>
        <v>0</v>
      </c>
      <c r="H60" s="187"/>
      <c r="I60" s="187" t="n">
        <f aca="false">ROUND(E60*H60,2)</f>
        <v>0</v>
      </c>
      <c r="J60" s="187"/>
      <c r="K60" s="187" t="n">
        <f aca="false">ROUND(E60*J60,2)</f>
        <v>0</v>
      </c>
      <c r="L60" s="187" t="n">
        <v>21</v>
      </c>
      <c r="M60" s="187" t="n">
        <f aca="false">G60*(1+L60/100)</f>
        <v>0</v>
      </c>
      <c r="N60" s="188" t="n">
        <v>0</v>
      </c>
      <c r="O60" s="188" t="n">
        <f aca="false">ROUND(E60*N60,5)</f>
        <v>0</v>
      </c>
      <c r="P60" s="188" t="n">
        <v>0</v>
      </c>
      <c r="Q60" s="188" t="n">
        <f aca="false">ROUND(E60*P60,5)</f>
        <v>0</v>
      </c>
      <c r="R60" s="188"/>
      <c r="S60" s="188"/>
      <c r="T60" s="189" t="n">
        <v>0</v>
      </c>
      <c r="U60" s="188" t="n">
        <f aca="false">ROUND(E60*T60,2)</f>
        <v>0</v>
      </c>
      <c r="V60" s="190"/>
      <c r="W60" s="190"/>
      <c r="X60" s="190"/>
      <c r="Y60" s="190"/>
      <c r="Z60" s="190"/>
      <c r="AA60" s="190"/>
      <c r="AB60" s="190"/>
      <c r="AC60" s="190"/>
      <c r="AD60" s="190"/>
      <c r="AE60" s="190" t="s">
        <v>116</v>
      </c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90"/>
      <c r="BA60" s="190"/>
      <c r="BB60" s="190"/>
      <c r="BC60" s="190"/>
      <c r="BD60" s="190"/>
      <c r="BE60" s="190"/>
      <c r="BF60" s="190"/>
      <c r="BG60" s="190"/>
      <c r="BH60" s="190"/>
    </row>
    <row r="61" customFormat="false" ht="12.75" hidden="false" customHeight="false" outlineLevel="1" collapsed="false">
      <c r="A61" s="182" t="n">
        <v>32</v>
      </c>
      <c r="B61" s="182" t="s">
        <v>202</v>
      </c>
      <c r="C61" s="183" t="s">
        <v>203</v>
      </c>
      <c r="D61" s="184" t="s">
        <v>119</v>
      </c>
      <c r="E61" s="185" t="n">
        <v>1</v>
      </c>
      <c r="F61" s="186" t="n">
        <f aca="false">H61+J61</f>
        <v>0</v>
      </c>
      <c r="G61" s="187" t="n">
        <f aca="false">ROUND(E61*F61,2)</f>
        <v>0</v>
      </c>
      <c r="H61" s="187"/>
      <c r="I61" s="187" t="n">
        <f aca="false">ROUND(E61*H61,2)</f>
        <v>0</v>
      </c>
      <c r="J61" s="187"/>
      <c r="K61" s="187" t="n">
        <f aca="false">ROUND(E61*J61,2)</f>
        <v>0</v>
      </c>
      <c r="L61" s="187" t="n">
        <v>21</v>
      </c>
      <c r="M61" s="187" t="n">
        <f aca="false">G61*(1+L61/100)</f>
        <v>0</v>
      </c>
      <c r="N61" s="188" t="n">
        <v>0</v>
      </c>
      <c r="O61" s="188" t="n">
        <f aca="false">ROUND(E61*N61,5)</f>
        <v>0</v>
      </c>
      <c r="P61" s="188" t="n">
        <v>0</v>
      </c>
      <c r="Q61" s="188" t="n">
        <f aca="false">ROUND(E61*P61,5)</f>
        <v>0</v>
      </c>
      <c r="R61" s="188"/>
      <c r="S61" s="188"/>
      <c r="T61" s="189" t="n">
        <v>0</v>
      </c>
      <c r="U61" s="188" t="n">
        <f aca="false">ROUND(E61*T61,2)</f>
        <v>0</v>
      </c>
      <c r="V61" s="190"/>
      <c r="W61" s="190"/>
      <c r="X61" s="190"/>
      <c r="Y61" s="190"/>
      <c r="Z61" s="190"/>
      <c r="AA61" s="190"/>
      <c r="AB61" s="190"/>
      <c r="AC61" s="190"/>
      <c r="AD61" s="190"/>
      <c r="AE61" s="190" t="s">
        <v>116</v>
      </c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90"/>
      <c r="BA61" s="190"/>
      <c r="BB61" s="190"/>
      <c r="BC61" s="190"/>
      <c r="BD61" s="190"/>
      <c r="BE61" s="190"/>
      <c r="BF61" s="190"/>
      <c r="BG61" s="190"/>
      <c r="BH61" s="190"/>
    </row>
    <row r="62" customFormat="false" ht="12.75" hidden="false" customHeight="false" outlineLevel="1" collapsed="false">
      <c r="A62" s="182" t="n">
        <v>33</v>
      </c>
      <c r="B62" s="182" t="s">
        <v>204</v>
      </c>
      <c r="C62" s="183" t="s">
        <v>205</v>
      </c>
      <c r="D62" s="184" t="s">
        <v>119</v>
      </c>
      <c r="E62" s="185" t="n">
        <v>1</v>
      </c>
      <c r="F62" s="186" t="n">
        <f aca="false">H62+J62</f>
        <v>0</v>
      </c>
      <c r="G62" s="187" t="n">
        <f aca="false">ROUND(E62*F62,2)</f>
        <v>0</v>
      </c>
      <c r="H62" s="187"/>
      <c r="I62" s="187" t="n">
        <f aca="false">ROUND(E62*H62,2)</f>
        <v>0</v>
      </c>
      <c r="J62" s="187"/>
      <c r="K62" s="187" t="n">
        <f aca="false">ROUND(E62*J62,2)</f>
        <v>0</v>
      </c>
      <c r="L62" s="187" t="n">
        <v>21</v>
      </c>
      <c r="M62" s="187" t="n">
        <f aca="false">G62*(1+L62/100)</f>
        <v>0</v>
      </c>
      <c r="N62" s="188" t="n">
        <v>0</v>
      </c>
      <c r="O62" s="188" t="n">
        <f aca="false">ROUND(E62*N62,5)</f>
        <v>0</v>
      </c>
      <c r="P62" s="188" t="n">
        <v>0</v>
      </c>
      <c r="Q62" s="188" t="n">
        <f aca="false">ROUND(E62*P62,5)</f>
        <v>0</v>
      </c>
      <c r="R62" s="188"/>
      <c r="S62" s="188"/>
      <c r="T62" s="189" t="n">
        <v>0</v>
      </c>
      <c r="U62" s="188" t="n">
        <f aca="false">ROUND(E62*T62,2)</f>
        <v>0</v>
      </c>
      <c r="V62" s="190"/>
      <c r="W62" s="190"/>
      <c r="X62" s="190"/>
      <c r="Y62" s="190"/>
      <c r="Z62" s="190"/>
      <c r="AA62" s="190"/>
      <c r="AB62" s="190"/>
      <c r="AC62" s="190"/>
      <c r="AD62" s="190"/>
      <c r="AE62" s="190" t="s">
        <v>116</v>
      </c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  <c r="BB62" s="190"/>
      <c r="BC62" s="190"/>
      <c r="BD62" s="190"/>
      <c r="BE62" s="190"/>
      <c r="BF62" s="190"/>
      <c r="BG62" s="190"/>
      <c r="BH62" s="190"/>
    </row>
    <row r="63" customFormat="false" ht="12.75" hidden="false" customHeight="false" outlineLevel="1" collapsed="false">
      <c r="A63" s="182" t="n">
        <v>34</v>
      </c>
      <c r="B63" s="182" t="s">
        <v>206</v>
      </c>
      <c r="C63" s="183" t="s">
        <v>207</v>
      </c>
      <c r="D63" s="184" t="s">
        <v>119</v>
      </c>
      <c r="E63" s="185" t="n">
        <v>1</v>
      </c>
      <c r="F63" s="186" t="n">
        <f aca="false">H63+J63</f>
        <v>0</v>
      </c>
      <c r="G63" s="187" t="n">
        <f aca="false">ROUND(E63*F63,2)</f>
        <v>0</v>
      </c>
      <c r="H63" s="187"/>
      <c r="I63" s="187" t="n">
        <f aca="false">ROUND(E63*H63,2)</f>
        <v>0</v>
      </c>
      <c r="J63" s="187"/>
      <c r="K63" s="187" t="n">
        <f aca="false">ROUND(E63*J63,2)</f>
        <v>0</v>
      </c>
      <c r="L63" s="187" t="n">
        <v>21</v>
      </c>
      <c r="M63" s="187" t="n">
        <f aca="false">G63*(1+L63/100)</f>
        <v>0</v>
      </c>
      <c r="N63" s="188" t="n">
        <v>0</v>
      </c>
      <c r="O63" s="188" t="n">
        <f aca="false">ROUND(E63*N63,5)</f>
        <v>0</v>
      </c>
      <c r="P63" s="188" t="n">
        <v>0</v>
      </c>
      <c r="Q63" s="188" t="n">
        <f aca="false">ROUND(E63*P63,5)</f>
        <v>0</v>
      </c>
      <c r="R63" s="188"/>
      <c r="S63" s="188"/>
      <c r="T63" s="189" t="n">
        <v>0</v>
      </c>
      <c r="U63" s="188" t="n">
        <f aca="false">ROUND(E63*T63,2)</f>
        <v>0</v>
      </c>
      <c r="V63" s="190"/>
      <c r="W63" s="190"/>
      <c r="X63" s="190"/>
      <c r="Y63" s="190"/>
      <c r="Z63" s="190"/>
      <c r="AA63" s="190"/>
      <c r="AB63" s="190"/>
      <c r="AC63" s="190"/>
      <c r="AD63" s="190"/>
      <c r="AE63" s="190" t="s">
        <v>116</v>
      </c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  <c r="BE63" s="190"/>
      <c r="BF63" s="190"/>
      <c r="BG63" s="190"/>
      <c r="BH63" s="190"/>
    </row>
    <row r="64" customFormat="false" ht="12.75" hidden="false" customHeight="false" outlineLevel="1" collapsed="false">
      <c r="A64" s="182" t="n">
        <v>35</v>
      </c>
      <c r="B64" s="182" t="s">
        <v>208</v>
      </c>
      <c r="C64" s="183" t="s">
        <v>209</v>
      </c>
      <c r="D64" s="184" t="s">
        <v>119</v>
      </c>
      <c r="E64" s="185" t="n">
        <v>1</v>
      </c>
      <c r="F64" s="186" t="n">
        <f aca="false">H64+J64</f>
        <v>0</v>
      </c>
      <c r="G64" s="187" t="n">
        <f aca="false">ROUND(E64*F64,2)</f>
        <v>0</v>
      </c>
      <c r="H64" s="187"/>
      <c r="I64" s="187" t="n">
        <f aca="false">ROUND(E64*H64,2)</f>
        <v>0</v>
      </c>
      <c r="J64" s="187"/>
      <c r="K64" s="187" t="n">
        <f aca="false">ROUND(E64*J64,2)</f>
        <v>0</v>
      </c>
      <c r="L64" s="187" t="n">
        <v>21</v>
      </c>
      <c r="M64" s="187" t="n">
        <f aca="false">G64*(1+L64/100)</f>
        <v>0</v>
      </c>
      <c r="N64" s="188" t="n">
        <v>0</v>
      </c>
      <c r="O64" s="188" t="n">
        <f aca="false">ROUND(E64*N64,5)</f>
        <v>0</v>
      </c>
      <c r="P64" s="188" t="n">
        <v>0</v>
      </c>
      <c r="Q64" s="188" t="n">
        <f aca="false">ROUND(E64*P64,5)</f>
        <v>0</v>
      </c>
      <c r="R64" s="188"/>
      <c r="S64" s="188"/>
      <c r="T64" s="189" t="n">
        <v>0</v>
      </c>
      <c r="U64" s="188" t="n">
        <f aca="false">ROUND(E64*T64,2)</f>
        <v>0</v>
      </c>
      <c r="V64" s="190"/>
      <c r="W64" s="190"/>
      <c r="X64" s="190"/>
      <c r="Y64" s="190"/>
      <c r="Z64" s="190"/>
      <c r="AA64" s="190"/>
      <c r="AB64" s="190"/>
      <c r="AC64" s="190"/>
      <c r="AD64" s="190"/>
      <c r="AE64" s="190" t="s">
        <v>116</v>
      </c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  <c r="BB64" s="190"/>
      <c r="BC64" s="190"/>
      <c r="BD64" s="190"/>
      <c r="BE64" s="190"/>
      <c r="BF64" s="190"/>
      <c r="BG64" s="190"/>
      <c r="BH64" s="190"/>
    </row>
    <row r="65" customFormat="false" ht="12.75" hidden="false" customHeight="false" outlineLevel="1" collapsed="false">
      <c r="A65" s="182" t="n">
        <v>36</v>
      </c>
      <c r="B65" s="182" t="s">
        <v>210</v>
      </c>
      <c r="C65" s="183" t="s">
        <v>211</v>
      </c>
      <c r="D65" s="184" t="s">
        <v>119</v>
      </c>
      <c r="E65" s="185" t="n">
        <v>1</v>
      </c>
      <c r="F65" s="186" t="n">
        <f aca="false">H65+J65</f>
        <v>0</v>
      </c>
      <c r="G65" s="187" t="n">
        <f aca="false">ROUND(E65*F65,2)</f>
        <v>0</v>
      </c>
      <c r="H65" s="187"/>
      <c r="I65" s="187" t="n">
        <f aca="false">ROUND(E65*H65,2)</f>
        <v>0</v>
      </c>
      <c r="J65" s="187"/>
      <c r="K65" s="187" t="n">
        <f aca="false">ROUND(E65*J65,2)</f>
        <v>0</v>
      </c>
      <c r="L65" s="187" t="n">
        <v>21</v>
      </c>
      <c r="M65" s="187" t="n">
        <f aca="false">G65*(1+L65/100)</f>
        <v>0</v>
      </c>
      <c r="N65" s="188" t="n">
        <v>0</v>
      </c>
      <c r="O65" s="188" t="n">
        <f aca="false">ROUND(E65*N65,5)</f>
        <v>0</v>
      </c>
      <c r="P65" s="188" t="n">
        <v>0</v>
      </c>
      <c r="Q65" s="188" t="n">
        <f aca="false">ROUND(E65*P65,5)</f>
        <v>0</v>
      </c>
      <c r="R65" s="188"/>
      <c r="S65" s="188"/>
      <c r="T65" s="189" t="n">
        <v>0</v>
      </c>
      <c r="U65" s="188" t="n">
        <f aca="false">ROUND(E65*T65,2)</f>
        <v>0</v>
      </c>
      <c r="V65" s="190"/>
      <c r="W65" s="190"/>
      <c r="X65" s="190"/>
      <c r="Y65" s="190"/>
      <c r="Z65" s="190"/>
      <c r="AA65" s="190"/>
      <c r="AB65" s="190"/>
      <c r="AC65" s="190"/>
      <c r="AD65" s="190"/>
      <c r="AE65" s="190" t="s">
        <v>116</v>
      </c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  <c r="BE65" s="190"/>
      <c r="BF65" s="190"/>
      <c r="BG65" s="190"/>
      <c r="BH65" s="190"/>
    </row>
    <row r="66" customFormat="false" ht="12.75" hidden="false" customHeight="false" outlineLevel="1" collapsed="false">
      <c r="A66" s="182" t="n">
        <v>37</v>
      </c>
      <c r="B66" s="182" t="s">
        <v>212</v>
      </c>
      <c r="C66" s="183" t="s">
        <v>213</v>
      </c>
      <c r="D66" s="184" t="s">
        <v>115</v>
      </c>
      <c r="E66" s="185" t="n">
        <v>79.2</v>
      </c>
      <c r="F66" s="186" t="n">
        <f aca="false">H66+J66</f>
        <v>0</v>
      </c>
      <c r="G66" s="187" t="n">
        <f aca="false">ROUND(E66*F66,2)</f>
        <v>0</v>
      </c>
      <c r="H66" s="187"/>
      <c r="I66" s="187" t="n">
        <f aca="false">ROUND(E66*H66,2)</f>
        <v>0</v>
      </c>
      <c r="J66" s="187"/>
      <c r="K66" s="187" t="n">
        <f aca="false">ROUND(E66*J66,2)</f>
        <v>0</v>
      </c>
      <c r="L66" s="187" t="n">
        <v>21</v>
      </c>
      <c r="M66" s="187" t="n">
        <f aca="false">G66*(1+L66/100)</f>
        <v>0</v>
      </c>
      <c r="N66" s="188" t="n">
        <v>0</v>
      </c>
      <c r="O66" s="188" t="n">
        <f aca="false">ROUND(E66*N66,5)</f>
        <v>0</v>
      </c>
      <c r="P66" s="188" t="n">
        <v>0</v>
      </c>
      <c r="Q66" s="188" t="n">
        <f aca="false">ROUND(E66*P66,5)</f>
        <v>0</v>
      </c>
      <c r="R66" s="188"/>
      <c r="S66" s="188"/>
      <c r="T66" s="189" t="n">
        <v>0</v>
      </c>
      <c r="U66" s="188" t="n">
        <f aca="false">ROUND(E66*T66,2)</f>
        <v>0</v>
      </c>
      <c r="V66" s="190"/>
      <c r="W66" s="190"/>
      <c r="X66" s="190"/>
      <c r="Y66" s="190"/>
      <c r="Z66" s="190"/>
      <c r="AA66" s="190"/>
      <c r="AB66" s="190"/>
      <c r="AC66" s="190"/>
      <c r="AD66" s="190"/>
      <c r="AE66" s="190" t="s">
        <v>116</v>
      </c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  <c r="BB66" s="190"/>
      <c r="BC66" s="190"/>
      <c r="BD66" s="190"/>
      <c r="BE66" s="190"/>
      <c r="BF66" s="190"/>
      <c r="BG66" s="190"/>
      <c r="BH66" s="190"/>
    </row>
    <row r="67" customFormat="false" ht="12.75" hidden="false" customHeight="false" outlineLevel="1" collapsed="false">
      <c r="A67" s="182" t="n">
        <v>38</v>
      </c>
      <c r="B67" s="182" t="s">
        <v>212</v>
      </c>
      <c r="C67" s="183" t="s">
        <v>214</v>
      </c>
      <c r="D67" s="184" t="s">
        <v>115</v>
      </c>
      <c r="E67" s="185" t="n">
        <v>79.2</v>
      </c>
      <c r="F67" s="186" t="n">
        <f aca="false">H67+J67</f>
        <v>0</v>
      </c>
      <c r="G67" s="187" t="n">
        <f aca="false">ROUND(E67*F67,2)</f>
        <v>0</v>
      </c>
      <c r="H67" s="187"/>
      <c r="I67" s="187" t="n">
        <f aca="false">ROUND(E67*H67,2)</f>
        <v>0</v>
      </c>
      <c r="J67" s="187"/>
      <c r="K67" s="187" t="n">
        <f aca="false">ROUND(E67*J67,2)</f>
        <v>0</v>
      </c>
      <c r="L67" s="187" t="n">
        <v>21</v>
      </c>
      <c r="M67" s="187" t="n">
        <f aca="false">G67*(1+L67/100)</f>
        <v>0</v>
      </c>
      <c r="N67" s="188" t="n">
        <v>0</v>
      </c>
      <c r="O67" s="188" t="n">
        <f aca="false">ROUND(E67*N67,5)</f>
        <v>0</v>
      </c>
      <c r="P67" s="188" t="n">
        <v>0</v>
      </c>
      <c r="Q67" s="188" t="n">
        <f aca="false">ROUND(E67*P67,5)</f>
        <v>0</v>
      </c>
      <c r="R67" s="188"/>
      <c r="S67" s="188"/>
      <c r="T67" s="189" t="n">
        <v>0</v>
      </c>
      <c r="U67" s="188" t="n">
        <f aca="false">ROUND(E67*T67,2)</f>
        <v>0</v>
      </c>
      <c r="V67" s="190"/>
      <c r="W67" s="190"/>
      <c r="X67" s="190"/>
      <c r="Y67" s="190"/>
      <c r="Z67" s="190"/>
      <c r="AA67" s="190"/>
      <c r="AB67" s="190"/>
      <c r="AC67" s="190"/>
      <c r="AD67" s="190"/>
      <c r="AE67" s="190" t="s">
        <v>116</v>
      </c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190"/>
      <c r="AR67" s="190"/>
      <c r="AS67" s="190"/>
      <c r="AT67" s="190"/>
      <c r="AU67" s="190"/>
      <c r="AV67" s="190"/>
      <c r="AW67" s="190"/>
      <c r="AX67" s="190"/>
      <c r="AY67" s="190"/>
      <c r="AZ67" s="190"/>
      <c r="BA67" s="190"/>
      <c r="BB67" s="190"/>
      <c r="BC67" s="190"/>
      <c r="BD67" s="190"/>
      <c r="BE67" s="190"/>
      <c r="BF67" s="190"/>
      <c r="BG67" s="190"/>
      <c r="BH67" s="190"/>
    </row>
    <row r="68" customFormat="false" ht="12.75" hidden="false" customHeight="false" outlineLevel="1" collapsed="false">
      <c r="A68" s="182" t="n">
        <v>39</v>
      </c>
      <c r="B68" s="182" t="s">
        <v>215</v>
      </c>
      <c r="C68" s="183" t="s">
        <v>216</v>
      </c>
      <c r="D68" s="184" t="s">
        <v>145</v>
      </c>
      <c r="E68" s="185" t="n">
        <v>113.4371</v>
      </c>
      <c r="F68" s="186" t="n">
        <f aca="false">H68+J68</f>
        <v>0</v>
      </c>
      <c r="G68" s="187" t="n">
        <f aca="false">ROUND(E68*F68,2)</f>
        <v>0</v>
      </c>
      <c r="H68" s="187"/>
      <c r="I68" s="187" t="n">
        <f aca="false">ROUND(E68*H68,2)</f>
        <v>0</v>
      </c>
      <c r="J68" s="187"/>
      <c r="K68" s="187" t="n">
        <f aca="false">ROUND(E68*J68,2)</f>
        <v>0</v>
      </c>
      <c r="L68" s="187" t="n">
        <v>21</v>
      </c>
      <c r="M68" s="187" t="n">
        <f aca="false">G68*(1+L68/100)</f>
        <v>0</v>
      </c>
      <c r="N68" s="188" t="n">
        <v>0</v>
      </c>
      <c r="O68" s="188" t="n">
        <f aca="false">ROUND(E68*N68,5)</f>
        <v>0</v>
      </c>
      <c r="P68" s="188" t="n">
        <v>0</v>
      </c>
      <c r="Q68" s="188" t="n">
        <f aca="false">ROUND(E68*P68,5)</f>
        <v>0</v>
      </c>
      <c r="R68" s="188"/>
      <c r="S68" s="188"/>
      <c r="T68" s="189" t="n">
        <v>0.074</v>
      </c>
      <c r="U68" s="188" t="n">
        <f aca="false">ROUND(E68*T68,2)</f>
        <v>8.39</v>
      </c>
      <c r="V68" s="190"/>
      <c r="W68" s="190"/>
      <c r="X68" s="190"/>
      <c r="Y68" s="190"/>
      <c r="Z68" s="190"/>
      <c r="AA68" s="190"/>
      <c r="AB68" s="190"/>
      <c r="AC68" s="190"/>
      <c r="AD68" s="190"/>
      <c r="AE68" s="190" t="s">
        <v>116</v>
      </c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190"/>
      <c r="AT68" s="190"/>
      <c r="AU68" s="190"/>
      <c r="AV68" s="190"/>
      <c r="AW68" s="190"/>
      <c r="AX68" s="190"/>
      <c r="AY68" s="190"/>
      <c r="AZ68" s="190"/>
      <c r="BA68" s="190"/>
      <c r="BB68" s="190"/>
      <c r="BC68" s="190"/>
      <c r="BD68" s="190"/>
      <c r="BE68" s="190"/>
      <c r="BF68" s="190"/>
      <c r="BG68" s="190"/>
      <c r="BH68" s="190"/>
    </row>
    <row r="69" customFormat="false" ht="12.75" hidden="false" customHeight="false" outlineLevel="1" collapsed="false">
      <c r="A69" s="182"/>
      <c r="B69" s="182"/>
      <c r="C69" s="191" t="s">
        <v>217</v>
      </c>
      <c r="D69" s="192"/>
      <c r="E69" s="193" t="n">
        <v>113.4371</v>
      </c>
      <c r="F69" s="187"/>
      <c r="G69" s="187"/>
      <c r="H69" s="187"/>
      <c r="I69" s="187"/>
      <c r="J69" s="187"/>
      <c r="K69" s="187"/>
      <c r="L69" s="187"/>
      <c r="M69" s="187"/>
      <c r="N69" s="188"/>
      <c r="O69" s="188"/>
      <c r="P69" s="188"/>
      <c r="Q69" s="188"/>
      <c r="R69" s="188"/>
      <c r="S69" s="188"/>
      <c r="T69" s="189"/>
      <c r="U69" s="188"/>
      <c r="V69" s="190"/>
      <c r="W69" s="190"/>
      <c r="X69" s="190"/>
      <c r="Y69" s="190"/>
      <c r="Z69" s="190"/>
      <c r="AA69" s="190"/>
      <c r="AB69" s="190"/>
      <c r="AC69" s="190"/>
      <c r="AD69" s="190"/>
      <c r="AE69" s="190" t="s">
        <v>130</v>
      </c>
      <c r="AF69" s="190" t="n">
        <v>0</v>
      </c>
      <c r="AG69" s="190"/>
      <c r="AH69" s="190"/>
      <c r="AI69" s="190"/>
      <c r="AJ69" s="190"/>
      <c r="AK69" s="190"/>
      <c r="AL69" s="190"/>
      <c r="AM69" s="190"/>
      <c r="AN69" s="190"/>
      <c r="AO69" s="190"/>
      <c r="AP69" s="190"/>
      <c r="AQ69" s="190"/>
      <c r="AR69" s="190"/>
      <c r="AS69" s="190"/>
      <c r="AT69" s="190"/>
      <c r="AU69" s="190"/>
      <c r="AV69" s="190"/>
      <c r="AW69" s="190"/>
      <c r="AX69" s="190"/>
      <c r="AY69" s="190"/>
      <c r="AZ69" s="190"/>
      <c r="BA69" s="190"/>
      <c r="BB69" s="190"/>
      <c r="BC69" s="190"/>
      <c r="BD69" s="190"/>
      <c r="BE69" s="190"/>
      <c r="BF69" s="190"/>
      <c r="BG69" s="190"/>
      <c r="BH69" s="190"/>
    </row>
    <row r="70" customFormat="false" ht="12.75" hidden="false" customHeight="false" outlineLevel="1" collapsed="false">
      <c r="A70" s="182" t="n">
        <v>40</v>
      </c>
      <c r="B70" s="182" t="s">
        <v>218</v>
      </c>
      <c r="C70" s="183" t="s">
        <v>219</v>
      </c>
      <c r="D70" s="184" t="s">
        <v>145</v>
      </c>
      <c r="E70" s="185" t="n">
        <v>1280.2379</v>
      </c>
      <c r="F70" s="186" t="n">
        <f aca="false">H70+J70</f>
        <v>0</v>
      </c>
      <c r="G70" s="187" t="n">
        <f aca="false">ROUND(E70*F70,2)</f>
        <v>0</v>
      </c>
      <c r="H70" s="187"/>
      <c r="I70" s="187" t="n">
        <f aca="false">ROUND(E70*H70,2)</f>
        <v>0</v>
      </c>
      <c r="J70" s="187"/>
      <c r="K70" s="187" t="n">
        <f aca="false">ROUND(E70*J70,2)</f>
        <v>0</v>
      </c>
      <c r="L70" s="187" t="n">
        <v>21</v>
      </c>
      <c r="M70" s="187" t="n">
        <f aca="false">G70*(1+L70/100)</f>
        <v>0</v>
      </c>
      <c r="N70" s="188" t="n">
        <v>0</v>
      </c>
      <c r="O70" s="188" t="n">
        <f aca="false">ROUND(E70*N70,5)</f>
        <v>0</v>
      </c>
      <c r="P70" s="188" t="n">
        <v>0</v>
      </c>
      <c r="Q70" s="188" t="n">
        <f aca="false">ROUND(E70*P70,5)</f>
        <v>0</v>
      </c>
      <c r="R70" s="188"/>
      <c r="S70" s="188"/>
      <c r="T70" s="189" t="n">
        <v>0.011</v>
      </c>
      <c r="U70" s="188" t="n">
        <f aca="false">ROUND(E70*T70,2)</f>
        <v>14.08</v>
      </c>
      <c r="V70" s="190"/>
      <c r="W70" s="190"/>
      <c r="X70" s="190"/>
      <c r="Y70" s="190"/>
      <c r="Z70" s="190"/>
      <c r="AA70" s="190"/>
      <c r="AB70" s="190"/>
      <c r="AC70" s="190"/>
      <c r="AD70" s="190"/>
      <c r="AE70" s="190" t="s">
        <v>116</v>
      </c>
      <c r="AF70" s="190"/>
      <c r="AG70" s="190"/>
      <c r="AH70" s="190"/>
      <c r="AI70" s="190"/>
      <c r="AJ70" s="190"/>
      <c r="AK70" s="190"/>
      <c r="AL70" s="190"/>
      <c r="AM70" s="190"/>
      <c r="AN70" s="190"/>
      <c r="AO70" s="190"/>
      <c r="AP70" s="190"/>
      <c r="AQ70" s="190"/>
      <c r="AR70" s="190"/>
      <c r="AS70" s="190"/>
      <c r="AT70" s="190"/>
      <c r="AU70" s="190"/>
      <c r="AV70" s="190"/>
      <c r="AW70" s="190"/>
      <c r="AX70" s="190"/>
      <c r="AY70" s="190"/>
      <c r="AZ70" s="190"/>
      <c r="BA70" s="190"/>
      <c r="BB70" s="190"/>
      <c r="BC70" s="190"/>
      <c r="BD70" s="190"/>
      <c r="BE70" s="190"/>
      <c r="BF70" s="190"/>
      <c r="BG70" s="190"/>
      <c r="BH70" s="190"/>
    </row>
    <row r="71" customFormat="false" ht="12.75" hidden="false" customHeight="false" outlineLevel="1" collapsed="false">
      <c r="A71" s="182" t="n">
        <v>41</v>
      </c>
      <c r="B71" s="182" t="s">
        <v>220</v>
      </c>
      <c r="C71" s="183" t="s">
        <v>221</v>
      </c>
      <c r="D71" s="184" t="s">
        <v>145</v>
      </c>
      <c r="E71" s="185" t="n">
        <v>1280.2379</v>
      </c>
      <c r="F71" s="186" t="n">
        <f aca="false">H71+J71</f>
        <v>0</v>
      </c>
      <c r="G71" s="187" t="n">
        <f aca="false">ROUND(E71*F71,2)</f>
        <v>0</v>
      </c>
      <c r="H71" s="187"/>
      <c r="I71" s="187" t="n">
        <f aca="false">ROUND(E71*H71,2)</f>
        <v>0</v>
      </c>
      <c r="J71" s="187"/>
      <c r="K71" s="187" t="n">
        <f aca="false">ROUND(E71*J71,2)</f>
        <v>0</v>
      </c>
      <c r="L71" s="187" t="n">
        <v>21</v>
      </c>
      <c r="M71" s="187" t="n">
        <f aca="false">G71*(1+L71/100)</f>
        <v>0</v>
      </c>
      <c r="N71" s="188" t="n">
        <v>0</v>
      </c>
      <c r="O71" s="188" t="n">
        <f aca="false">ROUND(E71*N71,5)</f>
        <v>0</v>
      </c>
      <c r="P71" s="188" t="n">
        <v>0</v>
      </c>
      <c r="Q71" s="188" t="n">
        <f aca="false">ROUND(E71*P71,5)</f>
        <v>0</v>
      </c>
      <c r="R71" s="188"/>
      <c r="S71" s="188"/>
      <c r="T71" s="189" t="n">
        <v>0.053</v>
      </c>
      <c r="U71" s="188" t="n">
        <f aca="false">ROUND(E71*T71,2)</f>
        <v>67.85</v>
      </c>
      <c r="V71" s="190"/>
      <c r="W71" s="190"/>
      <c r="X71" s="190"/>
      <c r="Y71" s="190"/>
      <c r="Z71" s="190"/>
      <c r="AA71" s="190"/>
      <c r="AB71" s="190"/>
      <c r="AC71" s="190"/>
      <c r="AD71" s="190"/>
      <c r="AE71" s="190" t="s">
        <v>116</v>
      </c>
      <c r="AF71" s="190"/>
      <c r="AG71" s="190"/>
      <c r="AH71" s="190"/>
      <c r="AI71" s="190"/>
      <c r="AJ71" s="190"/>
      <c r="AK71" s="190"/>
      <c r="AL71" s="190"/>
      <c r="AM71" s="190"/>
      <c r="AN71" s="190"/>
      <c r="AO71" s="190"/>
      <c r="AP71" s="190"/>
      <c r="AQ71" s="190"/>
      <c r="AR71" s="190"/>
      <c r="AS71" s="190"/>
      <c r="AT71" s="190"/>
      <c r="AU71" s="190"/>
      <c r="AV71" s="190"/>
      <c r="AW71" s="190"/>
      <c r="AX71" s="190"/>
      <c r="AY71" s="190"/>
      <c r="AZ71" s="190"/>
      <c r="BA71" s="190"/>
      <c r="BB71" s="190"/>
      <c r="BC71" s="190"/>
      <c r="BD71" s="190"/>
      <c r="BE71" s="190"/>
      <c r="BF71" s="190"/>
      <c r="BG71" s="190"/>
      <c r="BH71" s="190"/>
    </row>
    <row r="72" customFormat="false" ht="19.4" hidden="false" customHeight="false" outlineLevel="1" collapsed="false">
      <c r="A72" s="182" t="n">
        <v>42</v>
      </c>
      <c r="B72" s="182" t="s">
        <v>222</v>
      </c>
      <c r="C72" s="183" t="s">
        <v>223</v>
      </c>
      <c r="D72" s="184" t="s">
        <v>145</v>
      </c>
      <c r="E72" s="185" t="n">
        <v>1280.2379</v>
      </c>
      <c r="F72" s="186" t="n">
        <f aca="false">H72+J72</f>
        <v>0</v>
      </c>
      <c r="G72" s="187" t="n">
        <f aca="false">ROUND(E72*F72,2)</f>
        <v>0</v>
      </c>
      <c r="H72" s="187"/>
      <c r="I72" s="187" t="n">
        <f aca="false">ROUND(E72*H72,2)</f>
        <v>0</v>
      </c>
      <c r="J72" s="187"/>
      <c r="K72" s="187" t="n">
        <f aca="false">ROUND(E72*J72,2)</f>
        <v>0</v>
      </c>
      <c r="L72" s="187" t="n">
        <v>21</v>
      </c>
      <c r="M72" s="187" t="n">
        <f aca="false">G72*(1+L72/100)</f>
        <v>0</v>
      </c>
      <c r="N72" s="188" t="n">
        <v>0</v>
      </c>
      <c r="O72" s="188" t="n">
        <f aca="false">ROUND(E72*N72,5)</f>
        <v>0</v>
      </c>
      <c r="P72" s="188" t="n">
        <v>0</v>
      </c>
      <c r="Q72" s="188" t="n">
        <f aca="false">ROUND(E72*P72,5)</f>
        <v>0</v>
      </c>
      <c r="R72" s="188"/>
      <c r="S72" s="188"/>
      <c r="T72" s="189" t="n">
        <v>0.009</v>
      </c>
      <c r="U72" s="188" t="n">
        <f aca="false">ROUND(E72*T72,2)</f>
        <v>11.52</v>
      </c>
      <c r="V72" s="190"/>
      <c r="W72" s="190"/>
      <c r="X72" s="190"/>
      <c r="Y72" s="190"/>
      <c r="Z72" s="190"/>
      <c r="AA72" s="190"/>
      <c r="AB72" s="190"/>
      <c r="AC72" s="190"/>
      <c r="AD72" s="190"/>
      <c r="AE72" s="190" t="s">
        <v>116</v>
      </c>
      <c r="AF72" s="190"/>
      <c r="AG72" s="190"/>
      <c r="AH72" s="190"/>
      <c r="AI72" s="190"/>
      <c r="AJ72" s="190"/>
      <c r="AK72" s="190"/>
      <c r="AL72" s="190"/>
      <c r="AM72" s="190"/>
      <c r="AN72" s="190"/>
      <c r="AO72" s="190"/>
      <c r="AP72" s="190"/>
      <c r="AQ72" s="190"/>
      <c r="AR72" s="190"/>
      <c r="AS72" s="190"/>
      <c r="AT72" s="190"/>
      <c r="AU72" s="190"/>
      <c r="AV72" s="190"/>
      <c r="AW72" s="190"/>
      <c r="AX72" s="190"/>
      <c r="AY72" s="190"/>
      <c r="AZ72" s="190"/>
      <c r="BA72" s="190"/>
      <c r="BB72" s="190"/>
      <c r="BC72" s="190"/>
      <c r="BD72" s="190"/>
      <c r="BE72" s="190"/>
      <c r="BF72" s="190"/>
      <c r="BG72" s="190"/>
      <c r="BH72" s="190"/>
    </row>
    <row r="73" customFormat="false" ht="12.75" hidden="false" customHeight="false" outlineLevel="1" collapsed="false">
      <c r="A73" s="182" t="n">
        <v>43</v>
      </c>
      <c r="B73" s="182" t="s">
        <v>224</v>
      </c>
      <c r="C73" s="183" t="s">
        <v>225</v>
      </c>
      <c r="D73" s="184" t="s">
        <v>145</v>
      </c>
      <c r="E73" s="185" t="n">
        <v>712.41</v>
      </c>
      <c r="F73" s="186" t="n">
        <f aca="false">H73+J73</f>
        <v>0</v>
      </c>
      <c r="G73" s="187" t="n">
        <f aca="false">ROUND(E73*F73,2)</f>
        <v>0</v>
      </c>
      <c r="H73" s="187"/>
      <c r="I73" s="187" t="n">
        <f aca="false">ROUND(E73*H73,2)</f>
        <v>0</v>
      </c>
      <c r="J73" s="187"/>
      <c r="K73" s="187" t="n">
        <f aca="false">ROUND(E73*J73,2)</f>
        <v>0</v>
      </c>
      <c r="L73" s="187" t="n">
        <v>21</v>
      </c>
      <c r="M73" s="187" t="n">
        <f aca="false">G73*(1+L73/100)</f>
        <v>0</v>
      </c>
      <c r="N73" s="188" t="n">
        <v>0</v>
      </c>
      <c r="O73" s="188" t="n">
        <f aca="false">ROUND(E73*N73,5)</f>
        <v>0</v>
      </c>
      <c r="P73" s="188" t="n">
        <v>0</v>
      </c>
      <c r="Q73" s="188" t="n">
        <f aca="false">ROUND(E73*P73,5)</f>
        <v>0</v>
      </c>
      <c r="R73" s="188"/>
      <c r="S73" s="188"/>
      <c r="T73" s="189" t="n">
        <v>0.202</v>
      </c>
      <c r="U73" s="188" t="n">
        <f aca="false">ROUND(E73*T73,2)</f>
        <v>143.91</v>
      </c>
      <c r="V73" s="190"/>
      <c r="W73" s="190"/>
      <c r="X73" s="190"/>
      <c r="Y73" s="190"/>
      <c r="Z73" s="190"/>
      <c r="AA73" s="190"/>
      <c r="AB73" s="190"/>
      <c r="AC73" s="190"/>
      <c r="AD73" s="190"/>
      <c r="AE73" s="190" t="s">
        <v>116</v>
      </c>
      <c r="AF73" s="190"/>
      <c r="AG73" s="190"/>
      <c r="AH73" s="190"/>
      <c r="AI73" s="190"/>
      <c r="AJ73" s="190"/>
      <c r="AK73" s="190"/>
      <c r="AL73" s="190"/>
      <c r="AM73" s="190"/>
      <c r="AN73" s="190"/>
      <c r="AO73" s="190"/>
      <c r="AP73" s="190"/>
      <c r="AQ73" s="190"/>
      <c r="AR73" s="190"/>
      <c r="AS73" s="190"/>
      <c r="AT73" s="190"/>
      <c r="AU73" s="190"/>
      <c r="AV73" s="190"/>
      <c r="AW73" s="190"/>
      <c r="AX73" s="190"/>
      <c r="AY73" s="190"/>
      <c r="AZ73" s="190"/>
      <c r="BA73" s="190"/>
      <c r="BB73" s="190"/>
      <c r="BC73" s="190"/>
      <c r="BD73" s="190"/>
      <c r="BE73" s="190"/>
      <c r="BF73" s="190"/>
      <c r="BG73" s="190"/>
      <c r="BH73" s="190"/>
    </row>
    <row r="74" customFormat="false" ht="19.4" hidden="false" customHeight="false" outlineLevel="1" collapsed="false">
      <c r="A74" s="182" t="n">
        <v>44</v>
      </c>
      <c r="B74" s="182" t="s">
        <v>226</v>
      </c>
      <c r="C74" s="183" t="s">
        <v>227</v>
      </c>
      <c r="D74" s="184" t="s">
        <v>145</v>
      </c>
      <c r="E74" s="185" t="n">
        <v>94.316</v>
      </c>
      <c r="F74" s="186" t="n">
        <f aca="false">H74+J74</f>
        <v>0</v>
      </c>
      <c r="G74" s="187" t="n">
        <f aca="false">ROUND(E74*F74,2)</f>
        <v>0</v>
      </c>
      <c r="H74" s="187"/>
      <c r="I74" s="187" t="n">
        <f aca="false">ROUND(E74*H74,2)</f>
        <v>0</v>
      </c>
      <c r="J74" s="187"/>
      <c r="K74" s="187" t="n">
        <f aca="false">ROUND(E74*J74,2)</f>
        <v>0</v>
      </c>
      <c r="L74" s="187" t="n">
        <v>21</v>
      </c>
      <c r="M74" s="187" t="n">
        <f aca="false">G74*(1+L74/100)</f>
        <v>0</v>
      </c>
      <c r="N74" s="188" t="n">
        <v>1.7</v>
      </c>
      <c r="O74" s="188" t="n">
        <f aca="false">ROUND(E74*N74,5)</f>
        <v>160.3372</v>
      </c>
      <c r="P74" s="188" t="n">
        <v>0</v>
      </c>
      <c r="Q74" s="188" t="n">
        <f aca="false">ROUND(E74*P74,5)</f>
        <v>0</v>
      </c>
      <c r="R74" s="188"/>
      <c r="S74" s="188"/>
      <c r="T74" s="189" t="n">
        <v>1.587</v>
      </c>
      <c r="U74" s="188" t="n">
        <f aca="false">ROUND(E74*T74,2)</f>
        <v>149.68</v>
      </c>
      <c r="V74" s="190"/>
      <c r="W74" s="190"/>
      <c r="X74" s="190"/>
      <c r="Y74" s="190"/>
      <c r="Z74" s="190"/>
      <c r="AA74" s="190"/>
      <c r="AB74" s="190"/>
      <c r="AC74" s="190"/>
      <c r="AD74" s="190"/>
      <c r="AE74" s="190" t="s">
        <v>116</v>
      </c>
      <c r="AF74" s="190"/>
      <c r="AG74" s="190"/>
      <c r="AH74" s="190"/>
      <c r="AI74" s="190"/>
      <c r="AJ74" s="190"/>
      <c r="AK74" s="190"/>
      <c r="AL74" s="190"/>
      <c r="AM74" s="190"/>
      <c r="AN74" s="190"/>
      <c r="AO74" s="190"/>
      <c r="AP74" s="190"/>
      <c r="AQ74" s="190"/>
      <c r="AR74" s="190"/>
      <c r="AS74" s="190"/>
      <c r="AT74" s="190"/>
      <c r="AU74" s="190"/>
      <c r="AV74" s="190"/>
      <c r="AW74" s="190"/>
      <c r="AX74" s="190"/>
      <c r="AY74" s="190"/>
      <c r="AZ74" s="190"/>
      <c r="BA74" s="190"/>
      <c r="BB74" s="190"/>
      <c r="BC74" s="190"/>
      <c r="BD74" s="190"/>
      <c r="BE74" s="190"/>
      <c r="BF74" s="190"/>
      <c r="BG74" s="190"/>
      <c r="BH74" s="190"/>
    </row>
    <row r="75" customFormat="false" ht="12.75" hidden="false" customHeight="false" outlineLevel="1" collapsed="false">
      <c r="A75" s="182"/>
      <c r="B75" s="182"/>
      <c r="C75" s="191" t="s">
        <v>228</v>
      </c>
      <c r="D75" s="192"/>
      <c r="E75" s="193"/>
      <c r="F75" s="187"/>
      <c r="G75" s="187"/>
      <c r="H75" s="187"/>
      <c r="I75" s="187"/>
      <c r="J75" s="187"/>
      <c r="K75" s="187"/>
      <c r="L75" s="187"/>
      <c r="M75" s="187"/>
      <c r="N75" s="188"/>
      <c r="O75" s="188"/>
      <c r="P75" s="188"/>
      <c r="Q75" s="188"/>
      <c r="R75" s="188"/>
      <c r="S75" s="188"/>
      <c r="T75" s="189"/>
      <c r="U75" s="188"/>
      <c r="V75" s="190"/>
      <c r="W75" s="190"/>
      <c r="X75" s="190"/>
      <c r="Y75" s="190"/>
      <c r="Z75" s="190"/>
      <c r="AA75" s="190"/>
      <c r="AB75" s="190"/>
      <c r="AC75" s="190"/>
      <c r="AD75" s="190"/>
      <c r="AE75" s="190" t="s">
        <v>130</v>
      </c>
      <c r="AF75" s="190" t="n">
        <v>0</v>
      </c>
      <c r="AG75" s="190"/>
      <c r="AH75" s="190"/>
      <c r="AI75" s="190"/>
      <c r="AJ75" s="190"/>
      <c r="AK75" s="190"/>
      <c r="AL75" s="190"/>
      <c r="AM75" s="190"/>
      <c r="AN75" s="190"/>
      <c r="AO75" s="190"/>
      <c r="AP75" s="190"/>
      <c r="AQ75" s="190"/>
      <c r="AR75" s="190"/>
      <c r="AS75" s="190"/>
      <c r="AT75" s="190"/>
      <c r="AU75" s="190"/>
      <c r="AV75" s="190"/>
      <c r="AW75" s="190"/>
      <c r="AX75" s="190"/>
      <c r="AY75" s="190"/>
      <c r="AZ75" s="190"/>
      <c r="BA75" s="190"/>
      <c r="BB75" s="190"/>
      <c r="BC75" s="190"/>
      <c r="BD75" s="190"/>
      <c r="BE75" s="190"/>
      <c r="BF75" s="190"/>
      <c r="BG75" s="190"/>
      <c r="BH75" s="190"/>
    </row>
    <row r="76" customFormat="false" ht="12.75" hidden="false" customHeight="false" outlineLevel="1" collapsed="false">
      <c r="A76" s="182"/>
      <c r="B76" s="182"/>
      <c r="C76" s="191" t="s">
        <v>229</v>
      </c>
      <c r="D76" s="192"/>
      <c r="E76" s="193" t="n">
        <v>60.716</v>
      </c>
      <c r="F76" s="187"/>
      <c r="G76" s="187"/>
      <c r="H76" s="187"/>
      <c r="I76" s="187"/>
      <c r="J76" s="187"/>
      <c r="K76" s="187"/>
      <c r="L76" s="187"/>
      <c r="M76" s="187"/>
      <c r="N76" s="188"/>
      <c r="O76" s="188"/>
      <c r="P76" s="188"/>
      <c r="Q76" s="188"/>
      <c r="R76" s="188"/>
      <c r="S76" s="188"/>
      <c r="T76" s="189"/>
      <c r="U76" s="188"/>
      <c r="V76" s="190"/>
      <c r="W76" s="190"/>
      <c r="X76" s="190"/>
      <c r="Y76" s="190"/>
      <c r="Z76" s="190"/>
      <c r="AA76" s="190"/>
      <c r="AB76" s="190"/>
      <c r="AC76" s="190"/>
      <c r="AD76" s="190"/>
      <c r="AE76" s="190" t="s">
        <v>130</v>
      </c>
      <c r="AF76" s="190" t="n">
        <v>0</v>
      </c>
      <c r="AG76" s="190"/>
      <c r="AH76" s="190"/>
      <c r="AI76" s="190"/>
      <c r="AJ76" s="190"/>
      <c r="AK76" s="190"/>
      <c r="AL76" s="190"/>
      <c r="AM76" s="190"/>
      <c r="AN76" s="190"/>
      <c r="AO76" s="190"/>
      <c r="AP76" s="190"/>
      <c r="AQ76" s="190"/>
      <c r="AR76" s="190"/>
      <c r="AS76" s="190"/>
      <c r="AT76" s="190"/>
      <c r="AU76" s="190"/>
      <c r="AV76" s="190"/>
      <c r="AW76" s="190"/>
      <c r="AX76" s="190"/>
      <c r="AY76" s="190"/>
      <c r="AZ76" s="190"/>
      <c r="BA76" s="190"/>
      <c r="BB76" s="190"/>
      <c r="BC76" s="190"/>
      <c r="BD76" s="190"/>
      <c r="BE76" s="190"/>
      <c r="BF76" s="190"/>
      <c r="BG76" s="190"/>
      <c r="BH76" s="190"/>
    </row>
    <row r="77" customFormat="false" ht="12.75" hidden="false" customHeight="false" outlineLevel="1" collapsed="false">
      <c r="A77" s="182"/>
      <c r="B77" s="182"/>
      <c r="C77" s="191" t="s">
        <v>230</v>
      </c>
      <c r="D77" s="192"/>
      <c r="E77" s="193"/>
      <c r="F77" s="187"/>
      <c r="G77" s="187"/>
      <c r="H77" s="187"/>
      <c r="I77" s="187"/>
      <c r="J77" s="187"/>
      <c r="K77" s="187"/>
      <c r="L77" s="187"/>
      <c r="M77" s="187"/>
      <c r="N77" s="188"/>
      <c r="O77" s="188"/>
      <c r="P77" s="188"/>
      <c r="Q77" s="188"/>
      <c r="R77" s="188"/>
      <c r="S77" s="188"/>
      <c r="T77" s="189"/>
      <c r="U77" s="188"/>
      <c r="V77" s="190"/>
      <c r="W77" s="190"/>
      <c r="X77" s="190"/>
      <c r="Y77" s="190"/>
      <c r="Z77" s="190"/>
      <c r="AA77" s="190"/>
      <c r="AB77" s="190"/>
      <c r="AC77" s="190"/>
      <c r="AD77" s="190"/>
      <c r="AE77" s="190" t="s">
        <v>130</v>
      </c>
      <c r="AF77" s="190" t="n">
        <v>0</v>
      </c>
      <c r="AG77" s="190"/>
      <c r="AH77" s="190"/>
      <c r="AI77" s="190"/>
      <c r="AJ77" s="190"/>
      <c r="AK77" s="190"/>
      <c r="AL77" s="190"/>
      <c r="AM77" s="190"/>
      <c r="AN77" s="190"/>
      <c r="AO77" s="190"/>
      <c r="AP77" s="190"/>
      <c r="AQ77" s="190"/>
      <c r="AR77" s="190"/>
      <c r="AS77" s="190"/>
      <c r="AT77" s="190"/>
      <c r="AU77" s="190"/>
      <c r="AV77" s="190"/>
      <c r="AW77" s="190"/>
      <c r="AX77" s="190"/>
      <c r="AY77" s="190"/>
      <c r="AZ77" s="190"/>
      <c r="BA77" s="190"/>
      <c r="BB77" s="190"/>
      <c r="BC77" s="190"/>
      <c r="BD77" s="190"/>
      <c r="BE77" s="190"/>
      <c r="BF77" s="190"/>
      <c r="BG77" s="190"/>
      <c r="BH77" s="190"/>
    </row>
    <row r="78" customFormat="false" ht="12.75" hidden="false" customHeight="false" outlineLevel="1" collapsed="false">
      <c r="A78" s="182"/>
      <c r="B78" s="182"/>
      <c r="C78" s="191" t="s">
        <v>231</v>
      </c>
      <c r="D78" s="192"/>
      <c r="E78" s="193" t="n">
        <v>33.6</v>
      </c>
      <c r="F78" s="187"/>
      <c r="G78" s="187"/>
      <c r="H78" s="187"/>
      <c r="I78" s="187"/>
      <c r="J78" s="187"/>
      <c r="K78" s="187"/>
      <c r="L78" s="187"/>
      <c r="M78" s="187"/>
      <c r="N78" s="188"/>
      <c r="O78" s="188"/>
      <c r="P78" s="188"/>
      <c r="Q78" s="188"/>
      <c r="R78" s="188"/>
      <c r="S78" s="188"/>
      <c r="T78" s="189"/>
      <c r="U78" s="188"/>
      <c r="V78" s="190"/>
      <c r="W78" s="190"/>
      <c r="X78" s="190"/>
      <c r="Y78" s="190"/>
      <c r="Z78" s="190"/>
      <c r="AA78" s="190"/>
      <c r="AB78" s="190"/>
      <c r="AC78" s="190"/>
      <c r="AD78" s="190"/>
      <c r="AE78" s="190" t="s">
        <v>130</v>
      </c>
      <c r="AF78" s="190" t="n">
        <v>0</v>
      </c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0"/>
      <c r="AT78" s="190"/>
      <c r="AU78" s="190"/>
      <c r="AV78" s="190"/>
      <c r="AW78" s="190"/>
      <c r="AX78" s="190"/>
      <c r="AY78" s="190"/>
      <c r="AZ78" s="190"/>
      <c r="BA78" s="190"/>
      <c r="BB78" s="190"/>
      <c r="BC78" s="190"/>
      <c r="BD78" s="190"/>
      <c r="BE78" s="190"/>
      <c r="BF78" s="190"/>
      <c r="BG78" s="190"/>
      <c r="BH78" s="190"/>
    </row>
    <row r="79" customFormat="false" ht="12.75" hidden="false" customHeight="false" outlineLevel="1" collapsed="false">
      <c r="A79" s="182" t="n">
        <v>45</v>
      </c>
      <c r="B79" s="182" t="s">
        <v>232</v>
      </c>
      <c r="C79" s="183" t="s">
        <v>233</v>
      </c>
      <c r="D79" s="184" t="s">
        <v>115</v>
      </c>
      <c r="E79" s="185" t="n">
        <v>1475</v>
      </c>
      <c r="F79" s="186" t="n">
        <f aca="false">H79+J79</f>
        <v>0</v>
      </c>
      <c r="G79" s="187" t="n">
        <f aca="false">ROUND(E79*F79,2)</f>
        <v>0</v>
      </c>
      <c r="H79" s="187"/>
      <c r="I79" s="187" t="n">
        <f aca="false">ROUND(E79*H79,2)</f>
        <v>0</v>
      </c>
      <c r="J79" s="187"/>
      <c r="K79" s="187" t="n">
        <f aca="false">ROUND(E79*J79,2)</f>
        <v>0</v>
      </c>
      <c r="L79" s="187" t="n">
        <v>21</v>
      </c>
      <c r="M79" s="187" t="n">
        <f aca="false">G79*(1+L79/100)</f>
        <v>0</v>
      </c>
      <c r="N79" s="188" t="n">
        <v>0</v>
      </c>
      <c r="O79" s="188" t="n">
        <f aca="false">ROUND(E79*N79,5)</f>
        <v>0</v>
      </c>
      <c r="P79" s="188" t="n">
        <v>0</v>
      </c>
      <c r="Q79" s="188" t="n">
        <f aca="false">ROUND(E79*P79,5)</f>
        <v>0</v>
      </c>
      <c r="R79" s="188"/>
      <c r="S79" s="188"/>
      <c r="T79" s="189" t="n">
        <v>0.018</v>
      </c>
      <c r="U79" s="188" t="n">
        <f aca="false">ROUND(E79*T79,2)</f>
        <v>26.55</v>
      </c>
      <c r="V79" s="190"/>
      <c r="W79" s="190"/>
      <c r="X79" s="190"/>
      <c r="Y79" s="190"/>
      <c r="Z79" s="190"/>
      <c r="AA79" s="190"/>
      <c r="AB79" s="190"/>
      <c r="AC79" s="190"/>
      <c r="AD79" s="190"/>
      <c r="AE79" s="190" t="s">
        <v>116</v>
      </c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0"/>
      <c r="AT79" s="190"/>
      <c r="AU79" s="190"/>
      <c r="AV79" s="190"/>
      <c r="AW79" s="190"/>
      <c r="AX79" s="190"/>
      <c r="AY79" s="190"/>
      <c r="AZ79" s="190"/>
      <c r="BA79" s="190"/>
      <c r="BB79" s="190"/>
      <c r="BC79" s="190"/>
      <c r="BD79" s="190"/>
      <c r="BE79" s="190"/>
      <c r="BF79" s="190"/>
      <c r="BG79" s="190"/>
      <c r="BH79" s="190"/>
    </row>
    <row r="80" customFormat="false" ht="12.75" hidden="false" customHeight="false" outlineLevel="1" collapsed="false">
      <c r="A80" s="182" t="n">
        <v>46</v>
      </c>
      <c r="B80" s="182" t="s">
        <v>234</v>
      </c>
      <c r="C80" s="183" t="s">
        <v>235</v>
      </c>
      <c r="D80" s="184" t="s">
        <v>115</v>
      </c>
      <c r="E80" s="185" t="n">
        <v>403.13</v>
      </c>
      <c r="F80" s="186" t="n">
        <f aca="false">H80+J80</f>
        <v>0</v>
      </c>
      <c r="G80" s="187" t="n">
        <f aca="false">ROUND(E80*F80,2)</f>
        <v>0</v>
      </c>
      <c r="H80" s="187"/>
      <c r="I80" s="187" t="n">
        <f aca="false">ROUND(E80*H80,2)</f>
        <v>0</v>
      </c>
      <c r="J80" s="187"/>
      <c r="K80" s="187" t="n">
        <f aca="false">ROUND(E80*J80,2)</f>
        <v>0</v>
      </c>
      <c r="L80" s="187" t="n">
        <v>21</v>
      </c>
      <c r="M80" s="187" t="n">
        <f aca="false">G80*(1+L80/100)</f>
        <v>0</v>
      </c>
      <c r="N80" s="188" t="n">
        <v>0</v>
      </c>
      <c r="O80" s="188" t="n">
        <f aca="false">ROUND(E80*N80,5)</f>
        <v>0</v>
      </c>
      <c r="P80" s="188" t="n">
        <v>0</v>
      </c>
      <c r="Q80" s="188" t="n">
        <f aca="false">ROUND(E80*P80,5)</f>
        <v>0</v>
      </c>
      <c r="R80" s="188"/>
      <c r="S80" s="188"/>
      <c r="T80" s="189" t="n">
        <v>0.416</v>
      </c>
      <c r="U80" s="188" t="n">
        <f aca="false">ROUND(E80*T80,2)</f>
        <v>167.7</v>
      </c>
      <c r="V80" s="190"/>
      <c r="W80" s="190"/>
      <c r="X80" s="190"/>
      <c r="Y80" s="190"/>
      <c r="Z80" s="190"/>
      <c r="AA80" s="190"/>
      <c r="AB80" s="190"/>
      <c r="AC80" s="190"/>
      <c r="AD80" s="190"/>
      <c r="AE80" s="190" t="s">
        <v>116</v>
      </c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190"/>
      <c r="AU80" s="190"/>
      <c r="AV80" s="190"/>
      <c r="AW80" s="190"/>
      <c r="AX80" s="190"/>
      <c r="AY80" s="190"/>
      <c r="AZ80" s="190"/>
      <c r="BA80" s="190"/>
      <c r="BB80" s="190"/>
      <c r="BC80" s="190"/>
      <c r="BD80" s="190"/>
      <c r="BE80" s="190"/>
      <c r="BF80" s="190"/>
      <c r="BG80" s="190"/>
      <c r="BH80" s="190"/>
    </row>
    <row r="81" customFormat="false" ht="12.75" hidden="false" customHeight="false" outlineLevel="1" collapsed="false">
      <c r="A81" s="182"/>
      <c r="B81" s="182"/>
      <c r="C81" s="191" t="s">
        <v>236</v>
      </c>
      <c r="D81" s="192"/>
      <c r="E81" s="193" t="n">
        <v>373</v>
      </c>
      <c r="F81" s="187"/>
      <c r="G81" s="187"/>
      <c r="H81" s="187"/>
      <c r="I81" s="187"/>
      <c r="J81" s="187"/>
      <c r="K81" s="187"/>
      <c r="L81" s="187"/>
      <c r="M81" s="187"/>
      <c r="N81" s="188"/>
      <c r="O81" s="188"/>
      <c r="P81" s="188"/>
      <c r="Q81" s="188"/>
      <c r="R81" s="188"/>
      <c r="S81" s="188"/>
      <c r="T81" s="189"/>
      <c r="U81" s="188"/>
      <c r="V81" s="190"/>
      <c r="W81" s="190"/>
      <c r="X81" s="190"/>
      <c r="Y81" s="190"/>
      <c r="Z81" s="190"/>
      <c r="AA81" s="190"/>
      <c r="AB81" s="190"/>
      <c r="AC81" s="190"/>
      <c r="AD81" s="190"/>
      <c r="AE81" s="190" t="s">
        <v>130</v>
      </c>
      <c r="AF81" s="190" t="n">
        <v>0</v>
      </c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0"/>
      <c r="AT81" s="190"/>
      <c r="AU81" s="190"/>
      <c r="AV81" s="190"/>
      <c r="AW81" s="190"/>
      <c r="AX81" s="190"/>
      <c r="AY81" s="190"/>
      <c r="AZ81" s="190"/>
      <c r="BA81" s="190"/>
      <c r="BB81" s="190"/>
      <c r="BC81" s="190"/>
      <c r="BD81" s="190"/>
      <c r="BE81" s="190"/>
      <c r="BF81" s="190"/>
      <c r="BG81" s="190"/>
      <c r="BH81" s="190"/>
    </row>
    <row r="82" customFormat="false" ht="12.75" hidden="false" customHeight="false" outlineLevel="1" collapsed="false">
      <c r="A82" s="182"/>
      <c r="B82" s="182"/>
      <c r="C82" s="191" t="s">
        <v>237</v>
      </c>
      <c r="D82" s="192"/>
      <c r="E82" s="193" t="n">
        <v>30.13</v>
      </c>
      <c r="F82" s="187"/>
      <c r="G82" s="187"/>
      <c r="H82" s="187"/>
      <c r="I82" s="187"/>
      <c r="J82" s="187"/>
      <c r="K82" s="187"/>
      <c r="L82" s="187"/>
      <c r="M82" s="187"/>
      <c r="N82" s="188"/>
      <c r="O82" s="188"/>
      <c r="P82" s="188"/>
      <c r="Q82" s="188"/>
      <c r="R82" s="188"/>
      <c r="S82" s="188"/>
      <c r="T82" s="189"/>
      <c r="U82" s="188"/>
      <c r="V82" s="190"/>
      <c r="W82" s="190"/>
      <c r="X82" s="190"/>
      <c r="Y82" s="190"/>
      <c r="Z82" s="190"/>
      <c r="AA82" s="190"/>
      <c r="AB82" s="190"/>
      <c r="AC82" s="190"/>
      <c r="AD82" s="190"/>
      <c r="AE82" s="190" t="s">
        <v>130</v>
      </c>
      <c r="AF82" s="190" t="n">
        <v>0</v>
      </c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0"/>
      <c r="AT82" s="190"/>
      <c r="AU82" s="190"/>
      <c r="AV82" s="190"/>
      <c r="AW82" s="190"/>
      <c r="AX82" s="190"/>
      <c r="AY82" s="190"/>
      <c r="AZ82" s="190"/>
      <c r="BA82" s="190"/>
      <c r="BB82" s="190"/>
      <c r="BC82" s="190"/>
      <c r="BD82" s="190"/>
      <c r="BE82" s="190"/>
      <c r="BF82" s="190"/>
      <c r="BG82" s="190"/>
      <c r="BH82" s="190"/>
    </row>
    <row r="83" customFormat="false" ht="12.75" hidden="false" customHeight="false" outlineLevel="1" collapsed="false">
      <c r="A83" s="182" t="n">
        <v>47</v>
      </c>
      <c r="B83" s="182" t="s">
        <v>238</v>
      </c>
      <c r="C83" s="183" t="s">
        <v>239</v>
      </c>
      <c r="D83" s="184" t="s">
        <v>115</v>
      </c>
      <c r="E83" s="185" t="n">
        <v>30.13</v>
      </c>
      <c r="F83" s="186" t="n">
        <f aca="false">H83+J83</f>
        <v>0</v>
      </c>
      <c r="G83" s="187" t="n">
        <f aca="false">ROUND(E83*F83,2)</f>
        <v>0</v>
      </c>
      <c r="H83" s="187"/>
      <c r="I83" s="187" t="n">
        <f aca="false">ROUND(E83*H83,2)</f>
        <v>0</v>
      </c>
      <c r="J83" s="187"/>
      <c r="K83" s="187" t="n">
        <f aca="false">ROUND(E83*J83,2)</f>
        <v>0</v>
      </c>
      <c r="L83" s="187" t="n">
        <v>21</v>
      </c>
      <c r="M83" s="187" t="n">
        <f aca="false">G83*(1+L83/100)</f>
        <v>0</v>
      </c>
      <c r="N83" s="188" t="n">
        <v>0</v>
      </c>
      <c r="O83" s="188" t="n">
        <f aca="false">ROUND(E83*N83,5)</f>
        <v>0</v>
      </c>
      <c r="P83" s="188" t="n">
        <v>0</v>
      </c>
      <c r="Q83" s="188" t="n">
        <f aca="false">ROUND(E83*P83,5)</f>
        <v>0</v>
      </c>
      <c r="R83" s="188"/>
      <c r="S83" s="188"/>
      <c r="T83" s="189" t="n">
        <v>0.62</v>
      </c>
      <c r="U83" s="188" t="n">
        <f aca="false">ROUND(E83*T83,2)</f>
        <v>18.68</v>
      </c>
      <c r="V83" s="190"/>
      <c r="W83" s="190"/>
      <c r="X83" s="190"/>
      <c r="Y83" s="190"/>
      <c r="Z83" s="190"/>
      <c r="AA83" s="190"/>
      <c r="AB83" s="190"/>
      <c r="AC83" s="190"/>
      <c r="AD83" s="190"/>
      <c r="AE83" s="190" t="s">
        <v>116</v>
      </c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0"/>
      <c r="AT83" s="190"/>
      <c r="AU83" s="190"/>
      <c r="AV83" s="190"/>
      <c r="AW83" s="190"/>
      <c r="AX83" s="190"/>
      <c r="AY83" s="190"/>
      <c r="AZ83" s="190"/>
      <c r="BA83" s="190"/>
      <c r="BB83" s="190"/>
      <c r="BC83" s="190"/>
      <c r="BD83" s="190"/>
      <c r="BE83" s="190"/>
      <c r="BF83" s="190"/>
      <c r="BG83" s="190"/>
      <c r="BH83" s="190"/>
    </row>
    <row r="84" customFormat="false" ht="12.75" hidden="false" customHeight="false" outlineLevel="1" collapsed="false">
      <c r="A84" s="182"/>
      <c r="B84" s="182"/>
      <c r="C84" s="191" t="s">
        <v>240</v>
      </c>
      <c r="D84" s="192"/>
      <c r="E84" s="193"/>
      <c r="F84" s="187"/>
      <c r="G84" s="187"/>
      <c r="H84" s="187"/>
      <c r="I84" s="187"/>
      <c r="J84" s="187"/>
      <c r="K84" s="187"/>
      <c r="L84" s="187"/>
      <c r="M84" s="187"/>
      <c r="N84" s="188"/>
      <c r="O84" s="188"/>
      <c r="P84" s="188"/>
      <c r="Q84" s="188"/>
      <c r="R84" s="188"/>
      <c r="S84" s="188"/>
      <c r="T84" s="189"/>
      <c r="U84" s="188"/>
      <c r="V84" s="190"/>
      <c r="W84" s="190"/>
      <c r="X84" s="190"/>
      <c r="Y84" s="190"/>
      <c r="Z84" s="190"/>
      <c r="AA84" s="190"/>
      <c r="AB84" s="190"/>
      <c r="AC84" s="190"/>
      <c r="AD84" s="190"/>
      <c r="AE84" s="190" t="s">
        <v>130</v>
      </c>
      <c r="AF84" s="190" t="n">
        <v>0</v>
      </c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0"/>
      <c r="AT84" s="190"/>
      <c r="AU84" s="190"/>
      <c r="AV84" s="190"/>
      <c r="AW84" s="190"/>
      <c r="AX84" s="190"/>
      <c r="AY84" s="190"/>
      <c r="AZ84" s="190"/>
      <c r="BA84" s="190"/>
      <c r="BB84" s="190"/>
      <c r="BC84" s="190"/>
      <c r="BD84" s="190"/>
      <c r="BE84" s="190"/>
      <c r="BF84" s="190"/>
      <c r="BG84" s="190"/>
      <c r="BH84" s="190"/>
    </row>
    <row r="85" customFormat="false" ht="12.75" hidden="false" customHeight="false" outlineLevel="1" collapsed="false">
      <c r="A85" s="182"/>
      <c r="B85" s="182"/>
      <c r="C85" s="191" t="s">
        <v>241</v>
      </c>
      <c r="D85" s="192"/>
      <c r="E85" s="193" t="n">
        <v>30.13</v>
      </c>
      <c r="F85" s="187"/>
      <c r="G85" s="187"/>
      <c r="H85" s="187"/>
      <c r="I85" s="187"/>
      <c r="J85" s="187"/>
      <c r="K85" s="187"/>
      <c r="L85" s="187"/>
      <c r="M85" s="187"/>
      <c r="N85" s="188"/>
      <c r="O85" s="188"/>
      <c r="P85" s="188"/>
      <c r="Q85" s="188"/>
      <c r="R85" s="188"/>
      <c r="S85" s="188"/>
      <c r="T85" s="189"/>
      <c r="U85" s="188"/>
      <c r="V85" s="190"/>
      <c r="W85" s="190"/>
      <c r="X85" s="190"/>
      <c r="Y85" s="190"/>
      <c r="Z85" s="190"/>
      <c r="AA85" s="190"/>
      <c r="AB85" s="190"/>
      <c r="AC85" s="190"/>
      <c r="AD85" s="190"/>
      <c r="AE85" s="190" t="s">
        <v>130</v>
      </c>
      <c r="AF85" s="190" t="n">
        <v>0</v>
      </c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0"/>
      <c r="AT85" s="190"/>
      <c r="AU85" s="190"/>
      <c r="AV85" s="190"/>
      <c r="AW85" s="190"/>
      <c r="AX85" s="190"/>
      <c r="AY85" s="190"/>
      <c r="AZ85" s="190"/>
      <c r="BA85" s="190"/>
      <c r="BB85" s="190"/>
      <c r="BC85" s="190"/>
      <c r="BD85" s="190"/>
      <c r="BE85" s="190"/>
      <c r="BF85" s="190"/>
      <c r="BG85" s="190"/>
      <c r="BH85" s="190"/>
    </row>
    <row r="86" customFormat="false" ht="12.75" hidden="false" customHeight="false" outlineLevel="1" collapsed="false">
      <c r="A86" s="182" t="n">
        <v>48</v>
      </c>
      <c r="B86" s="182" t="s">
        <v>242</v>
      </c>
      <c r="C86" s="183" t="s">
        <v>243</v>
      </c>
      <c r="D86" s="184" t="s">
        <v>145</v>
      </c>
      <c r="E86" s="185" t="n">
        <v>152.2379</v>
      </c>
      <c r="F86" s="186" t="n">
        <f aca="false">H86+J86</f>
        <v>0</v>
      </c>
      <c r="G86" s="187" t="n">
        <f aca="false">ROUND(E86*F86,2)</f>
        <v>0</v>
      </c>
      <c r="H86" s="187"/>
      <c r="I86" s="187" t="n">
        <f aca="false">ROUND(E86*H86,2)</f>
        <v>0</v>
      </c>
      <c r="J86" s="187"/>
      <c r="K86" s="187" t="n">
        <f aca="false">ROUND(E86*J86,2)</f>
        <v>0</v>
      </c>
      <c r="L86" s="187" t="n">
        <v>21</v>
      </c>
      <c r="M86" s="187" t="n">
        <f aca="false">G86*(1+L86/100)</f>
        <v>0</v>
      </c>
      <c r="N86" s="188" t="n">
        <v>0</v>
      </c>
      <c r="O86" s="188" t="n">
        <f aca="false">ROUND(E86*N86,5)</f>
        <v>0</v>
      </c>
      <c r="P86" s="188" t="n">
        <v>0</v>
      </c>
      <c r="Q86" s="188" t="n">
        <f aca="false">ROUND(E86*P86,5)</f>
        <v>0</v>
      </c>
      <c r="R86" s="188"/>
      <c r="S86" s="188"/>
      <c r="T86" s="189" t="n">
        <v>0</v>
      </c>
      <c r="U86" s="188" t="n">
        <f aca="false">ROUND(E86*T86,2)</f>
        <v>0</v>
      </c>
      <c r="V86" s="190"/>
      <c r="W86" s="190"/>
      <c r="X86" s="190"/>
      <c r="Y86" s="190"/>
      <c r="Z86" s="190"/>
      <c r="AA86" s="190"/>
      <c r="AB86" s="190"/>
      <c r="AC86" s="190"/>
      <c r="AD86" s="190"/>
      <c r="AE86" s="190" t="s">
        <v>116</v>
      </c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0"/>
      <c r="AT86" s="190"/>
      <c r="AU86" s="190"/>
      <c r="AV86" s="190"/>
      <c r="AW86" s="190"/>
      <c r="AX86" s="190"/>
      <c r="AY86" s="190"/>
      <c r="AZ86" s="190"/>
      <c r="BA86" s="190"/>
      <c r="BB86" s="190"/>
      <c r="BC86" s="190"/>
      <c r="BD86" s="190"/>
      <c r="BE86" s="190"/>
      <c r="BF86" s="190"/>
      <c r="BG86" s="190"/>
      <c r="BH86" s="190"/>
    </row>
    <row r="87" customFormat="false" ht="12.75" hidden="false" customHeight="false" outlineLevel="1" collapsed="false">
      <c r="A87" s="182" t="n">
        <v>49</v>
      </c>
      <c r="B87" s="182" t="s">
        <v>244</v>
      </c>
      <c r="C87" s="183" t="s">
        <v>245</v>
      </c>
      <c r="D87" s="184" t="s">
        <v>145</v>
      </c>
      <c r="E87" s="185" t="n">
        <v>1128</v>
      </c>
      <c r="F87" s="186" t="n">
        <f aca="false">H87+J87</f>
        <v>0</v>
      </c>
      <c r="G87" s="187" t="n">
        <f aca="false">ROUND(E87*F87,2)</f>
        <v>0</v>
      </c>
      <c r="H87" s="187"/>
      <c r="I87" s="187" t="n">
        <f aca="false">ROUND(E87*H87,2)</f>
        <v>0</v>
      </c>
      <c r="J87" s="187"/>
      <c r="K87" s="187" t="n">
        <f aca="false">ROUND(E87*J87,2)</f>
        <v>0</v>
      </c>
      <c r="L87" s="187" t="n">
        <v>21</v>
      </c>
      <c r="M87" s="187" t="n">
        <f aca="false">G87*(1+L87/100)</f>
        <v>0</v>
      </c>
      <c r="N87" s="188" t="n">
        <v>0</v>
      </c>
      <c r="O87" s="188" t="n">
        <f aca="false">ROUND(E87*N87,5)</f>
        <v>0</v>
      </c>
      <c r="P87" s="188" t="n">
        <v>0</v>
      </c>
      <c r="Q87" s="188" t="n">
        <f aca="false">ROUND(E87*P87,5)</f>
        <v>0</v>
      </c>
      <c r="R87" s="188"/>
      <c r="S87" s="188"/>
      <c r="T87" s="189" t="n">
        <v>0</v>
      </c>
      <c r="U87" s="188" t="n">
        <f aca="false">ROUND(E87*T87,2)</f>
        <v>0</v>
      </c>
      <c r="V87" s="190"/>
      <c r="W87" s="190"/>
      <c r="X87" s="190"/>
      <c r="Y87" s="190"/>
      <c r="Z87" s="190"/>
      <c r="AA87" s="190"/>
      <c r="AB87" s="190"/>
      <c r="AC87" s="190"/>
      <c r="AD87" s="190"/>
      <c r="AE87" s="190" t="s">
        <v>116</v>
      </c>
      <c r="AF87" s="190"/>
      <c r="AG87" s="190"/>
      <c r="AH87" s="190"/>
      <c r="AI87" s="190"/>
      <c r="AJ87" s="190"/>
      <c r="AK87" s="190"/>
      <c r="AL87" s="190"/>
      <c r="AM87" s="190"/>
      <c r="AN87" s="190"/>
      <c r="AO87" s="190"/>
      <c r="AP87" s="190"/>
      <c r="AQ87" s="190"/>
      <c r="AR87" s="190"/>
      <c r="AS87" s="190"/>
      <c r="AT87" s="190"/>
      <c r="AU87" s="190"/>
      <c r="AV87" s="190"/>
      <c r="AW87" s="190"/>
      <c r="AX87" s="190"/>
      <c r="AY87" s="190"/>
      <c r="AZ87" s="190"/>
      <c r="BA87" s="190"/>
      <c r="BB87" s="190"/>
      <c r="BC87" s="190"/>
      <c r="BD87" s="190"/>
      <c r="BE87" s="190"/>
      <c r="BF87" s="190"/>
      <c r="BG87" s="190"/>
      <c r="BH87" s="190"/>
    </row>
    <row r="88" customFormat="false" ht="12.75" hidden="false" customHeight="false" outlineLevel="1" collapsed="false">
      <c r="A88" s="182" t="n">
        <v>50</v>
      </c>
      <c r="B88" s="182" t="s">
        <v>246</v>
      </c>
      <c r="C88" s="183" t="s">
        <v>247</v>
      </c>
      <c r="D88" s="184" t="s">
        <v>115</v>
      </c>
      <c r="E88" s="185" t="n">
        <v>403.13</v>
      </c>
      <c r="F88" s="186" t="n">
        <f aca="false">H88+J88</f>
        <v>0</v>
      </c>
      <c r="G88" s="187" t="n">
        <f aca="false">ROUND(E88*F88,2)</f>
        <v>0</v>
      </c>
      <c r="H88" s="187"/>
      <c r="I88" s="187" t="n">
        <f aca="false">ROUND(E88*H88,2)</f>
        <v>0</v>
      </c>
      <c r="J88" s="187"/>
      <c r="K88" s="187" t="n">
        <f aca="false">ROUND(E88*J88,2)</f>
        <v>0</v>
      </c>
      <c r="L88" s="187" t="n">
        <v>21</v>
      </c>
      <c r="M88" s="187" t="n">
        <f aca="false">G88*(1+L88/100)</f>
        <v>0</v>
      </c>
      <c r="N88" s="188" t="n">
        <v>0</v>
      </c>
      <c r="O88" s="188" t="n">
        <f aca="false">ROUND(E88*N88,5)</f>
        <v>0</v>
      </c>
      <c r="P88" s="188" t="n">
        <v>0</v>
      </c>
      <c r="Q88" s="188" t="n">
        <f aca="false">ROUND(E88*P88,5)</f>
        <v>0</v>
      </c>
      <c r="R88" s="188"/>
      <c r="S88" s="188"/>
      <c r="T88" s="189" t="n">
        <v>0.021</v>
      </c>
      <c r="U88" s="188" t="n">
        <f aca="false">ROUND(E88*T88,2)</f>
        <v>8.47</v>
      </c>
      <c r="V88" s="190"/>
      <c r="W88" s="190"/>
      <c r="X88" s="190"/>
      <c r="Y88" s="190"/>
      <c r="Z88" s="190"/>
      <c r="AA88" s="190"/>
      <c r="AB88" s="190"/>
      <c r="AC88" s="190"/>
      <c r="AD88" s="190"/>
      <c r="AE88" s="190" t="s">
        <v>116</v>
      </c>
      <c r="AF88" s="190"/>
      <c r="AG88" s="190"/>
      <c r="AH88" s="190"/>
      <c r="AI88" s="190"/>
      <c r="AJ88" s="190"/>
      <c r="AK88" s="190"/>
      <c r="AL88" s="190"/>
      <c r="AM88" s="190"/>
      <c r="AN88" s="190"/>
      <c r="AO88" s="190"/>
      <c r="AP88" s="190"/>
      <c r="AQ88" s="190"/>
      <c r="AR88" s="190"/>
      <c r="AS88" s="190"/>
      <c r="AT88" s="190"/>
      <c r="AU88" s="190"/>
      <c r="AV88" s="190"/>
      <c r="AW88" s="190"/>
      <c r="AX88" s="190"/>
      <c r="AY88" s="190"/>
      <c r="AZ88" s="190"/>
      <c r="BA88" s="190"/>
      <c r="BB88" s="190"/>
      <c r="BC88" s="190"/>
      <c r="BD88" s="190"/>
      <c r="BE88" s="190"/>
      <c r="BF88" s="190"/>
      <c r="BG88" s="190"/>
      <c r="BH88" s="190"/>
    </row>
    <row r="89" customFormat="false" ht="12.75" hidden="false" customHeight="false" outlineLevel="1" collapsed="false">
      <c r="A89" s="182" t="n">
        <v>51</v>
      </c>
      <c r="B89" s="182" t="s">
        <v>248</v>
      </c>
      <c r="C89" s="183" t="s">
        <v>249</v>
      </c>
      <c r="D89" s="184" t="s">
        <v>145</v>
      </c>
      <c r="E89" s="185" t="n">
        <v>241.878</v>
      </c>
      <c r="F89" s="186" t="n">
        <f aca="false">H89+J89</f>
        <v>0</v>
      </c>
      <c r="G89" s="187" t="n">
        <f aca="false">ROUND(E89*F89,2)</f>
        <v>0</v>
      </c>
      <c r="H89" s="187"/>
      <c r="I89" s="187" t="n">
        <f aca="false">ROUND(E89*H89,2)</f>
        <v>0</v>
      </c>
      <c r="J89" s="187"/>
      <c r="K89" s="187" t="n">
        <f aca="false">ROUND(E89*J89,2)</f>
        <v>0</v>
      </c>
      <c r="L89" s="187" t="n">
        <v>21</v>
      </c>
      <c r="M89" s="187" t="n">
        <f aca="false">G89*(1+L89/100)</f>
        <v>0</v>
      </c>
      <c r="N89" s="188" t="n">
        <v>0</v>
      </c>
      <c r="O89" s="188" t="n">
        <f aca="false">ROUND(E89*N89,5)</f>
        <v>0</v>
      </c>
      <c r="P89" s="188" t="n">
        <v>0</v>
      </c>
      <c r="Q89" s="188" t="n">
        <f aca="false">ROUND(E89*P89,5)</f>
        <v>0</v>
      </c>
      <c r="R89" s="188"/>
      <c r="S89" s="188"/>
      <c r="T89" s="189" t="n">
        <v>0.884</v>
      </c>
      <c r="U89" s="188" t="n">
        <f aca="false">ROUND(E89*T89,2)</f>
        <v>213.82</v>
      </c>
      <c r="V89" s="190"/>
      <c r="W89" s="190"/>
      <c r="X89" s="190"/>
      <c r="Y89" s="190"/>
      <c r="Z89" s="190"/>
      <c r="AA89" s="190"/>
      <c r="AB89" s="190"/>
      <c r="AC89" s="190"/>
      <c r="AD89" s="190"/>
      <c r="AE89" s="190" t="s">
        <v>116</v>
      </c>
      <c r="AF89" s="190"/>
      <c r="AG89" s="190"/>
      <c r="AH89" s="190"/>
      <c r="AI89" s="190"/>
      <c r="AJ89" s="190"/>
      <c r="AK89" s="190"/>
      <c r="AL89" s="190"/>
      <c r="AM89" s="190"/>
      <c r="AN89" s="190"/>
      <c r="AO89" s="190"/>
      <c r="AP89" s="190"/>
      <c r="AQ89" s="190"/>
      <c r="AR89" s="190"/>
      <c r="AS89" s="190"/>
      <c r="AT89" s="190"/>
      <c r="AU89" s="190"/>
      <c r="AV89" s="190"/>
      <c r="AW89" s="190"/>
      <c r="AX89" s="190"/>
      <c r="AY89" s="190"/>
      <c r="AZ89" s="190"/>
      <c r="BA89" s="190"/>
      <c r="BB89" s="190"/>
      <c r="BC89" s="190"/>
      <c r="BD89" s="190"/>
      <c r="BE89" s="190"/>
      <c r="BF89" s="190"/>
      <c r="BG89" s="190"/>
      <c r="BH89" s="190"/>
    </row>
    <row r="90" customFormat="false" ht="12.75" hidden="false" customHeight="false" outlineLevel="1" collapsed="false">
      <c r="A90" s="182"/>
      <c r="B90" s="182"/>
      <c r="C90" s="191" t="s">
        <v>250</v>
      </c>
      <c r="D90" s="192"/>
      <c r="E90" s="193" t="n">
        <v>241.878</v>
      </c>
      <c r="F90" s="187"/>
      <c r="G90" s="187"/>
      <c r="H90" s="187"/>
      <c r="I90" s="187"/>
      <c r="J90" s="187"/>
      <c r="K90" s="187"/>
      <c r="L90" s="187"/>
      <c r="M90" s="187"/>
      <c r="N90" s="188"/>
      <c r="O90" s="188"/>
      <c r="P90" s="188"/>
      <c r="Q90" s="188"/>
      <c r="R90" s="188"/>
      <c r="S90" s="188"/>
      <c r="T90" s="189"/>
      <c r="U90" s="188"/>
      <c r="V90" s="190"/>
      <c r="W90" s="190"/>
      <c r="X90" s="190"/>
      <c r="Y90" s="190"/>
      <c r="Z90" s="190"/>
      <c r="AA90" s="190"/>
      <c r="AB90" s="190"/>
      <c r="AC90" s="190"/>
      <c r="AD90" s="190"/>
      <c r="AE90" s="190" t="s">
        <v>130</v>
      </c>
      <c r="AF90" s="190" t="n">
        <v>0</v>
      </c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0"/>
      <c r="AT90" s="190"/>
      <c r="AU90" s="190"/>
      <c r="AV90" s="190"/>
      <c r="AW90" s="190"/>
      <c r="AX90" s="190"/>
      <c r="AY90" s="190"/>
      <c r="AZ90" s="190"/>
      <c r="BA90" s="190"/>
      <c r="BB90" s="190"/>
      <c r="BC90" s="190"/>
      <c r="BD90" s="190"/>
      <c r="BE90" s="190"/>
      <c r="BF90" s="190"/>
      <c r="BG90" s="190"/>
      <c r="BH90" s="190"/>
    </row>
    <row r="91" customFormat="false" ht="12.75" hidden="false" customHeight="false" outlineLevel="1" collapsed="false">
      <c r="A91" s="182" t="n">
        <v>52</v>
      </c>
      <c r="B91" s="182" t="s">
        <v>251</v>
      </c>
      <c r="C91" s="183" t="s">
        <v>252</v>
      </c>
      <c r="D91" s="184" t="s">
        <v>145</v>
      </c>
      <c r="E91" s="185" t="n">
        <v>241.878</v>
      </c>
      <c r="F91" s="186" t="n">
        <f aca="false">H91+J91</f>
        <v>0</v>
      </c>
      <c r="G91" s="187" t="n">
        <f aca="false">ROUND(E91*F91,2)</f>
        <v>0</v>
      </c>
      <c r="H91" s="187"/>
      <c r="I91" s="187" t="n">
        <f aca="false">ROUND(E91*H91,2)</f>
        <v>0</v>
      </c>
      <c r="J91" s="187"/>
      <c r="K91" s="187" t="n">
        <f aca="false">ROUND(E91*J91,2)</f>
        <v>0</v>
      </c>
      <c r="L91" s="187" t="n">
        <v>21</v>
      </c>
      <c r="M91" s="187" t="n">
        <f aca="false">G91*(1+L91/100)</f>
        <v>0</v>
      </c>
      <c r="N91" s="188" t="n">
        <v>0</v>
      </c>
      <c r="O91" s="188" t="n">
        <f aca="false">ROUND(E91*N91,5)</f>
        <v>0</v>
      </c>
      <c r="P91" s="188" t="n">
        <v>0</v>
      </c>
      <c r="Q91" s="188" t="n">
        <f aca="false">ROUND(E91*P91,5)</f>
        <v>0</v>
      </c>
      <c r="R91" s="188"/>
      <c r="S91" s="188"/>
      <c r="T91" s="189" t="n">
        <v>0.26</v>
      </c>
      <c r="U91" s="188" t="n">
        <f aca="false">ROUND(E91*T91,2)</f>
        <v>62.89</v>
      </c>
      <c r="V91" s="190"/>
      <c r="W91" s="190"/>
      <c r="X91" s="190"/>
      <c r="Y91" s="190"/>
      <c r="Z91" s="190"/>
      <c r="AA91" s="190"/>
      <c r="AB91" s="190"/>
      <c r="AC91" s="190"/>
      <c r="AD91" s="190"/>
      <c r="AE91" s="190" t="s">
        <v>116</v>
      </c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  <c r="AP91" s="190"/>
      <c r="AQ91" s="190"/>
      <c r="AR91" s="190"/>
      <c r="AS91" s="190"/>
      <c r="AT91" s="190"/>
      <c r="AU91" s="190"/>
      <c r="AV91" s="190"/>
      <c r="AW91" s="190"/>
      <c r="AX91" s="190"/>
      <c r="AY91" s="190"/>
      <c r="AZ91" s="190"/>
      <c r="BA91" s="190"/>
      <c r="BB91" s="190"/>
      <c r="BC91" s="190"/>
      <c r="BD91" s="190"/>
      <c r="BE91" s="190"/>
      <c r="BF91" s="190"/>
      <c r="BG91" s="190"/>
      <c r="BH91" s="190"/>
    </row>
    <row r="92" customFormat="false" ht="12.75" hidden="false" customHeight="false" outlineLevel="1" collapsed="false">
      <c r="A92" s="182" t="n">
        <v>53</v>
      </c>
      <c r="B92" s="182" t="s">
        <v>253</v>
      </c>
      <c r="C92" s="183" t="s">
        <v>254</v>
      </c>
      <c r="D92" s="184" t="s">
        <v>115</v>
      </c>
      <c r="E92" s="185" t="n">
        <v>146.4</v>
      </c>
      <c r="F92" s="186" t="n">
        <f aca="false">H92+J92</f>
        <v>0</v>
      </c>
      <c r="G92" s="187" t="n">
        <f aca="false">ROUND(E92*F92,2)</f>
        <v>0</v>
      </c>
      <c r="H92" s="187"/>
      <c r="I92" s="187" t="n">
        <f aca="false">ROUND(E92*H92,2)</f>
        <v>0</v>
      </c>
      <c r="J92" s="187"/>
      <c r="K92" s="187" t="n">
        <f aca="false">ROUND(E92*J92,2)</f>
        <v>0</v>
      </c>
      <c r="L92" s="187" t="n">
        <v>21</v>
      </c>
      <c r="M92" s="187" t="n">
        <f aca="false">G92*(1+L92/100)</f>
        <v>0</v>
      </c>
      <c r="N92" s="188" t="n">
        <v>0</v>
      </c>
      <c r="O92" s="188" t="n">
        <f aca="false">ROUND(E92*N92,5)</f>
        <v>0</v>
      </c>
      <c r="P92" s="188" t="n">
        <v>0.225</v>
      </c>
      <c r="Q92" s="188" t="n">
        <f aca="false">ROUND(E92*P92,5)</f>
        <v>32.94</v>
      </c>
      <c r="R92" s="188"/>
      <c r="S92" s="188"/>
      <c r="T92" s="189" t="n">
        <v>0.142</v>
      </c>
      <c r="U92" s="188" t="n">
        <f aca="false">ROUND(E92*T92,2)</f>
        <v>20.79</v>
      </c>
      <c r="V92" s="190"/>
      <c r="W92" s="190"/>
      <c r="X92" s="190"/>
      <c r="Y92" s="190"/>
      <c r="Z92" s="190"/>
      <c r="AA92" s="190"/>
      <c r="AB92" s="190"/>
      <c r="AC92" s="190"/>
      <c r="AD92" s="190"/>
      <c r="AE92" s="190" t="s">
        <v>116</v>
      </c>
      <c r="AF92" s="190"/>
      <c r="AG92" s="190"/>
      <c r="AH92" s="190"/>
      <c r="AI92" s="190"/>
      <c r="AJ92" s="190"/>
      <c r="AK92" s="190"/>
      <c r="AL92" s="190"/>
      <c r="AM92" s="190"/>
      <c r="AN92" s="190"/>
      <c r="AO92" s="190"/>
      <c r="AP92" s="190"/>
      <c r="AQ92" s="190"/>
      <c r="AR92" s="190"/>
      <c r="AS92" s="190"/>
      <c r="AT92" s="190"/>
      <c r="AU92" s="190"/>
      <c r="AV92" s="190"/>
      <c r="AW92" s="190"/>
      <c r="AX92" s="190"/>
      <c r="AY92" s="190"/>
      <c r="AZ92" s="190"/>
      <c r="BA92" s="190"/>
      <c r="BB92" s="190"/>
      <c r="BC92" s="190"/>
      <c r="BD92" s="190"/>
      <c r="BE92" s="190"/>
      <c r="BF92" s="190"/>
      <c r="BG92" s="190"/>
      <c r="BH92" s="190"/>
    </row>
    <row r="93" customFormat="false" ht="19.4" hidden="false" customHeight="false" outlineLevel="1" collapsed="false">
      <c r="A93" s="182" t="n">
        <v>54</v>
      </c>
      <c r="B93" s="182" t="s">
        <v>255</v>
      </c>
      <c r="C93" s="183" t="s">
        <v>256</v>
      </c>
      <c r="D93" s="184" t="s">
        <v>115</v>
      </c>
      <c r="E93" s="185" t="n">
        <v>146.4</v>
      </c>
      <c r="F93" s="186" t="n">
        <f aca="false">H93+J93</f>
        <v>0</v>
      </c>
      <c r="G93" s="187" t="n">
        <f aca="false">ROUND(E93*F93,2)</f>
        <v>0</v>
      </c>
      <c r="H93" s="187"/>
      <c r="I93" s="187" t="n">
        <f aca="false">ROUND(E93*H93,2)</f>
        <v>0</v>
      </c>
      <c r="J93" s="187"/>
      <c r="K93" s="187" t="n">
        <f aca="false">ROUND(E93*J93,2)</f>
        <v>0</v>
      </c>
      <c r="L93" s="187" t="n">
        <v>21</v>
      </c>
      <c r="M93" s="187" t="n">
        <f aca="false">G93*(1+L93/100)</f>
        <v>0</v>
      </c>
      <c r="N93" s="188" t="n">
        <v>0</v>
      </c>
      <c r="O93" s="188" t="n">
        <f aca="false">ROUND(E93*N93,5)</f>
        <v>0</v>
      </c>
      <c r="P93" s="188" t="n">
        <v>0.418</v>
      </c>
      <c r="Q93" s="188" t="n">
        <f aca="false">ROUND(E93*P93,5)</f>
        <v>61.1952</v>
      </c>
      <c r="R93" s="188"/>
      <c r="S93" s="188"/>
      <c r="T93" s="189" t="n">
        <v>0.0704</v>
      </c>
      <c r="U93" s="188" t="n">
        <f aca="false">ROUND(E93*T93,2)</f>
        <v>10.31</v>
      </c>
      <c r="V93" s="190"/>
      <c r="W93" s="190"/>
      <c r="X93" s="190"/>
      <c r="Y93" s="190"/>
      <c r="Z93" s="190"/>
      <c r="AA93" s="190"/>
      <c r="AB93" s="190"/>
      <c r="AC93" s="190"/>
      <c r="AD93" s="190"/>
      <c r="AE93" s="190" t="s">
        <v>116</v>
      </c>
      <c r="AF93" s="190"/>
      <c r="AG93" s="190"/>
      <c r="AH93" s="190"/>
      <c r="AI93" s="190"/>
      <c r="AJ93" s="190"/>
      <c r="AK93" s="190"/>
      <c r="AL93" s="190"/>
      <c r="AM93" s="190"/>
      <c r="AN93" s="190"/>
      <c r="AO93" s="190"/>
      <c r="AP93" s="190"/>
      <c r="AQ93" s="190"/>
      <c r="AR93" s="190"/>
      <c r="AS93" s="190"/>
      <c r="AT93" s="190"/>
      <c r="AU93" s="190"/>
      <c r="AV93" s="190"/>
      <c r="AW93" s="190"/>
      <c r="AX93" s="190"/>
      <c r="AY93" s="190"/>
      <c r="AZ93" s="190"/>
      <c r="BA93" s="190"/>
      <c r="BB93" s="190"/>
      <c r="BC93" s="190"/>
      <c r="BD93" s="190"/>
      <c r="BE93" s="190"/>
      <c r="BF93" s="190"/>
      <c r="BG93" s="190"/>
      <c r="BH93" s="190"/>
    </row>
    <row r="94" customFormat="false" ht="12.75" hidden="false" customHeight="false" outlineLevel="1" collapsed="false">
      <c r="A94" s="182" t="n">
        <v>55</v>
      </c>
      <c r="B94" s="182" t="s">
        <v>257</v>
      </c>
      <c r="C94" s="183" t="s">
        <v>258</v>
      </c>
      <c r="D94" s="184" t="s">
        <v>115</v>
      </c>
      <c r="E94" s="185" t="n">
        <v>45.2</v>
      </c>
      <c r="F94" s="186" t="n">
        <f aca="false">H94+J94</f>
        <v>0</v>
      </c>
      <c r="G94" s="187" t="n">
        <f aca="false">ROUND(E94*F94,2)</f>
        <v>0</v>
      </c>
      <c r="H94" s="187"/>
      <c r="I94" s="187" t="n">
        <f aca="false">ROUND(E94*H94,2)</f>
        <v>0</v>
      </c>
      <c r="J94" s="187"/>
      <c r="K94" s="187" t="n">
        <f aca="false">ROUND(E94*J94,2)</f>
        <v>0</v>
      </c>
      <c r="L94" s="187" t="n">
        <v>21</v>
      </c>
      <c r="M94" s="187" t="n">
        <f aca="false">G94*(1+L94/100)</f>
        <v>0</v>
      </c>
      <c r="N94" s="188" t="n">
        <v>0</v>
      </c>
      <c r="O94" s="188" t="n">
        <f aca="false">ROUND(E94*N94,5)</f>
        <v>0</v>
      </c>
      <c r="P94" s="188" t="n">
        <v>0.264</v>
      </c>
      <c r="Q94" s="188" t="n">
        <f aca="false">ROUND(E94*P94,5)</f>
        <v>11.9328</v>
      </c>
      <c r="R94" s="188"/>
      <c r="S94" s="188"/>
      <c r="T94" s="189" t="n">
        <v>0.4498</v>
      </c>
      <c r="U94" s="188" t="n">
        <f aca="false">ROUND(E94*T94,2)</f>
        <v>20.33</v>
      </c>
      <c r="V94" s="190"/>
      <c r="W94" s="190"/>
      <c r="X94" s="190"/>
      <c r="Y94" s="190"/>
      <c r="Z94" s="190"/>
      <c r="AA94" s="190"/>
      <c r="AB94" s="190"/>
      <c r="AC94" s="190"/>
      <c r="AD94" s="190"/>
      <c r="AE94" s="190" t="s">
        <v>116</v>
      </c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0"/>
      <c r="AT94" s="190"/>
      <c r="AU94" s="190"/>
      <c r="AV94" s="190"/>
      <c r="AW94" s="190"/>
      <c r="AX94" s="190"/>
      <c r="AY94" s="190"/>
      <c r="AZ94" s="190"/>
      <c r="BA94" s="190"/>
      <c r="BB94" s="190"/>
      <c r="BC94" s="190"/>
      <c r="BD94" s="190"/>
      <c r="BE94" s="190"/>
      <c r="BF94" s="190"/>
      <c r="BG94" s="190"/>
      <c r="BH94" s="190"/>
    </row>
    <row r="95" customFormat="false" ht="19.4" hidden="false" customHeight="false" outlineLevel="1" collapsed="false">
      <c r="A95" s="182" t="n">
        <v>56</v>
      </c>
      <c r="B95" s="182" t="s">
        <v>259</v>
      </c>
      <c r="C95" s="183" t="s">
        <v>260</v>
      </c>
      <c r="D95" s="184" t="s">
        <v>115</v>
      </c>
      <c r="E95" s="185" t="n">
        <v>45.2</v>
      </c>
      <c r="F95" s="186" t="n">
        <f aca="false">H95+J95</f>
        <v>0</v>
      </c>
      <c r="G95" s="187" t="n">
        <f aca="false">ROUND(E95*F95,2)</f>
        <v>0</v>
      </c>
      <c r="H95" s="187"/>
      <c r="I95" s="187" t="n">
        <f aca="false">ROUND(E95*H95,2)</f>
        <v>0</v>
      </c>
      <c r="J95" s="187"/>
      <c r="K95" s="187" t="n">
        <f aca="false">ROUND(E95*J95,2)</f>
        <v>0</v>
      </c>
      <c r="L95" s="187" t="n">
        <v>21</v>
      </c>
      <c r="M95" s="187" t="n">
        <f aca="false">G95*(1+L95/100)</f>
        <v>0</v>
      </c>
      <c r="N95" s="188" t="n">
        <v>0</v>
      </c>
      <c r="O95" s="188" t="n">
        <f aca="false">ROUND(E95*N95,5)</f>
        <v>0</v>
      </c>
      <c r="P95" s="188" t="n">
        <v>0.286</v>
      </c>
      <c r="Q95" s="188" t="n">
        <f aca="false">ROUND(E95*P95,5)</f>
        <v>12.9272</v>
      </c>
      <c r="R95" s="188"/>
      <c r="S95" s="188"/>
      <c r="T95" s="189" t="n">
        <v>0.4843</v>
      </c>
      <c r="U95" s="188" t="n">
        <f aca="false">ROUND(E95*T95,2)</f>
        <v>21.89</v>
      </c>
      <c r="V95" s="190"/>
      <c r="W95" s="190"/>
      <c r="X95" s="190"/>
      <c r="Y95" s="190"/>
      <c r="Z95" s="190"/>
      <c r="AA95" s="190"/>
      <c r="AB95" s="190"/>
      <c r="AC95" s="190"/>
      <c r="AD95" s="190"/>
      <c r="AE95" s="190" t="s">
        <v>116</v>
      </c>
      <c r="AF95" s="190"/>
      <c r="AG95" s="190"/>
      <c r="AH95" s="190"/>
      <c r="AI95" s="190"/>
      <c r="AJ95" s="190"/>
      <c r="AK95" s="190"/>
      <c r="AL95" s="190"/>
      <c r="AM95" s="190"/>
      <c r="AN95" s="190"/>
      <c r="AO95" s="190"/>
      <c r="AP95" s="190"/>
      <c r="AQ95" s="190"/>
      <c r="AR95" s="190"/>
      <c r="AS95" s="190"/>
      <c r="AT95" s="190"/>
      <c r="AU95" s="190"/>
      <c r="AV95" s="190"/>
      <c r="AW95" s="190"/>
      <c r="AX95" s="190"/>
      <c r="AY95" s="190"/>
      <c r="AZ95" s="190"/>
      <c r="BA95" s="190"/>
      <c r="BB95" s="190"/>
      <c r="BC95" s="190"/>
      <c r="BD95" s="190"/>
      <c r="BE95" s="190"/>
      <c r="BF95" s="190"/>
      <c r="BG95" s="190"/>
      <c r="BH95" s="190"/>
    </row>
    <row r="96" customFormat="false" ht="12.75" hidden="false" customHeight="false" outlineLevel="1" collapsed="false">
      <c r="A96" s="182" t="n">
        <v>57</v>
      </c>
      <c r="B96" s="182" t="s">
        <v>261</v>
      </c>
      <c r="C96" s="183" t="s">
        <v>262</v>
      </c>
      <c r="D96" s="184" t="s">
        <v>115</v>
      </c>
      <c r="E96" s="185" t="n">
        <v>1.8</v>
      </c>
      <c r="F96" s="186" t="n">
        <f aca="false">H96+J96</f>
        <v>0</v>
      </c>
      <c r="G96" s="187" t="n">
        <f aca="false">ROUND(E96*F96,2)</f>
        <v>0</v>
      </c>
      <c r="H96" s="187"/>
      <c r="I96" s="187" t="n">
        <f aca="false">ROUND(E96*H96,2)</f>
        <v>0</v>
      </c>
      <c r="J96" s="187"/>
      <c r="K96" s="187" t="n">
        <f aca="false">ROUND(E96*J96,2)</f>
        <v>0</v>
      </c>
      <c r="L96" s="187" t="n">
        <v>21</v>
      </c>
      <c r="M96" s="187" t="n">
        <f aca="false">G96*(1+L96/100)</f>
        <v>0</v>
      </c>
      <c r="N96" s="188" t="n">
        <v>0</v>
      </c>
      <c r="O96" s="188" t="n">
        <f aca="false">ROUND(E96*N96,5)</f>
        <v>0</v>
      </c>
      <c r="P96" s="188" t="n">
        <v>0.24</v>
      </c>
      <c r="Q96" s="188" t="n">
        <f aca="false">ROUND(E96*P96,5)</f>
        <v>0.432</v>
      </c>
      <c r="R96" s="188"/>
      <c r="S96" s="188"/>
      <c r="T96" s="189" t="n">
        <v>0.80648</v>
      </c>
      <c r="U96" s="188" t="n">
        <f aca="false">ROUND(E96*T96,2)</f>
        <v>1.45</v>
      </c>
      <c r="V96" s="190"/>
      <c r="W96" s="190"/>
      <c r="X96" s="190"/>
      <c r="Y96" s="190"/>
      <c r="Z96" s="190"/>
      <c r="AA96" s="190"/>
      <c r="AB96" s="190"/>
      <c r="AC96" s="190"/>
      <c r="AD96" s="190"/>
      <c r="AE96" s="190" t="s">
        <v>116</v>
      </c>
      <c r="AF96" s="190"/>
      <c r="AG96" s="190"/>
      <c r="AH96" s="190"/>
      <c r="AI96" s="190"/>
      <c r="AJ96" s="190"/>
      <c r="AK96" s="190"/>
      <c r="AL96" s="190"/>
      <c r="AM96" s="190"/>
      <c r="AN96" s="190"/>
      <c r="AO96" s="190"/>
      <c r="AP96" s="190"/>
      <c r="AQ96" s="190"/>
      <c r="AR96" s="190"/>
      <c r="AS96" s="190"/>
      <c r="AT96" s="190"/>
      <c r="AU96" s="190"/>
      <c r="AV96" s="190"/>
      <c r="AW96" s="190"/>
      <c r="AX96" s="190"/>
      <c r="AY96" s="190"/>
      <c r="AZ96" s="190"/>
      <c r="BA96" s="190"/>
      <c r="BB96" s="190"/>
      <c r="BC96" s="190"/>
      <c r="BD96" s="190"/>
      <c r="BE96" s="190"/>
      <c r="BF96" s="190"/>
      <c r="BG96" s="190"/>
      <c r="BH96" s="190"/>
    </row>
    <row r="97" customFormat="false" ht="19.4" hidden="false" customHeight="false" outlineLevel="1" collapsed="false">
      <c r="A97" s="182" t="n">
        <v>58</v>
      </c>
      <c r="B97" s="182" t="s">
        <v>263</v>
      </c>
      <c r="C97" s="183" t="s">
        <v>264</v>
      </c>
      <c r="D97" s="184" t="s">
        <v>115</v>
      </c>
      <c r="E97" s="185" t="n">
        <v>1.8</v>
      </c>
      <c r="F97" s="186" t="n">
        <f aca="false">H97+J97</f>
        <v>0</v>
      </c>
      <c r="G97" s="187" t="n">
        <f aca="false">ROUND(E97*F97,2)</f>
        <v>0</v>
      </c>
      <c r="H97" s="187"/>
      <c r="I97" s="187" t="n">
        <f aca="false">ROUND(E97*H97,2)</f>
        <v>0</v>
      </c>
      <c r="J97" s="187"/>
      <c r="K97" s="187" t="n">
        <f aca="false">ROUND(E97*J97,2)</f>
        <v>0</v>
      </c>
      <c r="L97" s="187" t="n">
        <v>21</v>
      </c>
      <c r="M97" s="187" t="n">
        <f aca="false">G97*(1+L97/100)</f>
        <v>0</v>
      </c>
      <c r="N97" s="188" t="n">
        <v>0</v>
      </c>
      <c r="O97" s="188" t="n">
        <f aca="false">ROUND(E97*N97,5)</f>
        <v>0</v>
      </c>
      <c r="P97" s="188" t="n">
        <v>0.33</v>
      </c>
      <c r="Q97" s="188" t="n">
        <f aca="false">ROUND(E97*P97,5)</f>
        <v>0.594</v>
      </c>
      <c r="R97" s="188"/>
      <c r="S97" s="188"/>
      <c r="T97" s="189" t="n">
        <v>0.5265</v>
      </c>
      <c r="U97" s="188" t="n">
        <f aca="false">ROUND(E97*T97,2)</f>
        <v>0.95</v>
      </c>
      <c r="V97" s="190"/>
      <c r="W97" s="190"/>
      <c r="X97" s="190"/>
      <c r="Y97" s="190"/>
      <c r="Z97" s="190"/>
      <c r="AA97" s="190"/>
      <c r="AB97" s="190"/>
      <c r="AC97" s="190"/>
      <c r="AD97" s="190"/>
      <c r="AE97" s="190" t="s">
        <v>116</v>
      </c>
      <c r="AF97" s="190"/>
      <c r="AG97" s="190"/>
      <c r="AH97" s="190"/>
      <c r="AI97" s="190"/>
      <c r="AJ97" s="190"/>
      <c r="AK97" s="190"/>
      <c r="AL97" s="190"/>
      <c r="AM97" s="190"/>
      <c r="AN97" s="190"/>
      <c r="AO97" s="190"/>
      <c r="AP97" s="190"/>
      <c r="AQ97" s="190"/>
      <c r="AR97" s="190"/>
      <c r="AS97" s="190"/>
      <c r="AT97" s="190"/>
      <c r="AU97" s="190"/>
      <c r="AV97" s="190"/>
      <c r="AW97" s="190"/>
      <c r="AX97" s="190"/>
      <c r="AY97" s="190"/>
      <c r="AZ97" s="190"/>
      <c r="BA97" s="190"/>
      <c r="BB97" s="190"/>
      <c r="BC97" s="190"/>
      <c r="BD97" s="190"/>
      <c r="BE97" s="190"/>
      <c r="BF97" s="190"/>
      <c r="BG97" s="190"/>
      <c r="BH97" s="190"/>
    </row>
    <row r="98" customFormat="false" ht="19.4" hidden="false" customHeight="false" outlineLevel="1" collapsed="false">
      <c r="A98" s="182" t="n">
        <v>59</v>
      </c>
      <c r="B98" s="182" t="s">
        <v>265</v>
      </c>
      <c r="C98" s="183" t="s">
        <v>266</v>
      </c>
      <c r="D98" s="184" t="s">
        <v>115</v>
      </c>
      <c r="E98" s="185" t="n">
        <v>215.4</v>
      </c>
      <c r="F98" s="186" t="n">
        <f aca="false">H98+J98</f>
        <v>0</v>
      </c>
      <c r="G98" s="187" t="n">
        <f aca="false">ROUND(E98*F98,2)</f>
        <v>0</v>
      </c>
      <c r="H98" s="187"/>
      <c r="I98" s="187" t="n">
        <f aca="false">ROUND(E98*H98,2)</f>
        <v>0</v>
      </c>
      <c r="J98" s="187"/>
      <c r="K98" s="187" t="n">
        <f aca="false">ROUND(E98*J98,2)</f>
        <v>0</v>
      </c>
      <c r="L98" s="187" t="n">
        <v>21</v>
      </c>
      <c r="M98" s="187" t="n">
        <f aca="false">G98*(1+L98/100)</f>
        <v>0</v>
      </c>
      <c r="N98" s="188" t="n">
        <v>0</v>
      </c>
      <c r="O98" s="188" t="n">
        <f aca="false">ROUND(E98*N98,5)</f>
        <v>0</v>
      </c>
      <c r="P98" s="188" t="n">
        <v>0.55</v>
      </c>
      <c r="Q98" s="188" t="n">
        <f aca="false">ROUND(E98*P98,5)</f>
        <v>118.47</v>
      </c>
      <c r="R98" s="188"/>
      <c r="S98" s="188"/>
      <c r="T98" s="189" t="n">
        <v>0.0945</v>
      </c>
      <c r="U98" s="188" t="n">
        <f aca="false">ROUND(E98*T98,2)</f>
        <v>20.36</v>
      </c>
      <c r="V98" s="190"/>
      <c r="W98" s="190"/>
      <c r="X98" s="190"/>
      <c r="Y98" s="190"/>
      <c r="Z98" s="190"/>
      <c r="AA98" s="190"/>
      <c r="AB98" s="190"/>
      <c r="AC98" s="190"/>
      <c r="AD98" s="190"/>
      <c r="AE98" s="190" t="s">
        <v>116</v>
      </c>
      <c r="AF98" s="190"/>
      <c r="AG98" s="190"/>
      <c r="AH98" s="190"/>
      <c r="AI98" s="190"/>
      <c r="AJ98" s="190"/>
      <c r="AK98" s="190"/>
      <c r="AL98" s="190"/>
      <c r="AM98" s="190"/>
      <c r="AN98" s="190"/>
      <c r="AO98" s="190"/>
      <c r="AP98" s="190"/>
      <c r="AQ98" s="190"/>
      <c r="AR98" s="190"/>
      <c r="AS98" s="190"/>
      <c r="AT98" s="190"/>
      <c r="AU98" s="190"/>
      <c r="AV98" s="190"/>
      <c r="AW98" s="190"/>
      <c r="AX98" s="190"/>
      <c r="AY98" s="190"/>
      <c r="AZ98" s="190"/>
      <c r="BA98" s="190"/>
      <c r="BB98" s="190"/>
      <c r="BC98" s="190"/>
      <c r="BD98" s="190"/>
      <c r="BE98" s="190"/>
      <c r="BF98" s="190"/>
      <c r="BG98" s="190"/>
      <c r="BH98" s="190"/>
    </row>
    <row r="99" customFormat="false" ht="12.75" hidden="false" customHeight="false" outlineLevel="1" collapsed="false">
      <c r="A99" s="182" t="n">
        <v>60</v>
      </c>
      <c r="B99" s="182" t="s">
        <v>267</v>
      </c>
      <c r="C99" s="183" t="s">
        <v>268</v>
      </c>
      <c r="D99" s="184" t="s">
        <v>128</v>
      </c>
      <c r="E99" s="185" t="n">
        <v>29</v>
      </c>
      <c r="F99" s="186" t="n">
        <f aca="false">H99+J99</f>
        <v>0</v>
      </c>
      <c r="G99" s="187" t="n">
        <f aca="false">ROUND(E99*F99,2)</f>
        <v>0</v>
      </c>
      <c r="H99" s="187"/>
      <c r="I99" s="187" t="n">
        <f aca="false">ROUND(E99*H99,2)</f>
        <v>0</v>
      </c>
      <c r="J99" s="187"/>
      <c r="K99" s="187" t="n">
        <f aca="false">ROUND(E99*J99,2)</f>
        <v>0</v>
      </c>
      <c r="L99" s="187" t="n">
        <v>21</v>
      </c>
      <c r="M99" s="187" t="n">
        <f aca="false">G99*(1+L99/100)</f>
        <v>0</v>
      </c>
      <c r="N99" s="188" t="n">
        <v>0</v>
      </c>
      <c r="O99" s="188" t="n">
        <f aca="false">ROUND(E99*N99,5)</f>
        <v>0</v>
      </c>
      <c r="P99" s="188" t="n">
        <v>0.27</v>
      </c>
      <c r="Q99" s="188" t="n">
        <f aca="false">ROUND(E99*P99,5)</f>
        <v>7.83</v>
      </c>
      <c r="R99" s="188"/>
      <c r="S99" s="188"/>
      <c r="T99" s="189" t="n">
        <v>0.123</v>
      </c>
      <c r="U99" s="188" t="n">
        <f aca="false">ROUND(E99*T99,2)</f>
        <v>3.57</v>
      </c>
      <c r="V99" s="190"/>
      <c r="W99" s="190"/>
      <c r="X99" s="190"/>
      <c r="Y99" s="190"/>
      <c r="Z99" s="190"/>
      <c r="AA99" s="190"/>
      <c r="AB99" s="190"/>
      <c r="AC99" s="190"/>
      <c r="AD99" s="190"/>
      <c r="AE99" s="190" t="s">
        <v>116</v>
      </c>
      <c r="AF99" s="190"/>
      <c r="AG99" s="190"/>
      <c r="AH99" s="190"/>
      <c r="AI99" s="190"/>
      <c r="AJ99" s="190"/>
      <c r="AK99" s="190"/>
      <c r="AL99" s="190"/>
      <c r="AM99" s="190"/>
      <c r="AN99" s="190"/>
      <c r="AO99" s="190"/>
      <c r="AP99" s="190"/>
      <c r="AQ99" s="190"/>
      <c r="AR99" s="190"/>
      <c r="AS99" s="190"/>
      <c r="AT99" s="190"/>
      <c r="AU99" s="190"/>
      <c r="AV99" s="190"/>
      <c r="AW99" s="190"/>
      <c r="AX99" s="190"/>
      <c r="AY99" s="190"/>
      <c r="AZ99" s="190"/>
      <c r="BA99" s="190"/>
      <c r="BB99" s="190"/>
      <c r="BC99" s="190"/>
      <c r="BD99" s="190"/>
      <c r="BE99" s="190"/>
      <c r="BF99" s="190"/>
      <c r="BG99" s="190"/>
      <c r="BH99" s="190"/>
    </row>
    <row r="100" customFormat="false" ht="19.4" hidden="false" customHeight="false" outlineLevel="1" collapsed="false">
      <c r="A100" s="182" t="n">
        <v>61</v>
      </c>
      <c r="B100" s="182" t="s">
        <v>269</v>
      </c>
      <c r="C100" s="183" t="s">
        <v>270</v>
      </c>
      <c r="D100" s="184" t="s">
        <v>128</v>
      </c>
      <c r="E100" s="185" t="n">
        <v>169.2</v>
      </c>
      <c r="F100" s="186" t="n">
        <f aca="false">H100+J100</f>
        <v>0</v>
      </c>
      <c r="G100" s="187" t="n">
        <f aca="false">ROUND(E100*F100,2)</f>
        <v>0</v>
      </c>
      <c r="H100" s="187"/>
      <c r="I100" s="187" t="n">
        <f aca="false">ROUND(E100*H100,2)</f>
        <v>0</v>
      </c>
      <c r="J100" s="187"/>
      <c r="K100" s="187" t="n">
        <f aca="false">ROUND(E100*J100,2)</f>
        <v>0</v>
      </c>
      <c r="L100" s="187" t="n">
        <v>21</v>
      </c>
      <c r="M100" s="187" t="n">
        <f aca="false">G100*(1+L100/100)</f>
        <v>0</v>
      </c>
      <c r="N100" s="188" t="n">
        <v>0</v>
      </c>
      <c r="O100" s="188" t="n">
        <f aca="false">ROUND(E100*N100,5)</f>
        <v>0</v>
      </c>
      <c r="P100" s="188" t="n">
        <v>0.22</v>
      </c>
      <c r="Q100" s="188" t="n">
        <f aca="false">ROUND(E100*P100,5)</f>
        <v>37.224</v>
      </c>
      <c r="R100" s="188"/>
      <c r="S100" s="188"/>
      <c r="T100" s="189" t="n">
        <v>0.143</v>
      </c>
      <c r="U100" s="188" t="n">
        <f aca="false">ROUND(E100*T100,2)</f>
        <v>24.2</v>
      </c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 t="s">
        <v>116</v>
      </c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190"/>
      <c r="AT100" s="190"/>
      <c r="AU100" s="190"/>
      <c r="AV100" s="190"/>
      <c r="AW100" s="190"/>
      <c r="AX100" s="190"/>
      <c r="AY100" s="190"/>
      <c r="AZ100" s="190"/>
      <c r="BA100" s="190"/>
      <c r="BB100" s="190"/>
      <c r="BC100" s="190"/>
      <c r="BD100" s="190"/>
      <c r="BE100" s="190"/>
      <c r="BF100" s="190"/>
      <c r="BG100" s="190"/>
      <c r="BH100" s="190"/>
    </row>
    <row r="101" customFormat="false" ht="19.4" hidden="false" customHeight="false" outlineLevel="1" collapsed="false">
      <c r="A101" s="182" t="n">
        <v>62</v>
      </c>
      <c r="B101" s="182" t="s">
        <v>271</v>
      </c>
      <c r="C101" s="183" t="s">
        <v>272</v>
      </c>
      <c r="D101" s="184" t="s">
        <v>119</v>
      </c>
      <c r="E101" s="185" t="n">
        <v>4</v>
      </c>
      <c r="F101" s="186" t="n">
        <f aca="false">H101+J101</f>
        <v>0</v>
      </c>
      <c r="G101" s="187" t="n">
        <f aca="false">ROUND(E101*F101,2)</f>
        <v>0</v>
      </c>
      <c r="H101" s="187"/>
      <c r="I101" s="187" t="n">
        <f aca="false">ROUND(E101*H101,2)</f>
        <v>0</v>
      </c>
      <c r="J101" s="187"/>
      <c r="K101" s="187" t="n">
        <f aca="false">ROUND(E101*J101,2)</f>
        <v>0</v>
      </c>
      <c r="L101" s="187" t="n">
        <v>21</v>
      </c>
      <c r="M101" s="187" t="n">
        <f aca="false">G101*(1+L101/100)</f>
        <v>0</v>
      </c>
      <c r="N101" s="188" t="n">
        <v>0</v>
      </c>
      <c r="O101" s="188" t="n">
        <f aca="false">ROUND(E101*N101,5)</f>
        <v>0</v>
      </c>
      <c r="P101" s="188" t="n">
        <v>0</v>
      </c>
      <c r="Q101" s="188" t="n">
        <f aca="false">ROUND(E101*P101,5)</f>
        <v>0</v>
      </c>
      <c r="R101" s="188"/>
      <c r="S101" s="188"/>
      <c r="T101" s="189" t="n">
        <v>4.548</v>
      </c>
      <c r="U101" s="188" t="n">
        <f aca="false">ROUND(E101*T101,2)</f>
        <v>18.19</v>
      </c>
      <c r="V101" s="190"/>
      <c r="W101" s="190"/>
      <c r="X101" s="190"/>
      <c r="Y101" s="190"/>
      <c r="Z101" s="190"/>
      <c r="AA101" s="190"/>
      <c r="AB101" s="190"/>
      <c r="AC101" s="190"/>
      <c r="AD101" s="190"/>
      <c r="AE101" s="190" t="s">
        <v>116</v>
      </c>
      <c r="AF101" s="190"/>
      <c r="AG101" s="190"/>
      <c r="AH101" s="190"/>
      <c r="AI101" s="190"/>
      <c r="AJ101" s="190"/>
      <c r="AK101" s="190"/>
      <c r="AL101" s="190"/>
      <c r="AM101" s="190"/>
      <c r="AN101" s="190"/>
      <c r="AO101" s="190"/>
      <c r="AP101" s="190"/>
      <c r="AQ101" s="190"/>
      <c r="AR101" s="190"/>
      <c r="AS101" s="190"/>
      <c r="AT101" s="190"/>
      <c r="AU101" s="190"/>
      <c r="AV101" s="190"/>
      <c r="AW101" s="190"/>
      <c r="AX101" s="190"/>
      <c r="AY101" s="190"/>
      <c r="AZ101" s="190"/>
      <c r="BA101" s="190"/>
      <c r="BB101" s="190"/>
      <c r="BC101" s="190"/>
      <c r="BD101" s="190"/>
      <c r="BE101" s="190"/>
      <c r="BF101" s="190"/>
      <c r="BG101" s="190"/>
      <c r="BH101" s="190"/>
    </row>
    <row r="102" customFormat="false" ht="12.75" hidden="false" customHeight="false" outlineLevel="1" collapsed="false">
      <c r="A102" s="182" t="n">
        <v>63</v>
      </c>
      <c r="B102" s="182" t="s">
        <v>273</v>
      </c>
      <c r="C102" s="183" t="s">
        <v>274</v>
      </c>
      <c r="D102" s="184" t="s">
        <v>119</v>
      </c>
      <c r="E102" s="185" t="n">
        <v>4</v>
      </c>
      <c r="F102" s="186" t="n">
        <f aca="false">H102+J102</f>
        <v>0</v>
      </c>
      <c r="G102" s="187" t="n">
        <f aca="false">ROUND(E102*F102,2)</f>
        <v>0</v>
      </c>
      <c r="H102" s="187"/>
      <c r="I102" s="187" t="n">
        <f aca="false">ROUND(E102*H102,2)</f>
        <v>0</v>
      </c>
      <c r="J102" s="187"/>
      <c r="K102" s="187" t="n">
        <f aca="false">ROUND(E102*J102,2)</f>
        <v>0</v>
      </c>
      <c r="L102" s="187" t="n">
        <v>21</v>
      </c>
      <c r="M102" s="187" t="n">
        <f aca="false">G102*(1+L102/100)</f>
        <v>0</v>
      </c>
      <c r="N102" s="188" t="n">
        <v>0</v>
      </c>
      <c r="O102" s="188" t="n">
        <f aca="false">ROUND(E102*N102,5)</f>
        <v>0</v>
      </c>
      <c r="P102" s="188" t="n">
        <v>0</v>
      </c>
      <c r="Q102" s="188" t="n">
        <f aca="false">ROUND(E102*P102,5)</f>
        <v>0</v>
      </c>
      <c r="R102" s="188"/>
      <c r="S102" s="188"/>
      <c r="T102" s="189" t="n">
        <v>3.092</v>
      </c>
      <c r="U102" s="188" t="n">
        <f aca="false">ROUND(E102*T102,2)</f>
        <v>12.37</v>
      </c>
      <c r="V102" s="190"/>
      <c r="W102" s="190"/>
      <c r="X102" s="190"/>
      <c r="Y102" s="190"/>
      <c r="Z102" s="190"/>
      <c r="AA102" s="190"/>
      <c r="AB102" s="190"/>
      <c r="AC102" s="190"/>
      <c r="AD102" s="190"/>
      <c r="AE102" s="190" t="s">
        <v>116</v>
      </c>
      <c r="AF102" s="190"/>
      <c r="AG102" s="190"/>
      <c r="AH102" s="190"/>
      <c r="AI102" s="190"/>
      <c r="AJ102" s="190"/>
      <c r="AK102" s="190"/>
      <c r="AL102" s="190"/>
      <c r="AM102" s="190"/>
      <c r="AN102" s="190"/>
      <c r="AO102" s="190"/>
      <c r="AP102" s="190"/>
      <c r="AQ102" s="190"/>
      <c r="AR102" s="190"/>
      <c r="AS102" s="190"/>
      <c r="AT102" s="190"/>
      <c r="AU102" s="190"/>
      <c r="AV102" s="190"/>
      <c r="AW102" s="190"/>
      <c r="AX102" s="190"/>
      <c r="AY102" s="190"/>
      <c r="AZ102" s="190"/>
      <c r="BA102" s="190"/>
      <c r="BB102" s="190"/>
      <c r="BC102" s="190"/>
      <c r="BD102" s="190"/>
      <c r="BE102" s="190"/>
      <c r="BF102" s="190"/>
      <c r="BG102" s="190"/>
      <c r="BH102" s="190"/>
    </row>
    <row r="103" customFormat="false" ht="12.75" hidden="false" customHeight="false" outlineLevel="1" collapsed="false">
      <c r="A103" s="182" t="n">
        <v>64</v>
      </c>
      <c r="B103" s="182" t="s">
        <v>275</v>
      </c>
      <c r="C103" s="183" t="s">
        <v>276</v>
      </c>
      <c r="D103" s="184" t="s">
        <v>119</v>
      </c>
      <c r="E103" s="185" t="n">
        <v>4</v>
      </c>
      <c r="F103" s="186" t="n">
        <f aca="false">H103+J103</f>
        <v>0</v>
      </c>
      <c r="G103" s="187" t="n">
        <f aca="false">ROUND(E103*F103,2)</f>
        <v>0</v>
      </c>
      <c r="H103" s="187"/>
      <c r="I103" s="187" t="n">
        <f aca="false">ROUND(E103*H103,2)</f>
        <v>0</v>
      </c>
      <c r="J103" s="187"/>
      <c r="K103" s="187" t="n">
        <f aca="false">ROUND(E103*J103,2)</f>
        <v>0</v>
      </c>
      <c r="L103" s="187" t="n">
        <v>21</v>
      </c>
      <c r="M103" s="187" t="n">
        <f aca="false">G103*(1+L103/100)</f>
        <v>0</v>
      </c>
      <c r="N103" s="188" t="n">
        <v>0.00045</v>
      </c>
      <c r="O103" s="188" t="n">
        <f aca="false">ROUND(E103*N103,5)</f>
        <v>0.0018</v>
      </c>
      <c r="P103" s="188" t="n">
        <v>0</v>
      </c>
      <c r="Q103" s="188" t="n">
        <f aca="false">ROUND(E103*P103,5)</f>
        <v>0</v>
      </c>
      <c r="R103" s="188"/>
      <c r="S103" s="188"/>
      <c r="T103" s="189" t="n">
        <v>0.571</v>
      </c>
      <c r="U103" s="188" t="n">
        <f aca="false">ROUND(E103*T103,2)</f>
        <v>2.28</v>
      </c>
      <c r="V103" s="190"/>
      <c r="W103" s="190"/>
      <c r="X103" s="190"/>
      <c r="Y103" s="190"/>
      <c r="Z103" s="190"/>
      <c r="AA103" s="190"/>
      <c r="AB103" s="190"/>
      <c r="AC103" s="190"/>
      <c r="AD103" s="190"/>
      <c r="AE103" s="190" t="s">
        <v>116</v>
      </c>
      <c r="AF103" s="190"/>
      <c r="AG103" s="190"/>
      <c r="AH103" s="190"/>
      <c r="AI103" s="190"/>
      <c r="AJ103" s="190"/>
      <c r="AK103" s="190"/>
      <c r="AL103" s="190"/>
      <c r="AM103" s="190"/>
      <c r="AN103" s="190"/>
      <c r="AO103" s="190"/>
      <c r="AP103" s="190"/>
      <c r="AQ103" s="190"/>
      <c r="AR103" s="190"/>
      <c r="AS103" s="190"/>
      <c r="AT103" s="190"/>
      <c r="AU103" s="190"/>
      <c r="AV103" s="190"/>
      <c r="AW103" s="190"/>
      <c r="AX103" s="190"/>
      <c r="AY103" s="190"/>
      <c r="AZ103" s="190"/>
      <c r="BA103" s="190"/>
      <c r="BB103" s="190"/>
      <c r="BC103" s="190"/>
      <c r="BD103" s="190"/>
      <c r="BE103" s="190"/>
      <c r="BF103" s="190"/>
      <c r="BG103" s="190"/>
      <c r="BH103" s="190"/>
    </row>
    <row r="104" customFormat="false" ht="12.75" hidden="false" customHeight="false" outlineLevel="1" collapsed="false">
      <c r="A104" s="182" t="n">
        <v>65</v>
      </c>
      <c r="B104" s="182" t="s">
        <v>277</v>
      </c>
      <c r="C104" s="183" t="s">
        <v>278</v>
      </c>
      <c r="D104" s="184" t="s">
        <v>115</v>
      </c>
      <c r="E104" s="185" t="n">
        <v>2.76624</v>
      </c>
      <c r="F104" s="186" t="n">
        <f aca="false">H104+J104</f>
        <v>0</v>
      </c>
      <c r="G104" s="187" t="n">
        <f aca="false">ROUND(E104*F104,2)</f>
        <v>0</v>
      </c>
      <c r="H104" s="187"/>
      <c r="I104" s="187" t="n">
        <f aca="false">ROUND(E104*H104,2)</f>
        <v>0</v>
      </c>
      <c r="J104" s="187"/>
      <c r="K104" s="187" t="n">
        <f aca="false">ROUND(E104*J104,2)</f>
        <v>0</v>
      </c>
      <c r="L104" s="187" t="n">
        <v>21</v>
      </c>
      <c r="M104" s="187" t="n">
        <f aca="false">G104*(1+L104/100)</f>
        <v>0</v>
      </c>
      <c r="N104" s="188" t="n">
        <v>0.00024</v>
      </c>
      <c r="O104" s="188" t="n">
        <f aca="false">ROUND(E104*N104,5)</f>
        <v>0.00066</v>
      </c>
      <c r="P104" s="188" t="n">
        <v>0</v>
      </c>
      <c r="Q104" s="188" t="n">
        <f aca="false">ROUND(E104*P104,5)</f>
        <v>0</v>
      </c>
      <c r="R104" s="188"/>
      <c r="S104" s="188"/>
      <c r="T104" s="189" t="n">
        <v>0.127</v>
      </c>
      <c r="U104" s="188" t="n">
        <f aca="false">ROUND(E104*T104,2)</f>
        <v>0.35</v>
      </c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 t="s">
        <v>116</v>
      </c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0"/>
      <c r="AT104" s="190"/>
      <c r="AU104" s="190"/>
      <c r="AV104" s="190"/>
      <c r="AW104" s="190"/>
      <c r="AX104" s="190"/>
      <c r="AY104" s="190"/>
      <c r="AZ104" s="190"/>
      <c r="BA104" s="190"/>
      <c r="BB104" s="190"/>
      <c r="BC104" s="190"/>
      <c r="BD104" s="190"/>
      <c r="BE104" s="190"/>
      <c r="BF104" s="190"/>
      <c r="BG104" s="190"/>
      <c r="BH104" s="190"/>
    </row>
    <row r="105" customFormat="false" ht="19.4" hidden="false" customHeight="false" outlineLevel="1" collapsed="false">
      <c r="A105" s="182"/>
      <c r="B105" s="182"/>
      <c r="C105" s="191" t="s">
        <v>279</v>
      </c>
      <c r="D105" s="192"/>
      <c r="E105" s="193" t="n">
        <v>2.56224</v>
      </c>
      <c r="F105" s="187"/>
      <c r="G105" s="187"/>
      <c r="H105" s="187"/>
      <c r="I105" s="187"/>
      <c r="J105" s="187"/>
      <c r="K105" s="187"/>
      <c r="L105" s="187"/>
      <c r="M105" s="187"/>
      <c r="N105" s="188"/>
      <c r="O105" s="188"/>
      <c r="P105" s="188"/>
      <c r="Q105" s="188"/>
      <c r="R105" s="188"/>
      <c r="S105" s="188"/>
      <c r="T105" s="189"/>
      <c r="U105" s="188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 t="s">
        <v>130</v>
      </c>
      <c r="AF105" s="190" t="n">
        <v>0</v>
      </c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0"/>
      <c r="AT105" s="190"/>
      <c r="AU105" s="190"/>
      <c r="AV105" s="190"/>
      <c r="AW105" s="190"/>
      <c r="AX105" s="190"/>
      <c r="AY105" s="190"/>
      <c r="AZ105" s="190"/>
      <c r="BA105" s="190"/>
      <c r="BB105" s="190"/>
      <c r="BC105" s="190"/>
      <c r="BD105" s="190"/>
      <c r="BE105" s="190"/>
      <c r="BF105" s="190"/>
      <c r="BG105" s="190"/>
      <c r="BH105" s="190"/>
    </row>
    <row r="106" customFormat="false" ht="12.75" hidden="false" customHeight="false" outlineLevel="1" collapsed="false">
      <c r="A106" s="182"/>
      <c r="B106" s="182"/>
      <c r="C106" s="191" t="s">
        <v>280</v>
      </c>
      <c r="D106" s="192"/>
      <c r="E106" s="193" t="n">
        <v>0.204</v>
      </c>
      <c r="F106" s="187"/>
      <c r="G106" s="187"/>
      <c r="H106" s="187"/>
      <c r="I106" s="187"/>
      <c r="J106" s="187"/>
      <c r="K106" s="187"/>
      <c r="L106" s="187"/>
      <c r="M106" s="187"/>
      <c r="N106" s="188"/>
      <c r="O106" s="188"/>
      <c r="P106" s="188"/>
      <c r="Q106" s="188"/>
      <c r="R106" s="188"/>
      <c r="S106" s="188"/>
      <c r="T106" s="189"/>
      <c r="U106" s="188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 t="s">
        <v>130</v>
      </c>
      <c r="AF106" s="190" t="n">
        <v>0</v>
      </c>
      <c r="AG106" s="190"/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0"/>
      <c r="AT106" s="190"/>
      <c r="AU106" s="190"/>
      <c r="AV106" s="190"/>
      <c r="AW106" s="190"/>
      <c r="AX106" s="190"/>
      <c r="AY106" s="190"/>
      <c r="AZ106" s="190"/>
      <c r="BA106" s="190"/>
      <c r="BB106" s="190"/>
      <c r="BC106" s="190"/>
      <c r="BD106" s="190"/>
      <c r="BE106" s="190"/>
      <c r="BF106" s="190"/>
      <c r="BG106" s="190"/>
      <c r="BH106" s="190"/>
    </row>
    <row r="107" customFormat="false" ht="12.75" hidden="false" customHeight="false" outlineLevel="1" collapsed="false">
      <c r="A107" s="182" t="n">
        <v>66</v>
      </c>
      <c r="B107" s="182" t="s">
        <v>281</v>
      </c>
      <c r="C107" s="183" t="s">
        <v>282</v>
      </c>
      <c r="D107" s="184" t="s">
        <v>119</v>
      </c>
      <c r="E107" s="185" t="n">
        <v>4</v>
      </c>
      <c r="F107" s="186" t="n">
        <f aca="false">H107+J107</f>
        <v>0</v>
      </c>
      <c r="G107" s="187" t="n">
        <f aca="false">ROUND(E107*F107,2)</f>
        <v>0</v>
      </c>
      <c r="H107" s="187"/>
      <c r="I107" s="187" t="n">
        <f aca="false">ROUND(E107*H107,2)</f>
        <v>0</v>
      </c>
      <c r="J107" s="187"/>
      <c r="K107" s="187" t="n">
        <f aca="false">ROUND(E107*J107,2)</f>
        <v>0</v>
      </c>
      <c r="L107" s="187" t="n">
        <v>21</v>
      </c>
      <c r="M107" s="187" t="n">
        <f aca="false">G107*(1+L107/100)</f>
        <v>0</v>
      </c>
      <c r="N107" s="188" t="n">
        <v>0</v>
      </c>
      <c r="O107" s="188" t="n">
        <f aca="false">ROUND(E107*N107,5)</f>
        <v>0</v>
      </c>
      <c r="P107" s="188" t="n">
        <v>0</v>
      </c>
      <c r="Q107" s="188" t="n">
        <f aca="false">ROUND(E107*P107,5)</f>
        <v>0</v>
      </c>
      <c r="R107" s="188"/>
      <c r="S107" s="188"/>
      <c r="T107" s="189" t="n">
        <v>0.239</v>
      </c>
      <c r="U107" s="188" t="n">
        <f aca="false">ROUND(E107*T107,2)</f>
        <v>0.96</v>
      </c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 t="s">
        <v>116</v>
      </c>
      <c r="AF107" s="190"/>
      <c r="AG107" s="190"/>
      <c r="AH107" s="190"/>
      <c r="AI107" s="190"/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190"/>
      <c r="AT107" s="190"/>
      <c r="AU107" s="190"/>
      <c r="AV107" s="190"/>
      <c r="AW107" s="190"/>
      <c r="AX107" s="190"/>
      <c r="AY107" s="190"/>
      <c r="AZ107" s="190"/>
      <c r="BA107" s="190"/>
      <c r="BB107" s="190"/>
      <c r="BC107" s="190"/>
      <c r="BD107" s="190"/>
      <c r="BE107" s="190"/>
      <c r="BF107" s="190"/>
      <c r="BG107" s="190"/>
      <c r="BH107" s="190"/>
    </row>
    <row r="108" customFormat="false" ht="12.75" hidden="false" customHeight="false" outlineLevel="1" collapsed="false">
      <c r="A108" s="182" t="n">
        <v>67</v>
      </c>
      <c r="B108" s="182" t="s">
        <v>283</v>
      </c>
      <c r="C108" s="183" t="s">
        <v>284</v>
      </c>
      <c r="D108" s="184" t="s">
        <v>119</v>
      </c>
      <c r="E108" s="185" t="n">
        <v>4</v>
      </c>
      <c r="F108" s="186" t="n">
        <f aca="false">H108+J108</f>
        <v>0</v>
      </c>
      <c r="G108" s="187" t="n">
        <f aca="false">ROUND(E108*F108,2)</f>
        <v>0</v>
      </c>
      <c r="H108" s="187"/>
      <c r="I108" s="187" t="n">
        <f aca="false">ROUND(E108*H108,2)</f>
        <v>0</v>
      </c>
      <c r="J108" s="187"/>
      <c r="K108" s="187" t="n">
        <f aca="false">ROUND(E108*J108,2)</f>
        <v>0</v>
      </c>
      <c r="L108" s="187" t="n">
        <v>21</v>
      </c>
      <c r="M108" s="187" t="n">
        <f aca="false">G108*(1+L108/100)</f>
        <v>0</v>
      </c>
      <c r="N108" s="188" t="n">
        <v>1E-005</v>
      </c>
      <c r="O108" s="188" t="n">
        <f aca="false">ROUND(E108*N108,5)</f>
        <v>4E-005</v>
      </c>
      <c r="P108" s="188" t="n">
        <v>0</v>
      </c>
      <c r="Q108" s="188" t="n">
        <f aca="false">ROUND(E108*P108,5)</f>
        <v>0</v>
      </c>
      <c r="R108" s="188"/>
      <c r="S108" s="188"/>
      <c r="T108" s="189" t="n">
        <v>0.084</v>
      </c>
      <c r="U108" s="188" t="n">
        <f aca="false">ROUND(E108*T108,2)</f>
        <v>0.34</v>
      </c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 t="s">
        <v>116</v>
      </c>
      <c r="AF108" s="190"/>
      <c r="AG108" s="190"/>
      <c r="AH108" s="190"/>
      <c r="AI108" s="190"/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190"/>
      <c r="AT108" s="190"/>
      <c r="AU108" s="190"/>
      <c r="AV108" s="190"/>
      <c r="AW108" s="190"/>
      <c r="AX108" s="190"/>
      <c r="AY108" s="190"/>
      <c r="AZ108" s="190"/>
      <c r="BA108" s="190"/>
      <c r="BB108" s="190"/>
      <c r="BC108" s="190"/>
      <c r="BD108" s="190"/>
      <c r="BE108" s="190"/>
      <c r="BF108" s="190"/>
      <c r="BG108" s="190"/>
      <c r="BH108" s="190"/>
    </row>
    <row r="109" customFormat="false" ht="12.75" hidden="false" customHeight="false" outlineLevel="1" collapsed="false">
      <c r="A109" s="182" t="n">
        <v>68</v>
      </c>
      <c r="B109" s="182" t="s">
        <v>285</v>
      </c>
      <c r="C109" s="183" t="s">
        <v>286</v>
      </c>
      <c r="D109" s="184" t="s">
        <v>115</v>
      </c>
      <c r="E109" s="185" t="n">
        <v>7.065</v>
      </c>
      <c r="F109" s="186" t="n">
        <f aca="false">H109+J109</f>
        <v>0</v>
      </c>
      <c r="G109" s="187" t="n">
        <f aca="false">ROUND(E109*F109,2)</f>
        <v>0</v>
      </c>
      <c r="H109" s="187"/>
      <c r="I109" s="187" t="n">
        <f aca="false">ROUND(E109*H109,2)</f>
        <v>0</v>
      </c>
      <c r="J109" s="187"/>
      <c r="K109" s="187" t="n">
        <f aca="false">ROUND(E109*J109,2)</f>
        <v>0</v>
      </c>
      <c r="L109" s="187" t="n">
        <v>21</v>
      </c>
      <c r="M109" s="187" t="n">
        <f aca="false">G109*(1+L109/100)</f>
        <v>0</v>
      </c>
      <c r="N109" s="188" t="n">
        <v>0</v>
      </c>
      <c r="O109" s="188" t="n">
        <f aca="false">ROUND(E109*N109,5)</f>
        <v>0</v>
      </c>
      <c r="P109" s="188" t="n">
        <v>0</v>
      </c>
      <c r="Q109" s="188" t="n">
        <f aca="false">ROUND(E109*P109,5)</f>
        <v>0</v>
      </c>
      <c r="R109" s="188"/>
      <c r="S109" s="188"/>
      <c r="T109" s="189" t="n">
        <v>0.16</v>
      </c>
      <c r="U109" s="188" t="n">
        <f aca="false">ROUND(E109*T109,2)</f>
        <v>1.13</v>
      </c>
      <c r="V109" s="190"/>
      <c r="W109" s="190"/>
      <c r="X109" s="190"/>
      <c r="Y109" s="190"/>
      <c r="Z109" s="190"/>
      <c r="AA109" s="190"/>
      <c r="AB109" s="190"/>
      <c r="AC109" s="190"/>
      <c r="AD109" s="190"/>
      <c r="AE109" s="190" t="s">
        <v>116</v>
      </c>
      <c r="AF109" s="190"/>
      <c r="AG109" s="190"/>
      <c r="AH109" s="190"/>
      <c r="AI109" s="190"/>
      <c r="AJ109" s="190"/>
      <c r="AK109" s="190"/>
      <c r="AL109" s="190"/>
      <c r="AM109" s="190"/>
      <c r="AN109" s="190"/>
      <c r="AO109" s="190"/>
      <c r="AP109" s="190"/>
      <c r="AQ109" s="190"/>
      <c r="AR109" s="190"/>
      <c r="AS109" s="190"/>
      <c r="AT109" s="190"/>
      <c r="AU109" s="190"/>
      <c r="AV109" s="190"/>
      <c r="AW109" s="190"/>
      <c r="AX109" s="190"/>
      <c r="AY109" s="190"/>
      <c r="AZ109" s="190"/>
      <c r="BA109" s="190"/>
      <c r="BB109" s="190"/>
      <c r="BC109" s="190"/>
      <c r="BD109" s="190"/>
      <c r="BE109" s="190"/>
      <c r="BF109" s="190"/>
      <c r="BG109" s="190"/>
      <c r="BH109" s="190"/>
    </row>
    <row r="110" customFormat="false" ht="12.75" hidden="false" customHeight="false" outlineLevel="1" collapsed="false">
      <c r="A110" s="182"/>
      <c r="B110" s="182"/>
      <c r="C110" s="191" t="s">
        <v>287</v>
      </c>
      <c r="D110" s="192"/>
      <c r="E110" s="193" t="n">
        <v>7.065</v>
      </c>
      <c r="F110" s="187"/>
      <c r="G110" s="187"/>
      <c r="H110" s="187"/>
      <c r="I110" s="187"/>
      <c r="J110" s="187"/>
      <c r="K110" s="187"/>
      <c r="L110" s="187"/>
      <c r="M110" s="187"/>
      <c r="N110" s="188"/>
      <c r="O110" s="188"/>
      <c r="P110" s="188"/>
      <c r="Q110" s="188"/>
      <c r="R110" s="188"/>
      <c r="S110" s="188"/>
      <c r="T110" s="189"/>
      <c r="U110" s="188"/>
      <c r="V110" s="190"/>
      <c r="W110" s="190"/>
      <c r="X110" s="190"/>
      <c r="Y110" s="190"/>
      <c r="Z110" s="190"/>
      <c r="AA110" s="190"/>
      <c r="AB110" s="190"/>
      <c r="AC110" s="190"/>
      <c r="AD110" s="190"/>
      <c r="AE110" s="190" t="s">
        <v>130</v>
      </c>
      <c r="AF110" s="190" t="n">
        <v>0</v>
      </c>
      <c r="AG110" s="190"/>
      <c r="AH110" s="190"/>
      <c r="AI110" s="190"/>
      <c r="AJ110" s="190"/>
      <c r="AK110" s="190"/>
      <c r="AL110" s="190"/>
      <c r="AM110" s="190"/>
      <c r="AN110" s="190"/>
      <c r="AO110" s="190"/>
      <c r="AP110" s="190"/>
      <c r="AQ110" s="190"/>
      <c r="AR110" s="190"/>
      <c r="AS110" s="190"/>
      <c r="AT110" s="190"/>
      <c r="AU110" s="190"/>
      <c r="AV110" s="190"/>
      <c r="AW110" s="190"/>
      <c r="AX110" s="190"/>
      <c r="AY110" s="190"/>
      <c r="AZ110" s="190"/>
      <c r="BA110" s="190"/>
      <c r="BB110" s="190"/>
      <c r="BC110" s="190"/>
      <c r="BD110" s="190"/>
      <c r="BE110" s="190"/>
      <c r="BF110" s="190"/>
      <c r="BG110" s="190"/>
      <c r="BH110" s="190"/>
    </row>
    <row r="111" customFormat="false" ht="12.75" hidden="false" customHeight="false" outlineLevel="1" collapsed="false">
      <c r="A111" s="182" t="n">
        <v>69</v>
      </c>
      <c r="B111" s="182" t="s">
        <v>288</v>
      </c>
      <c r="C111" s="183" t="s">
        <v>289</v>
      </c>
      <c r="D111" s="184" t="s">
        <v>115</v>
      </c>
      <c r="E111" s="185" t="n">
        <v>2.76624</v>
      </c>
      <c r="F111" s="186" t="n">
        <f aca="false">H111+J111</f>
        <v>0</v>
      </c>
      <c r="G111" s="187" t="n">
        <f aca="false">ROUND(E111*F111,2)</f>
        <v>0</v>
      </c>
      <c r="H111" s="187"/>
      <c r="I111" s="187" t="n">
        <f aca="false">ROUND(E111*H111,2)</f>
        <v>0</v>
      </c>
      <c r="J111" s="187"/>
      <c r="K111" s="187" t="n">
        <f aca="false">ROUND(E111*J111,2)</f>
        <v>0</v>
      </c>
      <c r="L111" s="187" t="n">
        <v>21</v>
      </c>
      <c r="M111" s="187" t="n">
        <f aca="false">G111*(1+L111/100)</f>
        <v>0</v>
      </c>
      <c r="N111" s="188" t="n">
        <v>0</v>
      </c>
      <c r="O111" s="188" t="n">
        <f aca="false">ROUND(E111*N111,5)</f>
        <v>0</v>
      </c>
      <c r="P111" s="188" t="n">
        <v>0</v>
      </c>
      <c r="Q111" s="188" t="n">
        <f aca="false">ROUND(E111*P111,5)</f>
        <v>0</v>
      </c>
      <c r="R111" s="188"/>
      <c r="S111" s="188"/>
      <c r="T111" s="189" t="n">
        <v>0.06</v>
      </c>
      <c r="U111" s="188" t="n">
        <f aca="false">ROUND(E111*T111,2)</f>
        <v>0.17</v>
      </c>
      <c r="V111" s="190"/>
      <c r="W111" s="190"/>
      <c r="X111" s="190"/>
      <c r="Y111" s="190"/>
      <c r="Z111" s="190"/>
      <c r="AA111" s="190"/>
      <c r="AB111" s="190"/>
      <c r="AC111" s="190"/>
      <c r="AD111" s="190"/>
      <c r="AE111" s="190" t="s">
        <v>116</v>
      </c>
      <c r="AF111" s="190"/>
      <c r="AG111" s="190"/>
      <c r="AH111" s="190"/>
      <c r="AI111" s="190"/>
      <c r="AJ111" s="190"/>
      <c r="AK111" s="190"/>
      <c r="AL111" s="190"/>
      <c r="AM111" s="190"/>
      <c r="AN111" s="190"/>
      <c r="AO111" s="190"/>
      <c r="AP111" s="190"/>
      <c r="AQ111" s="190"/>
      <c r="AR111" s="190"/>
      <c r="AS111" s="190"/>
      <c r="AT111" s="190"/>
      <c r="AU111" s="190"/>
      <c r="AV111" s="190"/>
      <c r="AW111" s="190"/>
      <c r="AX111" s="190"/>
      <c r="AY111" s="190"/>
      <c r="AZ111" s="190"/>
      <c r="BA111" s="190"/>
      <c r="BB111" s="190"/>
      <c r="BC111" s="190"/>
      <c r="BD111" s="190"/>
      <c r="BE111" s="190"/>
      <c r="BF111" s="190"/>
      <c r="BG111" s="190"/>
      <c r="BH111" s="190"/>
    </row>
    <row r="112" customFormat="false" ht="12.75" hidden="false" customHeight="false" outlineLevel="0" collapsed="false">
      <c r="A112" s="194" t="s">
        <v>111</v>
      </c>
      <c r="B112" s="194" t="s">
        <v>58</v>
      </c>
      <c r="C112" s="195" t="s">
        <v>59</v>
      </c>
      <c r="D112" s="196"/>
      <c r="E112" s="197"/>
      <c r="F112" s="198"/>
      <c r="G112" s="198" t="n">
        <f aca="false">SUMIF(AE113:AE116,"&lt;&gt;NOR",G113:G116)</f>
        <v>0</v>
      </c>
      <c r="H112" s="198"/>
      <c r="I112" s="198" t="n">
        <f aca="false">SUM(I113:I116)</f>
        <v>0</v>
      </c>
      <c r="J112" s="198"/>
      <c r="K112" s="198" t="n">
        <f aca="false">SUM(K113:K116)</f>
        <v>0</v>
      </c>
      <c r="L112" s="198"/>
      <c r="M112" s="198" t="n">
        <f aca="false">SUM(M113:M116)</f>
        <v>0</v>
      </c>
      <c r="N112" s="199"/>
      <c r="O112" s="199" t="n">
        <f aca="false">SUM(O113:O116)</f>
        <v>77.75793</v>
      </c>
      <c r="P112" s="199"/>
      <c r="Q112" s="199" t="n">
        <f aca="false">SUM(Q113:Q116)</f>
        <v>0</v>
      </c>
      <c r="R112" s="199"/>
      <c r="S112" s="199"/>
      <c r="T112" s="200"/>
      <c r="U112" s="199" t="n">
        <f aca="false">SUM(U113:U116)</f>
        <v>178.22</v>
      </c>
      <c r="AE112" s="3" t="s">
        <v>112</v>
      </c>
    </row>
    <row r="113" customFormat="false" ht="12.75" hidden="false" customHeight="false" outlineLevel="1" collapsed="false">
      <c r="A113" s="182" t="n">
        <v>70</v>
      </c>
      <c r="B113" s="182" t="s">
        <v>290</v>
      </c>
      <c r="C113" s="183" t="s">
        <v>291</v>
      </c>
      <c r="D113" s="184" t="s">
        <v>128</v>
      </c>
      <c r="E113" s="185" t="n">
        <v>349</v>
      </c>
      <c r="F113" s="186" t="n">
        <f aca="false">H113+J113</f>
        <v>0</v>
      </c>
      <c r="G113" s="187" t="n">
        <f aca="false">ROUND(E113*F113,2)</f>
        <v>0</v>
      </c>
      <c r="H113" s="187"/>
      <c r="I113" s="187" t="n">
        <f aca="false">ROUND(E113*H113,2)</f>
        <v>0</v>
      </c>
      <c r="J113" s="187"/>
      <c r="K113" s="187" t="n">
        <f aca="false">ROUND(E113*J113,2)</f>
        <v>0</v>
      </c>
      <c r="L113" s="187" t="n">
        <v>21</v>
      </c>
      <c r="M113" s="187" t="n">
        <f aca="false">G113*(1+L113/100)</f>
        <v>0</v>
      </c>
      <c r="N113" s="188" t="n">
        <v>0.22107</v>
      </c>
      <c r="O113" s="188" t="n">
        <f aca="false">ROUND(E113*N113,5)</f>
        <v>77.15343</v>
      </c>
      <c r="P113" s="188" t="n">
        <v>0</v>
      </c>
      <c r="Q113" s="188" t="n">
        <f aca="false">ROUND(E113*P113,5)</f>
        <v>0</v>
      </c>
      <c r="R113" s="188"/>
      <c r="S113" s="188"/>
      <c r="T113" s="189" t="n">
        <v>0.185</v>
      </c>
      <c r="U113" s="188" t="n">
        <f aca="false">ROUND(E113*T113,2)</f>
        <v>64.57</v>
      </c>
      <c r="V113" s="190"/>
      <c r="W113" s="190"/>
      <c r="X113" s="190"/>
      <c r="Y113" s="190"/>
      <c r="Z113" s="190"/>
      <c r="AA113" s="190"/>
      <c r="AB113" s="190"/>
      <c r="AC113" s="190"/>
      <c r="AD113" s="190"/>
      <c r="AE113" s="190" t="s">
        <v>116</v>
      </c>
      <c r="AF113" s="190"/>
      <c r="AG113" s="190"/>
      <c r="AH113" s="190"/>
      <c r="AI113" s="190"/>
      <c r="AJ113" s="190"/>
      <c r="AK113" s="190"/>
      <c r="AL113" s="190"/>
      <c r="AM113" s="190"/>
      <c r="AN113" s="190"/>
      <c r="AO113" s="190"/>
      <c r="AP113" s="190"/>
      <c r="AQ113" s="190"/>
      <c r="AR113" s="190"/>
      <c r="AS113" s="190"/>
      <c r="AT113" s="190"/>
      <c r="AU113" s="190"/>
      <c r="AV113" s="190"/>
      <c r="AW113" s="190"/>
      <c r="AX113" s="190"/>
      <c r="AY113" s="190"/>
      <c r="AZ113" s="190"/>
      <c r="BA113" s="190"/>
      <c r="BB113" s="190"/>
      <c r="BC113" s="190"/>
      <c r="BD113" s="190"/>
      <c r="BE113" s="190"/>
      <c r="BF113" s="190"/>
      <c r="BG113" s="190"/>
      <c r="BH113" s="190"/>
    </row>
    <row r="114" customFormat="false" ht="12.75" hidden="false" customHeight="false" outlineLevel="1" collapsed="false">
      <c r="A114" s="182"/>
      <c r="B114" s="182"/>
      <c r="C114" s="191" t="s">
        <v>292</v>
      </c>
      <c r="D114" s="192"/>
      <c r="E114" s="193" t="n">
        <v>32</v>
      </c>
      <c r="F114" s="187"/>
      <c r="G114" s="187"/>
      <c r="H114" s="187"/>
      <c r="I114" s="187"/>
      <c r="J114" s="187"/>
      <c r="K114" s="187"/>
      <c r="L114" s="187"/>
      <c r="M114" s="187"/>
      <c r="N114" s="188"/>
      <c r="O114" s="188"/>
      <c r="P114" s="188"/>
      <c r="Q114" s="188"/>
      <c r="R114" s="188"/>
      <c r="S114" s="188"/>
      <c r="T114" s="189"/>
      <c r="U114" s="188"/>
      <c r="V114" s="190"/>
      <c r="W114" s="190"/>
      <c r="X114" s="190"/>
      <c r="Y114" s="190"/>
      <c r="Z114" s="190"/>
      <c r="AA114" s="190"/>
      <c r="AB114" s="190"/>
      <c r="AC114" s="190"/>
      <c r="AD114" s="190"/>
      <c r="AE114" s="190" t="s">
        <v>130</v>
      </c>
      <c r="AF114" s="190" t="n">
        <v>0</v>
      </c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0"/>
      <c r="AT114" s="190"/>
      <c r="AU114" s="190"/>
      <c r="AV114" s="190"/>
      <c r="AW114" s="190"/>
      <c r="AX114" s="190"/>
      <c r="AY114" s="190"/>
      <c r="AZ114" s="190"/>
      <c r="BA114" s="190"/>
      <c r="BB114" s="190"/>
      <c r="BC114" s="190"/>
      <c r="BD114" s="190"/>
      <c r="BE114" s="190"/>
      <c r="BF114" s="190"/>
      <c r="BG114" s="190"/>
      <c r="BH114" s="190"/>
    </row>
    <row r="115" customFormat="false" ht="12.75" hidden="false" customHeight="false" outlineLevel="1" collapsed="false">
      <c r="A115" s="182"/>
      <c r="B115" s="182"/>
      <c r="C115" s="191" t="s">
        <v>293</v>
      </c>
      <c r="D115" s="192"/>
      <c r="E115" s="193" t="n">
        <v>317</v>
      </c>
      <c r="F115" s="187"/>
      <c r="G115" s="187"/>
      <c r="H115" s="187"/>
      <c r="I115" s="187"/>
      <c r="J115" s="187"/>
      <c r="K115" s="187"/>
      <c r="L115" s="187"/>
      <c r="M115" s="187"/>
      <c r="N115" s="188"/>
      <c r="O115" s="188"/>
      <c r="P115" s="188"/>
      <c r="Q115" s="188"/>
      <c r="R115" s="188"/>
      <c r="S115" s="188"/>
      <c r="T115" s="189"/>
      <c r="U115" s="188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 t="s">
        <v>130</v>
      </c>
      <c r="AF115" s="190" t="n">
        <v>0</v>
      </c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0"/>
      <c r="AT115" s="190"/>
      <c r="AU115" s="190"/>
      <c r="AV115" s="190"/>
      <c r="AW115" s="190"/>
      <c r="AX115" s="190"/>
      <c r="AY115" s="190"/>
      <c r="AZ115" s="190"/>
      <c r="BA115" s="190"/>
      <c r="BB115" s="190"/>
      <c r="BC115" s="190"/>
      <c r="BD115" s="190"/>
      <c r="BE115" s="190"/>
      <c r="BF115" s="190"/>
      <c r="BG115" s="190"/>
      <c r="BH115" s="190"/>
    </row>
    <row r="116" customFormat="false" ht="19.4" hidden="false" customHeight="false" outlineLevel="1" collapsed="false">
      <c r="A116" s="182" t="n">
        <v>71</v>
      </c>
      <c r="B116" s="182" t="s">
        <v>294</v>
      </c>
      <c r="C116" s="183" t="s">
        <v>295</v>
      </c>
      <c r="D116" s="184" t="s">
        <v>115</v>
      </c>
      <c r="E116" s="185" t="n">
        <v>1209</v>
      </c>
      <c r="F116" s="186" t="n">
        <f aca="false">H116+J116</f>
        <v>0</v>
      </c>
      <c r="G116" s="187" t="n">
        <f aca="false">ROUND(E116*F116,2)</f>
        <v>0</v>
      </c>
      <c r="H116" s="187"/>
      <c r="I116" s="187" t="n">
        <f aca="false">ROUND(E116*H116,2)</f>
        <v>0</v>
      </c>
      <c r="J116" s="187"/>
      <c r="K116" s="187" t="n">
        <f aca="false">ROUND(E116*J116,2)</f>
        <v>0</v>
      </c>
      <c r="L116" s="187" t="n">
        <v>21</v>
      </c>
      <c r="M116" s="187" t="n">
        <f aca="false">G116*(1+L116/100)</f>
        <v>0</v>
      </c>
      <c r="N116" s="188" t="n">
        <v>0.0005</v>
      </c>
      <c r="O116" s="188" t="n">
        <f aca="false">ROUND(E116*N116,5)</f>
        <v>0.6045</v>
      </c>
      <c r="P116" s="188" t="n">
        <v>0</v>
      </c>
      <c r="Q116" s="188" t="n">
        <f aca="false">ROUND(E116*P116,5)</f>
        <v>0</v>
      </c>
      <c r="R116" s="188"/>
      <c r="S116" s="188"/>
      <c r="T116" s="189" t="n">
        <v>0.094</v>
      </c>
      <c r="U116" s="188" t="n">
        <f aca="false">ROUND(E116*T116,2)</f>
        <v>113.65</v>
      </c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 t="s">
        <v>116</v>
      </c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  <c r="AQ116" s="190"/>
      <c r="AR116" s="190"/>
      <c r="AS116" s="190"/>
      <c r="AT116" s="190"/>
      <c r="AU116" s="190"/>
      <c r="AV116" s="190"/>
      <c r="AW116" s="190"/>
      <c r="AX116" s="190"/>
      <c r="AY116" s="190"/>
      <c r="AZ116" s="190"/>
      <c r="BA116" s="190"/>
      <c r="BB116" s="190"/>
      <c r="BC116" s="190"/>
      <c r="BD116" s="190"/>
      <c r="BE116" s="190"/>
      <c r="BF116" s="190"/>
      <c r="BG116" s="190"/>
      <c r="BH116" s="190"/>
    </row>
    <row r="117" customFormat="false" ht="12.75" hidden="false" customHeight="false" outlineLevel="0" collapsed="false">
      <c r="A117" s="194" t="s">
        <v>111</v>
      </c>
      <c r="B117" s="194" t="s">
        <v>60</v>
      </c>
      <c r="C117" s="195" t="s">
        <v>61</v>
      </c>
      <c r="D117" s="196"/>
      <c r="E117" s="197"/>
      <c r="F117" s="198"/>
      <c r="G117" s="198" t="n">
        <f aca="false">SUMIF(AE118:AE154,"&lt;&gt;NOR",G118:G154)</f>
        <v>0</v>
      </c>
      <c r="H117" s="198"/>
      <c r="I117" s="198" t="n">
        <f aca="false">SUM(I118:I154)</f>
        <v>0</v>
      </c>
      <c r="J117" s="198"/>
      <c r="K117" s="198" t="n">
        <f aca="false">SUM(K118:K154)</f>
        <v>0</v>
      </c>
      <c r="L117" s="198"/>
      <c r="M117" s="198" t="n">
        <f aca="false">SUM(M118:M154)</f>
        <v>0</v>
      </c>
      <c r="N117" s="199"/>
      <c r="O117" s="199" t="n">
        <f aca="false">SUM(O118:O154)</f>
        <v>1290.36092</v>
      </c>
      <c r="P117" s="199"/>
      <c r="Q117" s="199" t="n">
        <f aca="false">SUM(Q118:Q154)</f>
        <v>0</v>
      </c>
      <c r="R117" s="199"/>
      <c r="S117" s="199"/>
      <c r="T117" s="200"/>
      <c r="U117" s="199" t="n">
        <f aca="false">SUM(U118:U154)</f>
        <v>746.16</v>
      </c>
      <c r="AE117" s="3" t="s">
        <v>112</v>
      </c>
    </row>
    <row r="118" customFormat="false" ht="19.4" hidden="false" customHeight="false" outlineLevel="1" collapsed="false">
      <c r="A118" s="182" t="n">
        <v>72</v>
      </c>
      <c r="B118" s="182" t="s">
        <v>296</v>
      </c>
      <c r="C118" s="183" t="s">
        <v>297</v>
      </c>
      <c r="D118" s="184" t="s">
        <v>115</v>
      </c>
      <c r="E118" s="185" t="n">
        <v>1040.39</v>
      </c>
      <c r="F118" s="186" t="n">
        <f aca="false">H118+J118</f>
        <v>0</v>
      </c>
      <c r="G118" s="187" t="n">
        <f aca="false">ROUND(E118*F118,2)</f>
        <v>0</v>
      </c>
      <c r="H118" s="187"/>
      <c r="I118" s="187" t="n">
        <f aca="false">ROUND(E118*H118,2)</f>
        <v>0</v>
      </c>
      <c r="J118" s="187"/>
      <c r="K118" s="187" t="n">
        <f aca="false">ROUND(E118*J118,2)</f>
        <v>0</v>
      </c>
      <c r="L118" s="187" t="n">
        <v>21</v>
      </c>
      <c r="M118" s="187" t="n">
        <f aca="false">G118*(1+L118/100)</f>
        <v>0</v>
      </c>
      <c r="N118" s="188" t="n">
        <v>0.378</v>
      </c>
      <c r="O118" s="188" t="n">
        <f aca="false">ROUND(E118*N118,5)</f>
        <v>393.26742</v>
      </c>
      <c r="P118" s="188" t="n">
        <v>0</v>
      </c>
      <c r="Q118" s="188" t="n">
        <f aca="false">ROUND(E118*P118,5)</f>
        <v>0</v>
      </c>
      <c r="R118" s="188"/>
      <c r="S118" s="188"/>
      <c r="T118" s="189" t="n">
        <v>0.026</v>
      </c>
      <c r="U118" s="188" t="n">
        <f aca="false">ROUND(E118*T118,2)</f>
        <v>27.05</v>
      </c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 t="s">
        <v>116</v>
      </c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0"/>
      <c r="AT118" s="190"/>
      <c r="AU118" s="190"/>
      <c r="AV118" s="190"/>
      <c r="AW118" s="190"/>
      <c r="AX118" s="190"/>
      <c r="AY118" s="190"/>
      <c r="AZ118" s="190"/>
      <c r="BA118" s="190"/>
      <c r="BB118" s="190"/>
      <c r="BC118" s="190"/>
      <c r="BD118" s="190"/>
      <c r="BE118" s="190"/>
      <c r="BF118" s="190"/>
      <c r="BG118" s="190"/>
      <c r="BH118" s="190"/>
    </row>
    <row r="119" customFormat="false" ht="12.75" hidden="false" customHeight="false" outlineLevel="1" collapsed="false">
      <c r="A119" s="182"/>
      <c r="B119" s="182"/>
      <c r="C119" s="191" t="s">
        <v>298</v>
      </c>
      <c r="D119" s="192"/>
      <c r="E119" s="193" t="n">
        <v>996.39</v>
      </c>
      <c r="F119" s="187"/>
      <c r="G119" s="187"/>
      <c r="H119" s="187"/>
      <c r="I119" s="187"/>
      <c r="J119" s="187"/>
      <c r="K119" s="187"/>
      <c r="L119" s="187"/>
      <c r="M119" s="187"/>
      <c r="N119" s="188"/>
      <c r="O119" s="188"/>
      <c r="P119" s="188"/>
      <c r="Q119" s="188"/>
      <c r="R119" s="188"/>
      <c r="S119" s="188"/>
      <c r="T119" s="189"/>
      <c r="U119" s="188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 t="s">
        <v>130</v>
      </c>
      <c r="AF119" s="190" t="n">
        <v>0</v>
      </c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0"/>
      <c r="AT119" s="190"/>
      <c r="AU119" s="190"/>
      <c r="AV119" s="190"/>
      <c r="AW119" s="190"/>
      <c r="AX119" s="190"/>
      <c r="AY119" s="190"/>
      <c r="AZ119" s="190"/>
      <c r="BA119" s="190"/>
      <c r="BB119" s="190"/>
      <c r="BC119" s="190"/>
      <c r="BD119" s="190"/>
      <c r="BE119" s="190"/>
      <c r="BF119" s="190"/>
      <c r="BG119" s="190"/>
      <c r="BH119" s="190"/>
    </row>
    <row r="120" customFormat="false" ht="12.75" hidden="false" customHeight="false" outlineLevel="1" collapsed="false">
      <c r="A120" s="182"/>
      <c r="B120" s="182"/>
      <c r="C120" s="191" t="s">
        <v>299</v>
      </c>
      <c r="D120" s="192"/>
      <c r="E120" s="193" t="n">
        <v>22</v>
      </c>
      <c r="F120" s="187"/>
      <c r="G120" s="187"/>
      <c r="H120" s="187"/>
      <c r="I120" s="187"/>
      <c r="J120" s="187"/>
      <c r="K120" s="187"/>
      <c r="L120" s="187"/>
      <c r="M120" s="187"/>
      <c r="N120" s="188"/>
      <c r="O120" s="188"/>
      <c r="P120" s="188"/>
      <c r="Q120" s="188"/>
      <c r="R120" s="188"/>
      <c r="S120" s="188"/>
      <c r="T120" s="189"/>
      <c r="U120" s="188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 t="s">
        <v>130</v>
      </c>
      <c r="AF120" s="190" t="n">
        <v>0</v>
      </c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0"/>
      <c r="AT120" s="190"/>
      <c r="AU120" s="190"/>
      <c r="AV120" s="190"/>
      <c r="AW120" s="190"/>
      <c r="AX120" s="190"/>
      <c r="AY120" s="190"/>
      <c r="AZ120" s="190"/>
      <c r="BA120" s="190"/>
      <c r="BB120" s="190"/>
      <c r="BC120" s="190"/>
      <c r="BD120" s="190"/>
      <c r="BE120" s="190"/>
      <c r="BF120" s="190"/>
      <c r="BG120" s="190"/>
      <c r="BH120" s="190"/>
    </row>
    <row r="121" customFormat="false" ht="12.75" hidden="false" customHeight="false" outlineLevel="1" collapsed="false">
      <c r="A121" s="182"/>
      <c r="B121" s="182"/>
      <c r="C121" s="191" t="s">
        <v>300</v>
      </c>
      <c r="D121" s="192"/>
      <c r="E121" s="193" t="n">
        <v>22</v>
      </c>
      <c r="F121" s="187"/>
      <c r="G121" s="187"/>
      <c r="H121" s="187"/>
      <c r="I121" s="187"/>
      <c r="J121" s="187"/>
      <c r="K121" s="187"/>
      <c r="L121" s="187"/>
      <c r="M121" s="187"/>
      <c r="N121" s="188"/>
      <c r="O121" s="188"/>
      <c r="P121" s="188"/>
      <c r="Q121" s="188"/>
      <c r="R121" s="188"/>
      <c r="S121" s="188"/>
      <c r="T121" s="189"/>
      <c r="U121" s="188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 t="s">
        <v>130</v>
      </c>
      <c r="AF121" s="190" t="n">
        <v>0</v>
      </c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0"/>
      <c r="AT121" s="190"/>
      <c r="AU121" s="190"/>
      <c r="AV121" s="190"/>
      <c r="AW121" s="190"/>
      <c r="AX121" s="190"/>
      <c r="AY121" s="190"/>
      <c r="AZ121" s="190"/>
      <c r="BA121" s="190"/>
      <c r="BB121" s="190"/>
      <c r="BC121" s="190"/>
      <c r="BD121" s="190"/>
      <c r="BE121" s="190"/>
      <c r="BF121" s="190"/>
      <c r="BG121" s="190"/>
      <c r="BH121" s="190"/>
    </row>
    <row r="122" customFormat="false" ht="19.4" hidden="false" customHeight="false" outlineLevel="1" collapsed="false">
      <c r="A122" s="182" t="n">
        <v>73</v>
      </c>
      <c r="B122" s="182" t="s">
        <v>301</v>
      </c>
      <c r="C122" s="183" t="s">
        <v>302</v>
      </c>
      <c r="D122" s="184" t="s">
        <v>115</v>
      </c>
      <c r="E122" s="185" t="n">
        <v>996.39</v>
      </c>
      <c r="F122" s="186" t="n">
        <f aca="false">H122+J122</f>
        <v>0</v>
      </c>
      <c r="G122" s="187" t="n">
        <f aca="false">ROUND(E122*F122,2)</f>
        <v>0</v>
      </c>
      <c r="H122" s="187"/>
      <c r="I122" s="187" t="n">
        <f aca="false">ROUND(E122*H122,2)</f>
        <v>0</v>
      </c>
      <c r="J122" s="187"/>
      <c r="K122" s="187" t="n">
        <f aca="false">ROUND(E122*J122,2)</f>
        <v>0</v>
      </c>
      <c r="L122" s="187" t="n">
        <v>21</v>
      </c>
      <c r="M122" s="187" t="n">
        <f aca="false">G122*(1+L122/100)</f>
        <v>0</v>
      </c>
      <c r="N122" s="188" t="n">
        <v>0.288</v>
      </c>
      <c r="O122" s="188" t="n">
        <f aca="false">ROUND(E122*N122,5)</f>
        <v>286.96032</v>
      </c>
      <c r="P122" s="188" t="n">
        <v>0</v>
      </c>
      <c r="Q122" s="188" t="n">
        <f aca="false">ROUND(E122*P122,5)</f>
        <v>0</v>
      </c>
      <c r="R122" s="188"/>
      <c r="S122" s="188"/>
      <c r="T122" s="189" t="n">
        <v>0.023</v>
      </c>
      <c r="U122" s="188" t="n">
        <f aca="false">ROUND(E122*T122,2)</f>
        <v>22.92</v>
      </c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 t="s">
        <v>116</v>
      </c>
      <c r="AF122" s="190"/>
      <c r="AG122" s="190"/>
      <c r="AH122" s="190"/>
      <c r="AI122" s="190"/>
      <c r="AJ122" s="190"/>
      <c r="AK122" s="190"/>
      <c r="AL122" s="190"/>
      <c r="AM122" s="190"/>
      <c r="AN122" s="190"/>
      <c r="AO122" s="190"/>
      <c r="AP122" s="190"/>
      <c r="AQ122" s="190"/>
      <c r="AR122" s="190"/>
      <c r="AS122" s="190"/>
      <c r="AT122" s="190"/>
      <c r="AU122" s="190"/>
      <c r="AV122" s="190"/>
      <c r="AW122" s="190"/>
      <c r="AX122" s="190"/>
      <c r="AY122" s="190"/>
      <c r="AZ122" s="190"/>
      <c r="BA122" s="190"/>
      <c r="BB122" s="190"/>
      <c r="BC122" s="190"/>
      <c r="BD122" s="190"/>
      <c r="BE122" s="190"/>
      <c r="BF122" s="190"/>
      <c r="BG122" s="190"/>
      <c r="BH122" s="190"/>
    </row>
    <row r="123" customFormat="false" ht="12.75" hidden="false" customHeight="false" outlineLevel="1" collapsed="false">
      <c r="A123" s="182"/>
      <c r="B123" s="182"/>
      <c r="C123" s="191" t="s">
        <v>303</v>
      </c>
      <c r="D123" s="192"/>
      <c r="E123" s="193"/>
      <c r="F123" s="187"/>
      <c r="G123" s="187"/>
      <c r="H123" s="187"/>
      <c r="I123" s="187"/>
      <c r="J123" s="187"/>
      <c r="K123" s="187"/>
      <c r="L123" s="187"/>
      <c r="M123" s="187"/>
      <c r="N123" s="188"/>
      <c r="O123" s="188"/>
      <c r="P123" s="188"/>
      <c r="Q123" s="188"/>
      <c r="R123" s="188"/>
      <c r="S123" s="188"/>
      <c r="T123" s="189"/>
      <c r="U123" s="188"/>
      <c r="V123" s="190"/>
      <c r="W123" s="190"/>
      <c r="X123" s="190"/>
      <c r="Y123" s="190"/>
      <c r="Z123" s="190"/>
      <c r="AA123" s="190"/>
      <c r="AB123" s="190"/>
      <c r="AC123" s="190"/>
      <c r="AD123" s="190"/>
      <c r="AE123" s="190" t="s">
        <v>130</v>
      </c>
      <c r="AF123" s="190" t="n">
        <v>0</v>
      </c>
      <c r="AG123" s="190"/>
      <c r="AH123" s="190"/>
      <c r="AI123" s="190"/>
      <c r="AJ123" s="190"/>
      <c r="AK123" s="190"/>
      <c r="AL123" s="190"/>
      <c r="AM123" s="190"/>
      <c r="AN123" s="190"/>
      <c r="AO123" s="190"/>
      <c r="AP123" s="190"/>
      <c r="AQ123" s="190"/>
      <c r="AR123" s="190"/>
      <c r="AS123" s="190"/>
      <c r="AT123" s="190"/>
      <c r="AU123" s="190"/>
      <c r="AV123" s="190"/>
      <c r="AW123" s="190"/>
      <c r="AX123" s="190"/>
      <c r="AY123" s="190"/>
      <c r="AZ123" s="190"/>
      <c r="BA123" s="190"/>
      <c r="BB123" s="190"/>
      <c r="BC123" s="190"/>
      <c r="BD123" s="190"/>
      <c r="BE123" s="190"/>
      <c r="BF123" s="190"/>
      <c r="BG123" s="190"/>
      <c r="BH123" s="190"/>
    </row>
    <row r="124" customFormat="false" ht="12.75" hidden="false" customHeight="false" outlineLevel="1" collapsed="false">
      <c r="A124" s="182"/>
      <c r="B124" s="182"/>
      <c r="C124" s="191" t="s">
        <v>304</v>
      </c>
      <c r="D124" s="192"/>
      <c r="E124" s="193" t="n">
        <v>996.39</v>
      </c>
      <c r="F124" s="187"/>
      <c r="G124" s="187"/>
      <c r="H124" s="187"/>
      <c r="I124" s="187"/>
      <c r="J124" s="187"/>
      <c r="K124" s="187"/>
      <c r="L124" s="187"/>
      <c r="M124" s="187"/>
      <c r="N124" s="188"/>
      <c r="O124" s="188"/>
      <c r="P124" s="188"/>
      <c r="Q124" s="188"/>
      <c r="R124" s="188"/>
      <c r="S124" s="188"/>
      <c r="T124" s="189"/>
      <c r="U124" s="188"/>
      <c r="V124" s="190"/>
      <c r="W124" s="190"/>
      <c r="X124" s="190"/>
      <c r="Y124" s="190"/>
      <c r="Z124" s="190"/>
      <c r="AA124" s="190"/>
      <c r="AB124" s="190"/>
      <c r="AC124" s="190"/>
      <c r="AD124" s="190"/>
      <c r="AE124" s="190" t="s">
        <v>130</v>
      </c>
      <c r="AF124" s="190" t="n">
        <v>0</v>
      </c>
      <c r="AG124" s="190"/>
      <c r="AH124" s="190"/>
      <c r="AI124" s="190"/>
      <c r="AJ124" s="190"/>
      <c r="AK124" s="190"/>
      <c r="AL124" s="190"/>
      <c r="AM124" s="190"/>
      <c r="AN124" s="190"/>
      <c r="AO124" s="190"/>
      <c r="AP124" s="190"/>
      <c r="AQ124" s="190"/>
      <c r="AR124" s="190"/>
      <c r="AS124" s="190"/>
      <c r="AT124" s="190"/>
      <c r="AU124" s="190"/>
      <c r="AV124" s="190"/>
      <c r="AW124" s="190"/>
      <c r="AX124" s="190"/>
      <c r="AY124" s="190"/>
      <c r="AZ124" s="190"/>
      <c r="BA124" s="190"/>
      <c r="BB124" s="190"/>
      <c r="BC124" s="190"/>
      <c r="BD124" s="190"/>
      <c r="BE124" s="190"/>
      <c r="BF124" s="190"/>
      <c r="BG124" s="190"/>
      <c r="BH124" s="190"/>
    </row>
    <row r="125" customFormat="false" ht="19.4" hidden="false" customHeight="false" outlineLevel="1" collapsed="false">
      <c r="A125" s="182" t="n">
        <v>74</v>
      </c>
      <c r="B125" s="182" t="s">
        <v>305</v>
      </c>
      <c r="C125" s="183" t="s">
        <v>306</v>
      </c>
      <c r="D125" s="184" t="s">
        <v>115</v>
      </c>
      <c r="E125" s="185" t="n">
        <v>939.77</v>
      </c>
      <c r="F125" s="186" t="n">
        <f aca="false">H125+J125</f>
        <v>0</v>
      </c>
      <c r="G125" s="187" t="n">
        <f aca="false">ROUND(E125*F125,2)</f>
        <v>0</v>
      </c>
      <c r="H125" s="187"/>
      <c r="I125" s="187" t="n">
        <f aca="false">ROUND(E125*H125,2)</f>
        <v>0</v>
      </c>
      <c r="J125" s="187"/>
      <c r="K125" s="187" t="n">
        <f aca="false">ROUND(E125*J125,2)</f>
        <v>0</v>
      </c>
      <c r="L125" s="187" t="n">
        <v>21</v>
      </c>
      <c r="M125" s="187" t="n">
        <f aca="false">G125*(1+L125/100)</f>
        <v>0</v>
      </c>
      <c r="N125" s="188" t="n">
        <v>0.4536</v>
      </c>
      <c r="O125" s="188" t="n">
        <f aca="false">ROUND(E125*N125,5)</f>
        <v>426.27967</v>
      </c>
      <c r="P125" s="188" t="n">
        <v>0</v>
      </c>
      <c r="Q125" s="188" t="n">
        <f aca="false">ROUND(E125*P125,5)</f>
        <v>0</v>
      </c>
      <c r="R125" s="188"/>
      <c r="S125" s="188"/>
      <c r="T125" s="189" t="n">
        <v>0.026</v>
      </c>
      <c r="U125" s="188" t="n">
        <f aca="false">ROUND(E125*T125,2)</f>
        <v>24.43</v>
      </c>
      <c r="V125" s="190"/>
      <c r="W125" s="190"/>
      <c r="X125" s="190"/>
      <c r="Y125" s="190"/>
      <c r="Z125" s="190"/>
      <c r="AA125" s="190"/>
      <c r="AB125" s="190"/>
      <c r="AC125" s="190"/>
      <c r="AD125" s="190"/>
      <c r="AE125" s="190" t="s">
        <v>116</v>
      </c>
      <c r="AF125" s="190"/>
      <c r="AG125" s="190"/>
      <c r="AH125" s="190"/>
      <c r="AI125" s="190"/>
      <c r="AJ125" s="190"/>
      <c r="AK125" s="190"/>
      <c r="AL125" s="190"/>
      <c r="AM125" s="190"/>
      <c r="AN125" s="190"/>
      <c r="AO125" s="190"/>
      <c r="AP125" s="190"/>
      <c r="AQ125" s="190"/>
      <c r="AR125" s="190"/>
      <c r="AS125" s="190"/>
      <c r="AT125" s="190"/>
      <c r="AU125" s="190"/>
      <c r="AV125" s="190"/>
      <c r="AW125" s="190"/>
      <c r="AX125" s="190"/>
      <c r="AY125" s="190"/>
      <c r="AZ125" s="190"/>
      <c r="BA125" s="190"/>
      <c r="BB125" s="190"/>
      <c r="BC125" s="190"/>
      <c r="BD125" s="190"/>
      <c r="BE125" s="190"/>
      <c r="BF125" s="190"/>
      <c r="BG125" s="190"/>
      <c r="BH125" s="190"/>
    </row>
    <row r="126" customFormat="false" ht="12.75" hidden="false" customHeight="false" outlineLevel="1" collapsed="false">
      <c r="A126" s="182"/>
      <c r="B126" s="182"/>
      <c r="C126" s="191" t="s">
        <v>307</v>
      </c>
      <c r="D126" s="192"/>
      <c r="E126" s="193" t="n">
        <v>939.77</v>
      </c>
      <c r="F126" s="187"/>
      <c r="G126" s="187"/>
      <c r="H126" s="187"/>
      <c r="I126" s="187"/>
      <c r="J126" s="187"/>
      <c r="K126" s="187"/>
      <c r="L126" s="187"/>
      <c r="M126" s="187"/>
      <c r="N126" s="188"/>
      <c r="O126" s="188"/>
      <c r="P126" s="188"/>
      <c r="Q126" s="188"/>
      <c r="R126" s="188"/>
      <c r="S126" s="188"/>
      <c r="T126" s="189"/>
      <c r="U126" s="188"/>
      <c r="V126" s="190"/>
      <c r="W126" s="190"/>
      <c r="X126" s="190"/>
      <c r="Y126" s="190"/>
      <c r="Z126" s="190"/>
      <c r="AA126" s="190"/>
      <c r="AB126" s="190"/>
      <c r="AC126" s="190"/>
      <c r="AD126" s="190"/>
      <c r="AE126" s="190" t="s">
        <v>130</v>
      </c>
      <c r="AF126" s="190" t="n">
        <v>0</v>
      </c>
      <c r="AG126" s="190"/>
      <c r="AH126" s="190"/>
      <c r="AI126" s="190"/>
      <c r="AJ126" s="190"/>
      <c r="AK126" s="190"/>
      <c r="AL126" s="190"/>
      <c r="AM126" s="190"/>
      <c r="AN126" s="190"/>
      <c r="AO126" s="190"/>
      <c r="AP126" s="190"/>
      <c r="AQ126" s="190"/>
      <c r="AR126" s="190"/>
      <c r="AS126" s="190"/>
      <c r="AT126" s="190"/>
      <c r="AU126" s="190"/>
      <c r="AV126" s="190"/>
      <c r="AW126" s="190"/>
      <c r="AX126" s="190"/>
      <c r="AY126" s="190"/>
      <c r="AZ126" s="190"/>
      <c r="BA126" s="190"/>
      <c r="BB126" s="190"/>
      <c r="BC126" s="190"/>
      <c r="BD126" s="190"/>
      <c r="BE126" s="190"/>
      <c r="BF126" s="190"/>
      <c r="BG126" s="190"/>
      <c r="BH126" s="190"/>
    </row>
    <row r="127" customFormat="false" ht="19.4" hidden="false" customHeight="false" outlineLevel="1" collapsed="false">
      <c r="A127" s="182" t="n">
        <v>75</v>
      </c>
      <c r="B127" s="182" t="s">
        <v>308</v>
      </c>
      <c r="C127" s="183" t="s">
        <v>309</v>
      </c>
      <c r="D127" s="184" t="s">
        <v>115</v>
      </c>
      <c r="E127" s="185" t="n">
        <v>49.13</v>
      </c>
      <c r="F127" s="186" t="n">
        <f aca="false">H127+J127</f>
        <v>0</v>
      </c>
      <c r="G127" s="187" t="n">
        <f aca="false">ROUND(E127*F127,2)</f>
        <v>0</v>
      </c>
      <c r="H127" s="187"/>
      <c r="I127" s="187" t="n">
        <f aca="false">ROUND(E127*H127,2)</f>
        <v>0</v>
      </c>
      <c r="J127" s="187"/>
      <c r="K127" s="187" t="n">
        <f aca="false">ROUND(E127*J127,2)</f>
        <v>0</v>
      </c>
      <c r="L127" s="187" t="n">
        <v>21</v>
      </c>
      <c r="M127" s="187" t="n">
        <f aca="false">G127*(1+L127/100)</f>
        <v>0</v>
      </c>
      <c r="N127" s="188" t="n">
        <v>0.46305</v>
      </c>
      <c r="O127" s="188" t="n">
        <f aca="false">ROUND(E127*N127,5)</f>
        <v>22.74965</v>
      </c>
      <c r="P127" s="188" t="n">
        <v>0</v>
      </c>
      <c r="Q127" s="188" t="n">
        <f aca="false">ROUND(E127*P127,5)</f>
        <v>0</v>
      </c>
      <c r="R127" s="188"/>
      <c r="S127" s="188"/>
      <c r="T127" s="189" t="n">
        <v>0.029</v>
      </c>
      <c r="U127" s="188" t="n">
        <f aca="false">ROUND(E127*T127,2)</f>
        <v>1.42</v>
      </c>
      <c r="V127" s="190"/>
      <c r="W127" s="190"/>
      <c r="X127" s="190"/>
      <c r="Y127" s="190"/>
      <c r="Z127" s="190"/>
      <c r="AA127" s="190"/>
      <c r="AB127" s="190"/>
      <c r="AC127" s="190"/>
      <c r="AD127" s="190"/>
      <c r="AE127" s="190" t="s">
        <v>116</v>
      </c>
      <c r="AF127" s="190"/>
      <c r="AG127" s="190"/>
      <c r="AH127" s="190"/>
      <c r="AI127" s="190"/>
      <c r="AJ127" s="190"/>
      <c r="AK127" s="190"/>
      <c r="AL127" s="190"/>
      <c r="AM127" s="190"/>
      <c r="AN127" s="190"/>
      <c r="AO127" s="190"/>
      <c r="AP127" s="190"/>
      <c r="AQ127" s="190"/>
      <c r="AR127" s="190"/>
      <c r="AS127" s="190"/>
      <c r="AT127" s="190"/>
      <c r="AU127" s="190"/>
      <c r="AV127" s="190"/>
      <c r="AW127" s="190"/>
      <c r="AX127" s="190"/>
      <c r="AY127" s="190"/>
      <c r="AZ127" s="190"/>
      <c r="BA127" s="190"/>
      <c r="BB127" s="190"/>
      <c r="BC127" s="190"/>
      <c r="BD127" s="190"/>
      <c r="BE127" s="190"/>
      <c r="BF127" s="190"/>
      <c r="BG127" s="190"/>
      <c r="BH127" s="190"/>
    </row>
    <row r="128" customFormat="false" ht="12.75" hidden="false" customHeight="false" outlineLevel="1" collapsed="false">
      <c r="A128" s="182"/>
      <c r="B128" s="182"/>
      <c r="C128" s="191" t="s">
        <v>310</v>
      </c>
      <c r="D128" s="192"/>
      <c r="E128" s="193" t="n">
        <v>49.13</v>
      </c>
      <c r="F128" s="187"/>
      <c r="G128" s="187"/>
      <c r="H128" s="187"/>
      <c r="I128" s="187"/>
      <c r="J128" s="187"/>
      <c r="K128" s="187"/>
      <c r="L128" s="187"/>
      <c r="M128" s="187"/>
      <c r="N128" s="188"/>
      <c r="O128" s="188"/>
      <c r="P128" s="188"/>
      <c r="Q128" s="188"/>
      <c r="R128" s="188"/>
      <c r="S128" s="188"/>
      <c r="T128" s="189"/>
      <c r="U128" s="188"/>
      <c r="V128" s="190"/>
      <c r="W128" s="190"/>
      <c r="X128" s="190"/>
      <c r="Y128" s="190"/>
      <c r="Z128" s="190"/>
      <c r="AA128" s="190"/>
      <c r="AB128" s="190"/>
      <c r="AC128" s="190"/>
      <c r="AD128" s="190"/>
      <c r="AE128" s="190" t="s">
        <v>130</v>
      </c>
      <c r="AF128" s="190" t="n">
        <v>0</v>
      </c>
      <c r="AG128" s="190"/>
      <c r="AH128" s="190"/>
      <c r="AI128" s="190"/>
      <c r="AJ128" s="190"/>
      <c r="AK128" s="190"/>
      <c r="AL128" s="190"/>
      <c r="AM128" s="190"/>
      <c r="AN128" s="190"/>
      <c r="AO128" s="190"/>
      <c r="AP128" s="190"/>
      <c r="AQ128" s="190"/>
      <c r="AR128" s="190"/>
      <c r="AS128" s="190"/>
      <c r="AT128" s="190"/>
      <c r="AU128" s="190"/>
      <c r="AV128" s="190"/>
      <c r="AW128" s="190"/>
      <c r="AX128" s="190"/>
      <c r="AY128" s="190"/>
      <c r="AZ128" s="190"/>
      <c r="BA128" s="190"/>
      <c r="BB128" s="190"/>
      <c r="BC128" s="190"/>
      <c r="BD128" s="190"/>
      <c r="BE128" s="190"/>
      <c r="BF128" s="190"/>
      <c r="BG128" s="190"/>
      <c r="BH128" s="190"/>
    </row>
    <row r="129" customFormat="false" ht="19.4" hidden="false" customHeight="false" outlineLevel="1" collapsed="false">
      <c r="A129" s="182" t="n">
        <v>76</v>
      </c>
      <c r="B129" s="182" t="s">
        <v>311</v>
      </c>
      <c r="C129" s="183" t="s">
        <v>312</v>
      </c>
      <c r="D129" s="184" t="s">
        <v>115</v>
      </c>
      <c r="E129" s="185" t="n">
        <v>122.53</v>
      </c>
      <c r="F129" s="186" t="n">
        <f aca="false">H129+J129</f>
        <v>0</v>
      </c>
      <c r="G129" s="187" t="n">
        <f aca="false">ROUND(E129*F129,2)</f>
        <v>0</v>
      </c>
      <c r="H129" s="187"/>
      <c r="I129" s="187" t="n">
        <f aca="false">ROUND(E129*H129,2)</f>
        <v>0</v>
      </c>
      <c r="J129" s="187"/>
      <c r="K129" s="187" t="n">
        <f aca="false">ROUND(E129*J129,2)</f>
        <v>0</v>
      </c>
      <c r="L129" s="187" t="n">
        <v>21</v>
      </c>
      <c r="M129" s="187" t="n">
        <f aca="false">G129*(1+L129/100)</f>
        <v>0</v>
      </c>
      <c r="N129" s="188" t="n">
        <v>0.55125</v>
      </c>
      <c r="O129" s="188" t="n">
        <f aca="false">ROUND(E129*N129,5)</f>
        <v>67.54466</v>
      </c>
      <c r="P129" s="188" t="n">
        <v>0</v>
      </c>
      <c r="Q129" s="188" t="n">
        <f aca="false">ROUND(E129*P129,5)</f>
        <v>0</v>
      </c>
      <c r="R129" s="188"/>
      <c r="S129" s="188"/>
      <c r="T129" s="189" t="n">
        <v>0.027</v>
      </c>
      <c r="U129" s="188" t="n">
        <f aca="false">ROUND(E129*T129,2)</f>
        <v>3.31</v>
      </c>
      <c r="V129" s="190"/>
      <c r="W129" s="190"/>
      <c r="X129" s="190"/>
      <c r="Y129" s="190"/>
      <c r="Z129" s="190"/>
      <c r="AA129" s="190"/>
      <c r="AB129" s="190"/>
      <c r="AC129" s="190"/>
      <c r="AD129" s="190"/>
      <c r="AE129" s="190" t="s">
        <v>116</v>
      </c>
      <c r="AF129" s="190"/>
      <c r="AG129" s="190"/>
      <c r="AH129" s="190"/>
      <c r="AI129" s="190"/>
      <c r="AJ129" s="190"/>
      <c r="AK129" s="190"/>
      <c r="AL129" s="190"/>
      <c r="AM129" s="190"/>
      <c r="AN129" s="190"/>
      <c r="AO129" s="190"/>
      <c r="AP129" s="190"/>
      <c r="AQ129" s="190"/>
      <c r="AR129" s="190"/>
      <c r="AS129" s="190"/>
      <c r="AT129" s="190"/>
      <c r="AU129" s="190"/>
      <c r="AV129" s="190"/>
      <c r="AW129" s="190"/>
      <c r="AX129" s="190"/>
      <c r="AY129" s="190"/>
      <c r="AZ129" s="190"/>
      <c r="BA129" s="190"/>
      <c r="BB129" s="190"/>
      <c r="BC129" s="190"/>
      <c r="BD129" s="190"/>
      <c r="BE129" s="190"/>
      <c r="BF129" s="190"/>
      <c r="BG129" s="190"/>
      <c r="BH129" s="190"/>
    </row>
    <row r="130" customFormat="false" ht="12.75" hidden="false" customHeight="false" outlineLevel="1" collapsed="false">
      <c r="A130" s="182"/>
      <c r="B130" s="182"/>
      <c r="C130" s="191" t="s">
        <v>313</v>
      </c>
      <c r="D130" s="192"/>
      <c r="E130" s="193" t="n">
        <v>122.53</v>
      </c>
      <c r="F130" s="187"/>
      <c r="G130" s="187"/>
      <c r="H130" s="187"/>
      <c r="I130" s="187"/>
      <c r="J130" s="187"/>
      <c r="K130" s="187"/>
      <c r="L130" s="187"/>
      <c r="M130" s="187"/>
      <c r="N130" s="188"/>
      <c r="O130" s="188"/>
      <c r="P130" s="188"/>
      <c r="Q130" s="188"/>
      <c r="R130" s="188"/>
      <c r="S130" s="188"/>
      <c r="T130" s="189"/>
      <c r="U130" s="188"/>
      <c r="V130" s="190"/>
      <c r="W130" s="190"/>
      <c r="X130" s="190"/>
      <c r="Y130" s="190"/>
      <c r="Z130" s="190"/>
      <c r="AA130" s="190"/>
      <c r="AB130" s="190"/>
      <c r="AC130" s="190"/>
      <c r="AD130" s="190"/>
      <c r="AE130" s="190" t="s">
        <v>130</v>
      </c>
      <c r="AF130" s="190" t="n">
        <v>0</v>
      </c>
      <c r="AG130" s="190"/>
      <c r="AH130" s="190"/>
      <c r="AI130" s="190"/>
      <c r="AJ130" s="190"/>
      <c r="AK130" s="190"/>
      <c r="AL130" s="190"/>
      <c r="AM130" s="190"/>
      <c r="AN130" s="190"/>
      <c r="AO130" s="190"/>
      <c r="AP130" s="190"/>
      <c r="AQ130" s="190"/>
      <c r="AR130" s="190"/>
      <c r="AS130" s="190"/>
      <c r="AT130" s="190"/>
      <c r="AU130" s="190"/>
      <c r="AV130" s="190"/>
      <c r="AW130" s="190"/>
      <c r="AX130" s="190"/>
      <c r="AY130" s="190"/>
      <c r="AZ130" s="190"/>
      <c r="BA130" s="190"/>
      <c r="BB130" s="190"/>
      <c r="BC130" s="190"/>
      <c r="BD130" s="190"/>
      <c r="BE130" s="190"/>
      <c r="BF130" s="190"/>
      <c r="BG130" s="190"/>
      <c r="BH130" s="190"/>
    </row>
    <row r="131" customFormat="false" ht="12.75" hidden="false" customHeight="false" outlineLevel="1" collapsed="false">
      <c r="A131" s="182" t="n">
        <v>77</v>
      </c>
      <c r="B131" s="182" t="s">
        <v>314</v>
      </c>
      <c r="C131" s="183" t="s">
        <v>315</v>
      </c>
      <c r="D131" s="184" t="s">
        <v>115</v>
      </c>
      <c r="E131" s="185" t="n">
        <v>22</v>
      </c>
      <c r="F131" s="186" t="n">
        <f aca="false">H131+J131</f>
        <v>0</v>
      </c>
      <c r="G131" s="187" t="n">
        <f aca="false">ROUND(E131*F131,2)</f>
        <v>0</v>
      </c>
      <c r="H131" s="187"/>
      <c r="I131" s="187" t="n">
        <f aca="false">ROUND(E131*H131,2)</f>
        <v>0</v>
      </c>
      <c r="J131" s="187"/>
      <c r="K131" s="187" t="n">
        <f aca="false">ROUND(E131*J131,2)</f>
        <v>0</v>
      </c>
      <c r="L131" s="187" t="n">
        <v>21</v>
      </c>
      <c r="M131" s="187" t="n">
        <f aca="false">G131*(1+L131/100)</f>
        <v>0</v>
      </c>
      <c r="N131" s="188" t="n">
        <v>0.13188</v>
      </c>
      <c r="O131" s="188" t="n">
        <f aca="false">ROUND(E131*N131,5)</f>
        <v>2.90136</v>
      </c>
      <c r="P131" s="188" t="n">
        <v>0</v>
      </c>
      <c r="Q131" s="188" t="n">
        <f aca="false">ROUND(E131*P131,5)</f>
        <v>0</v>
      </c>
      <c r="R131" s="188"/>
      <c r="S131" s="188"/>
      <c r="T131" s="189" t="n">
        <v>0.049</v>
      </c>
      <c r="U131" s="188" t="n">
        <f aca="false">ROUND(E131*T131,2)</f>
        <v>1.08</v>
      </c>
      <c r="V131" s="190"/>
      <c r="W131" s="190"/>
      <c r="X131" s="190"/>
      <c r="Y131" s="190"/>
      <c r="Z131" s="190"/>
      <c r="AA131" s="190"/>
      <c r="AB131" s="190"/>
      <c r="AC131" s="190"/>
      <c r="AD131" s="190"/>
      <c r="AE131" s="190" t="s">
        <v>116</v>
      </c>
      <c r="AF131" s="190"/>
      <c r="AG131" s="190"/>
      <c r="AH131" s="190"/>
      <c r="AI131" s="190"/>
      <c r="AJ131" s="190"/>
      <c r="AK131" s="190"/>
      <c r="AL131" s="190"/>
      <c r="AM131" s="190"/>
      <c r="AN131" s="190"/>
      <c r="AO131" s="190"/>
      <c r="AP131" s="190"/>
      <c r="AQ131" s="190"/>
      <c r="AR131" s="190"/>
      <c r="AS131" s="190"/>
      <c r="AT131" s="190"/>
      <c r="AU131" s="190"/>
      <c r="AV131" s="190"/>
      <c r="AW131" s="190"/>
      <c r="AX131" s="190"/>
      <c r="AY131" s="190"/>
      <c r="AZ131" s="190"/>
      <c r="BA131" s="190"/>
      <c r="BB131" s="190"/>
      <c r="BC131" s="190"/>
      <c r="BD131" s="190"/>
      <c r="BE131" s="190"/>
      <c r="BF131" s="190"/>
      <c r="BG131" s="190"/>
      <c r="BH131" s="190"/>
    </row>
    <row r="132" customFormat="false" ht="12.75" hidden="false" customHeight="false" outlineLevel="1" collapsed="false">
      <c r="A132" s="182" t="n">
        <v>78</v>
      </c>
      <c r="B132" s="182" t="s">
        <v>316</v>
      </c>
      <c r="C132" s="183" t="s">
        <v>317</v>
      </c>
      <c r="D132" s="184" t="s">
        <v>115</v>
      </c>
      <c r="E132" s="185" t="n">
        <v>38.18</v>
      </c>
      <c r="F132" s="186" t="n">
        <f aca="false">H132+J132</f>
        <v>0</v>
      </c>
      <c r="G132" s="187" t="n">
        <f aca="false">ROUND(E132*F132,2)</f>
        <v>0</v>
      </c>
      <c r="H132" s="187"/>
      <c r="I132" s="187" t="n">
        <f aca="false">ROUND(E132*H132,2)</f>
        <v>0</v>
      </c>
      <c r="J132" s="187"/>
      <c r="K132" s="187" t="n">
        <f aca="false">ROUND(E132*J132,2)</f>
        <v>0</v>
      </c>
      <c r="L132" s="187" t="n">
        <v>21</v>
      </c>
      <c r="M132" s="187" t="n">
        <f aca="false">G132*(1+L132/100)</f>
        <v>0</v>
      </c>
      <c r="N132" s="188" t="n">
        <v>0.30651</v>
      </c>
      <c r="O132" s="188" t="n">
        <f aca="false">ROUND(E132*N132,5)</f>
        <v>11.70255</v>
      </c>
      <c r="P132" s="188" t="n">
        <v>0</v>
      </c>
      <c r="Q132" s="188" t="n">
        <f aca="false">ROUND(E132*P132,5)</f>
        <v>0</v>
      </c>
      <c r="R132" s="188"/>
      <c r="S132" s="188"/>
      <c r="T132" s="189" t="n">
        <v>0.025</v>
      </c>
      <c r="U132" s="188" t="n">
        <f aca="false">ROUND(E132*T132,2)</f>
        <v>0.95</v>
      </c>
      <c r="V132" s="190"/>
      <c r="W132" s="190"/>
      <c r="X132" s="190"/>
      <c r="Y132" s="190"/>
      <c r="Z132" s="190"/>
      <c r="AA132" s="190"/>
      <c r="AB132" s="190"/>
      <c r="AC132" s="190"/>
      <c r="AD132" s="190"/>
      <c r="AE132" s="190" t="s">
        <v>116</v>
      </c>
      <c r="AF132" s="190"/>
      <c r="AG132" s="190"/>
      <c r="AH132" s="190"/>
      <c r="AI132" s="190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90"/>
      <c r="AT132" s="190"/>
      <c r="AU132" s="190"/>
      <c r="AV132" s="190"/>
      <c r="AW132" s="190"/>
      <c r="AX132" s="190"/>
      <c r="AY132" s="190"/>
      <c r="AZ132" s="190"/>
      <c r="BA132" s="190"/>
      <c r="BB132" s="190"/>
      <c r="BC132" s="190"/>
      <c r="BD132" s="190"/>
      <c r="BE132" s="190"/>
      <c r="BF132" s="190"/>
      <c r="BG132" s="190"/>
      <c r="BH132" s="190"/>
    </row>
    <row r="133" customFormat="false" ht="12.75" hidden="false" customHeight="false" outlineLevel="1" collapsed="false">
      <c r="A133" s="182"/>
      <c r="B133" s="182"/>
      <c r="C133" s="191" t="s">
        <v>318</v>
      </c>
      <c r="D133" s="192"/>
      <c r="E133" s="193" t="n">
        <v>38.18</v>
      </c>
      <c r="F133" s="187"/>
      <c r="G133" s="187"/>
      <c r="H133" s="187"/>
      <c r="I133" s="187"/>
      <c r="J133" s="187"/>
      <c r="K133" s="187"/>
      <c r="L133" s="187"/>
      <c r="M133" s="187"/>
      <c r="N133" s="188"/>
      <c r="O133" s="188"/>
      <c r="P133" s="188"/>
      <c r="Q133" s="188"/>
      <c r="R133" s="188"/>
      <c r="S133" s="188"/>
      <c r="T133" s="189"/>
      <c r="U133" s="188"/>
      <c r="V133" s="190"/>
      <c r="W133" s="190"/>
      <c r="X133" s="190"/>
      <c r="Y133" s="190"/>
      <c r="Z133" s="190"/>
      <c r="AA133" s="190"/>
      <c r="AB133" s="190"/>
      <c r="AC133" s="190"/>
      <c r="AD133" s="190"/>
      <c r="AE133" s="190" t="s">
        <v>130</v>
      </c>
      <c r="AF133" s="190" t="n">
        <v>0</v>
      </c>
      <c r="AG133" s="190"/>
      <c r="AH133" s="190"/>
      <c r="AI133" s="190"/>
      <c r="AJ133" s="190"/>
      <c r="AK133" s="190"/>
      <c r="AL133" s="190"/>
      <c r="AM133" s="190"/>
      <c r="AN133" s="190"/>
      <c r="AO133" s="190"/>
      <c r="AP133" s="190"/>
      <c r="AQ133" s="190"/>
      <c r="AR133" s="190"/>
      <c r="AS133" s="190"/>
      <c r="AT133" s="190"/>
      <c r="AU133" s="190"/>
      <c r="AV133" s="190"/>
      <c r="AW133" s="190"/>
      <c r="AX133" s="190"/>
      <c r="AY133" s="190"/>
      <c r="AZ133" s="190"/>
      <c r="BA133" s="190"/>
      <c r="BB133" s="190"/>
      <c r="BC133" s="190"/>
      <c r="BD133" s="190"/>
      <c r="BE133" s="190"/>
      <c r="BF133" s="190"/>
      <c r="BG133" s="190"/>
      <c r="BH133" s="190"/>
    </row>
    <row r="134" customFormat="false" ht="19.4" hidden="false" customHeight="false" outlineLevel="1" collapsed="false">
      <c r="A134" s="182" t="n">
        <v>79</v>
      </c>
      <c r="B134" s="182" t="s">
        <v>319</v>
      </c>
      <c r="C134" s="183" t="s">
        <v>320</v>
      </c>
      <c r="D134" s="184" t="s">
        <v>115</v>
      </c>
      <c r="E134" s="185" t="n">
        <v>44</v>
      </c>
      <c r="F134" s="186" t="n">
        <f aca="false">H134+J134</f>
        <v>0</v>
      </c>
      <c r="G134" s="187" t="n">
        <f aca="false">ROUND(E134*F134,2)</f>
        <v>0</v>
      </c>
      <c r="H134" s="187"/>
      <c r="I134" s="187" t="n">
        <f aca="false">ROUND(E134*H134,2)</f>
        <v>0</v>
      </c>
      <c r="J134" s="187"/>
      <c r="K134" s="187" t="n">
        <f aca="false">ROUND(E134*J134,2)</f>
        <v>0</v>
      </c>
      <c r="L134" s="187" t="n">
        <v>21</v>
      </c>
      <c r="M134" s="187" t="n">
        <f aca="false">G134*(1+L134/100)</f>
        <v>0</v>
      </c>
      <c r="N134" s="188" t="n">
        <v>0.00031</v>
      </c>
      <c r="O134" s="188" t="n">
        <f aca="false">ROUND(E134*N134,5)</f>
        <v>0.01364</v>
      </c>
      <c r="P134" s="188" t="n">
        <v>0</v>
      </c>
      <c r="Q134" s="188" t="n">
        <f aca="false">ROUND(E134*P134,5)</f>
        <v>0</v>
      </c>
      <c r="R134" s="188"/>
      <c r="S134" s="188"/>
      <c r="T134" s="189" t="n">
        <v>0.002</v>
      </c>
      <c r="U134" s="188" t="n">
        <f aca="false">ROUND(E134*T134,2)</f>
        <v>0.09</v>
      </c>
      <c r="V134" s="190"/>
      <c r="W134" s="190"/>
      <c r="X134" s="190"/>
      <c r="Y134" s="190"/>
      <c r="Z134" s="190"/>
      <c r="AA134" s="190"/>
      <c r="AB134" s="190"/>
      <c r="AC134" s="190"/>
      <c r="AD134" s="190"/>
      <c r="AE134" s="190" t="s">
        <v>116</v>
      </c>
      <c r="AF134" s="190"/>
      <c r="AG134" s="190"/>
      <c r="AH134" s="190"/>
      <c r="AI134" s="190"/>
      <c r="AJ134" s="190"/>
      <c r="AK134" s="190"/>
      <c r="AL134" s="190"/>
      <c r="AM134" s="190"/>
      <c r="AN134" s="190"/>
      <c r="AO134" s="190"/>
      <c r="AP134" s="190"/>
      <c r="AQ134" s="190"/>
      <c r="AR134" s="190"/>
      <c r="AS134" s="190"/>
      <c r="AT134" s="190"/>
      <c r="AU134" s="190"/>
      <c r="AV134" s="190"/>
      <c r="AW134" s="190"/>
      <c r="AX134" s="190"/>
      <c r="AY134" s="190"/>
      <c r="AZ134" s="190"/>
      <c r="BA134" s="190"/>
      <c r="BB134" s="190"/>
      <c r="BC134" s="190"/>
      <c r="BD134" s="190"/>
      <c r="BE134" s="190"/>
      <c r="BF134" s="190"/>
      <c r="BG134" s="190"/>
      <c r="BH134" s="190"/>
    </row>
    <row r="135" customFormat="false" ht="12.75" hidden="false" customHeight="false" outlineLevel="1" collapsed="false">
      <c r="A135" s="182"/>
      <c r="B135" s="182"/>
      <c r="C135" s="191" t="s">
        <v>321</v>
      </c>
      <c r="D135" s="192"/>
      <c r="E135" s="193" t="n">
        <v>22</v>
      </c>
      <c r="F135" s="187"/>
      <c r="G135" s="187"/>
      <c r="H135" s="187"/>
      <c r="I135" s="187"/>
      <c r="J135" s="187"/>
      <c r="K135" s="187"/>
      <c r="L135" s="187"/>
      <c r="M135" s="187"/>
      <c r="N135" s="188"/>
      <c r="O135" s="188"/>
      <c r="P135" s="188"/>
      <c r="Q135" s="188"/>
      <c r="R135" s="188"/>
      <c r="S135" s="188"/>
      <c r="T135" s="189"/>
      <c r="U135" s="188"/>
      <c r="V135" s="190"/>
      <c r="W135" s="190"/>
      <c r="X135" s="190"/>
      <c r="Y135" s="190"/>
      <c r="Z135" s="190"/>
      <c r="AA135" s="190"/>
      <c r="AB135" s="190"/>
      <c r="AC135" s="190"/>
      <c r="AD135" s="190"/>
      <c r="AE135" s="190" t="s">
        <v>130</v>
      </c>
      <c r="AF135" s="190" t="n">
        <v>0</v>
      </c>
      <c r="AG135" s="190"/>
      <c r="AH135" s="190"/>
      <c r="AI135" s="190"/>
      <c r="AJ135" s="190"/>
      <c r="AK135" s="190"/>
      <c r="AL135" s="190"/>
      <c r="AM135" s="190"/>
      <c r="AN135" s="190"/>
      <c r="AO135" s="190"/>
      <c r="AP135" s="190"/>
      <c r="AQ135" s="190"/>
      <c r="AR135" s="190"/>
      <c r="AS135" s="190"/>
      <c r="AT135" s="190"/>
      <c r="AU135" s="190"/>
      <c r="AV135" s="190"/>
      <c r="AW135" s="190"/>
      <c r="AX135" s="190"/>
      <c r="AY135" s="190"/>
      <c r="AZ135" s="190"/>
      <c r="BA135" s="190"/>
      <c r="BB135" s="190"/>
      <c r="BC135" s="190"/>
      <c r="BD135" s="190"/>
      <c r="BE135" s="190"/>
      <c r="BF135" s="190"/>
      <c r="BG135" s="190"/>
      <c r="BH135" s="190"/>
    </row>
    <row r="136" customFormat="false" ht="12.75" hidden="false" customHeight="false" outlineLevel="1" collapsed="false">
      <c r="A136" s="182"/>
      <c r="B136" s="182"/>
      <c r="C136" s="191" t="s">
        <v>322</v>
      </c>
      <c r="D136" s="192"/>
      <c r="E136" s="193" t="n">
        <v>22</v>
      </c>
      <c r="F136" s="187"/>
      <c r="G136" s="187"/>
      <c r="H136" s="187"/>
      <c r="I136" s="187"/>
      <c r="J136" s="187"/>
      <c r="K136" s="187"/>
      <c r="L136" s="187"/>
      <c r="M136" s="187"/>
      <c r="N136" s="188"/>
      <c r="O136" s="188"/>
      <c r="P136" s="188"/>
      <c r="Q136" s="188"/>
      <c r="R136" s="188"/>
      <c r="S136" s="188"/>
      <c r="T136" s="189"/>
      <c r="U136" s="188"/>
      <c r="V136" s="190"/>
      <c r="W136" s="190"/>
      <c r="X136" s="190"/>
      <c r="Y136" s="190"/>
      <c r="Z136" s="190"/>
      <c r="AA136" s="190"/>
      <c r="AB136" s="190"/>
      <c r="AC136" s="190"/>
      <c r="AD136" s="190"/>
      <c r="AE136" s="190" t="s">
        <v>130</v>
      </c>
      <c r="AF136" s="190" t="n">
        <v>0</v>
      </c>
      <c r="AG136" s="190"/>
      <c r="AH136" s="190"/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0"/>
      <c r="AT136" s="190"/>
      <c r="AU136" s="190"/>
      <c r="AV136" s="190"/>
      <c r="AW136" s="190"/>
      <c r="AX136" s="190"/>
      <c r="AY136" s="190"/>
      <c r="AZ136" s="190"/>
      <c r="BA136" s="190"/>
      <c r="BB136" s="190"/>
      <c r="BC136" s="190"/>
      <c r="BD136" s="190"/>
      <c r="BE136" s="190"/>
      <c r="BF136" s="190"/>
      <c r="BG136" s="190"/>
      <c r="BH136" s="190"/>
    </row>
    <row r="137" customFormat="false" ht="19.4" hidden="false" customHeight="false" outlineLevel="1" collapsed="false">
      <c r="A137" s="182" t="n">
        <v>80</v>
      </c>
      <c r="B137" s="182" t="s">
        <v>323</v>
      </c>
      <c r="C137" s="183" t="s">
        <v>324</v>
      </c>
      <c r="D137" s="184" t="s">
        <v>115</v>
      </c>
      <c r="E137" s="185" t="n">
        <v>22</v>
      </c>
      <c r="F137" s="186" t="n">
        <f aca="false">H137+J137</f>
        <v>0</v>
      </c>
      <c r="G137" s="187" t="n">
        <f aca="false">ROUND(E137*F137,2)</f>
        <v>0</v>
      </c>
      <c r="H137" s="187"/>
      <c r="I137" s="187" t="n">
        <f aca="false">ROUND(E137*H137,2)</f>
        <v>0</v>
      </c>
      <c r="J137" s="187"/>
      <c r="K137" s="187" t="n">
        <f aca="false">ROUND(E137*J137,2)</f>
        <v>0</v>
      </c>
      <c r="L137" s="187" t="n">
        <v>21</v>
      </c>
      <c r="M137" s="187" t="n">
        <f aca="false">G137*(1+L137/100)</f>
        <v>0</v>
      </c>
      <c r="N137" s="188" t="n">
        <v>0.00071</v>
      </c>
      <c r="O137" s="188" t="n">
        <f aca="false">ROUND(E137*N137,5)</f>
        <v>0.01562</v>
      </c>
      <c r="P137" s="188" t="n">
        <v>0</v>
      </c>
      <c r="Q137" s="188" t="n">
        <f aca="false">ROUND(E137*P137,5)</f>
        <v>0</v>
      </c>
      <c r="R137" s="188"/>
      <c r="S137" s="188"/>
      <c r="T137" s="189" t="n">
        <v>0.002</v>
      </c>
      <c r="U137" s="188" t="n">
        <f aca="false">ROUND(E137*T137,2)</f>
        <v>0.04</v>
      </c>
      <c r="V137" s="190"/>
      <c r="W137" s="190"/>
      <c r="X137" s="190"/>
      <c r="Y137" s="190"/>
      <c r="Z137" s="190"/>
      <c r="AA137" s="190"/>
      <c r="AB137" s="190"/>
      <c r="AC137" s="190"/>
      <c r="AD137" s="190"/>
      <c r="AE137" s="190" t="s">
        <v>116</v>
      </c>
      <c r="AF137" s="190"/>
      <c r="AG137" s="190"/>
      <c r="AH137" s="190"/>
      <c r="AI137" s="190"/>
      <c r="AJ137" s="190"/>
      <c r="AK137" s="190"/>
      <c r="AL137" s="190"/>
      <c r="AM137" s="190"/>
      <c r="AN137" s="190"/>
      <c r="AO137" s="190"/>
      <c r="AP137" s="190"/>
      <c r="AQ137" s="190"/>
      <c r="AR137" s="190"/>
      <c r="AS137" s="190"/>
      <c r="AT137" s="190"/>
      <c r="AU137" s="190"/>
      <c r="AV137" s="190"/>
      <c r="AW137" s="190"/>
      <c r="AX137" s="190"/>
      <c r="AY137" s="190"/>
      <c r="AZ137" s="190"/>
      <c r="BA137" s="190"/>
      <c r="BB137" s="190"/>
      <c r="BC137" s="190"/>
      <c r="BD137" s="190"/>
      <c r="BE137" s="190"/>
      <c r="BF137" s="190"/>
      <c r="BG137" s="190"/>
      <c r="BH137" s="190"/>
    </row>
    <row r="138" customFormat="false" ht="12.75" hidden="false" customHeight="false" outlineLevel="1" collapsed="false">
      <c r="A138" s="182"/>
      <c r="B138" s="182"/>
      <c r="C138" s="191" t="s">
        <v>325</v>
      </c>
      <c r="D138" s="192"/>
      <c r="E138" s="193" t="n">
        <v>22</v>
      </c>
      <c r="F138" s="187"/>
      <c r="G138" s="187"/>
      <c r="H138" s="187"/>
      <c r="I138" s="187"/>
      <c r="J138" s="187"/>
      <c r="K138" s="187"/>
      <c r="L138" s="187"/>
      <c r="M138" s="187"/>
      <c r="N138" s="188"/>
      <c r="O138" s="188"/>
      <c r="P138" s="188"/>
      <c r="Q138" s="188"/>
      <c r="R138" s="188"/>
      <c r="S138" s="188"/>
      <c r="T138" s="189"/>
      <c r="U138" s="188"/>
      <c r="V138" s="190"/>
      <c r="W138" s="190"/>
      <c r="X138" s="190"/>
      <c r="Y138" s="190"/>
      <c r="Z138" s="190"/>
      <c r="AA138" s="190"/>
      <c r="AB138" s="190"/>
      <c r="AC138" s="190"/>
      <c r="AD138" s="190"/>
      <c r="AE138" s="190" t="s">
        <v>130</v>
      </c>
      <c r="AF138" s="190" t="n">
        <v>0</v>
      </c>
      <c r="AG138" s="190"/>
      <c r="AH138" s="190"/>
      <c r="AI138" s="190"/>
      <c r="AJ138" s="190"/>
      <c r="AK138" s="190"/>
      <c r="AL138" s="190"/>
      <c r="AM138" s="190"/>
      <c r="AN138" s="190"/>
      <c r="AO138" s="190"/>
      <c r="AP138" s="190"/>
      <c r="AQ138" s="190"/>
      <c r="AR138" s="190"/>
      <c r="AS138" s="190"/>
      <c r="AT138" s="190"/>
      <c r="AU138" s="190"/>
      <c r="AV138" s="190"/>
      <c r="AW138" s="190"/>
      <c r="AX138" s="190"/>
      <c r="AY138" s="190"/>
      <c r="AZ138" s="190"/>
      <c r="BA138" s="190"/>
      <c r="BB138" s="190"/>
      <c r="BC138" s="190"/>
      <c r="BD138" s="190"/>
      <c r="BE138" s="190"/>
      <c r="BF138" s="190"/>
      <c r="BG138" s="190"/>
      <c r="BH138" s="190"/>
    </row>
    <row r="139" customFormat="false" ht="12.75" hidden="false" customHeight="false" outlineLevel="1" collapsed="false">
      <c r="A139" s="182" t="n">
        <v>81</v>
      </c>
      <c r="B139" s="182" t="s">
        <v>326</v>
      </c>
      <c r="C139" s="183" t="s">
        <v>327</v>
      </c>
      <c r="D139" s="184" t="s">
        <v>115</v>
      </c>
      <c r="E139" s="185" t="n">
        <v>22</v>
      </c>
      <c r="F139" s="186" t="n">
        <f aca="false">H139+J139</f>
        <v>0</v>
      </c>
      <c r="G139" s="187" t="n">
        <f aca="false">ROUND(E139*F139,2)</f>
        <v>0</v>
      </c>
      <c r="H139" s="187"/>
      <c r="I139" s="187" t="n">
        <f aca="false">ROUND(E139*H139,2)</f>
        <v>0</v>
      </c>
      <c r="J139" s="187"/>
      <c r="K139" s="187" t="n">
        <f aca="false">ROUND(E139*J139,2)</f>
        <v>0</v>
      </c>
      <c r="L139" s="187" t="n">
        <v>21</v>
      </c>
      <c r="M139" s="187" t="n">
        <f aca="false">G139*(1+L139/100)</f>
        <v>0</v>
      </c>
      <c r="N139" s="188" t="n">
        <v>0.10141</v>
      </c>
      <c r="O139" s="188" t="n">
        <f aca="false">ROUND(E139*N139,5)</f>
        <v>2.23102</v>
      </c>
      <c r="P139" s="188" t="n">
        <v>0</v>
      </c>
      <c r="Q139" s="188" t="n">
        <f aca="false">ROUND(E139*P139,5)</f>
        <v>0</v>
      </c>
      <c r="R139" s="188"/>
      <c r="S139" s="188"/>
      <c r="T139" s="189" t="n">
        <v>0.064</v>
      </c>
      <c r="U139" s="188" t="n">
        <f aca="false">ROUND(E139*T139,2)</f>
        <v>1.41</v>
      </c>
      <c r="V139" s="190"/>
      <c r="W139" s="190"/>
      <c r="X139" s="190"/>
      <c r="Y139" s="190"/>
      <c r="Z139" s="190"/>
      <c r="AA139" s="190"/>
      <c r="AB139" s="190"/>
      <c r="AC139" s="190"/>
      <c r="AD139" s="190"/>
      <c r="AE139" s="190" t="s">
        <v>116</v>
      </c>
      <c r="AF139" s="190"/>
      <c r="AG139" s="190"/>
      <c r="AH139" s="190"/>
      <c r="AI139" s="190"/>
      <c r="AJ139" s="190"/>
      <c r="AK139" s="190"/>
      <c r="AL139" s="190"/>
      <c r="AM139" s="190"/>
      <c r="AN139" s="190"/>
      <c r="AO139" s="190"/>
      <c r="AP139" s="190"/>
      <c r="AQ139" s="190"/>
      <c r="AR139" s="190"/>
      <c r="AS139" s="190"/>
      <c r="AT139" s="190"/>
      <c r="AU139" s="190"/>
      <c r="AV139" s="190"/>
      <c r="AW139" s="190"/>
      <c r="AX139" s="190"/>
      <c r="AY139" s="190"/>
      <c r="AZ139" s="190"/>
      <c r="BA139" s="190"/>
      <c r="BB139" s="190"/>
      <c r="BC139" s="190"/>
      <c r="BD139" s="190"/>
      <c r="BE139" s="190"/>
      <c r="BF139" s="190"/>
      <c r="BG139" s="190"/>
      <c r="BH139" s="190"/>
    </row>
    <row r="140" customFormat="false" ht="12.75" hidden="false" customHeight="false" outlineLevel="1" collapsed="false">
      <c r="A140" s="182" t="n">
        <v>82</v>
      </c>
      <c r="B140" s="182" t="s">
        <v>328</v>
      </c>
      <c r="C140" s="183" t="s">
        <v>329</v>
      </c>
      <c r="D140" s="184" t="s">
        <v>115</v>
      </c>
      <c r="E140" s="185" t="n">
        <v>22</v>
      </c>
      <c r="F140" s="186" t="n">
        <f aca="false">H140+J140</f>
        <v>0</v>
      </c>
      <c r="G140" s="187" t="n">
        <f aca="false">ROUND(E140*F140,2)</f>
        <v>0</v>
      </c>
      <c r="H140" s="187"/>
      <c r="I140" s="187" t="n">
        <f aca="false">ROUND(E140*H140,2)</f>
        <v>0</v>
      </c>
      <c r="J140" s="187"/>
      <c r="K140" s="187" t="n">
        <f aca="false">ROUND(E140*J140,2)</f>
        <v>0</v>
      </c>
      <c r="L140" s="187" t="n">
        <v>21</v>
      </c>
      <c r="M140" s="187" t="n">
        <f aca="false">G140*(1+L140/100)</f>
        <v>0</v>
      </c>
      <c r="N140" s="188" t="n">
        <v>0.15382</v>
      </c>
      <c r="O140" s="188" t="n">
        <f aca="false">ROUND(E140*N140,5)</f>
        <v>3.38404</v>
      </c>
      <c r="P140" s="188" t="n">
        <v>0</v>
      </c>
      <c r="Q140" s="188" t="n">
        <f aca="false">ROUND(E140*P140,5)</f>
        <v>0</v>
      </c>
      <c r="R140" s="188"/>
      <c r="S140" s="188"/>
      <c r="T140" s="189" t="n">
        <v>0.082</v>
      </c>
      <c r="U140" s="188" t="n">
        <f aca="false">ROUND(E140*T140,2)</f>
        <v>1.8</v>
      </c>
      <c r="V140" s="190"/>
      <c r="W140" s="190"/>
      <c r="X140" s="190"/>
      <c r="Y140" s="190"/>
      <c r="Z140" s="190"/>
      <c r="AA140" s="190"/>
      <c r="AB140" s="190"/>
      <c r="AC140" s="190"/>
      <c r="AD140" s="190"/>
      <c r="AE140" s="190" t="s">
        <v>116</v>
      </c>
      <c r="AF140" s="190"/>
      <c r="AG140" s="190"/>
      <c r="AH140" s="190"/>
      <c r="AI140" s="190"/>
      <c r="AJ140" s="190"/>
      <c r="AK140" s="190"/>
      <c r="AL140" s="190"/>
      <c r="AM140" s="190"/>
      <c r="AN140" s="190"/>
      <c r="AO140" s="190"/>
      <c r="AP140" s="190"/>
      <c r="AQ140" s="190"/>
      <c r="AR140" s="190"/>
      <c r="AS140" s="190"/>
      <c r="AT140" s="190"/>
      <c r="AU140" s="190"/>
      <c r="AV140" s="190"/>
      <c r="AW140" s="190"/>
      <c r="AX140" s="190"/>
      <c r="AY140" s="190"/>
      <c r="AZ140" s="190"/>
      <c r="BA140" s="190"/>
      <c r="BB140" s="190"/>
      <c r="BC140" s="190"/>
      <c r="BD140" s="190"/>
      <c r="BE140" s="190"/>
      <c r="BF140" s="190"/>
      <c r="BG140" s="190"/>
      <c r="BH140" s="190"/>
    </row>
    <row r="141" customFormat="false" ht="19.4" hidden="false" customHeight="false" outlineLevel="1" collapsed="false">
      <c r="A141" s="182" t="n">
        <v>83</v>
      </c>
      <c r="B141" s="182" t="s">
        <v>330</v>
      </c>
      <c r="C141" s="183" t="s">
        <v>331</v>
      </c>
      <c r="D141" s="184" t="s">
        <v>115</v>
      </c>
      <c r="E141" s="185" t="n">
        <v>123.02</v>
      </c>
      <c r="F141" s="186" t="n">
        <f aca="false">H141+J141</f>
        <v>0</v>
      </c>
      <c r="G141" s="187" t="n">
        <f aca="false">ROUND(E141*F141,2)</f>
        <v>0</v>
      </c>
      <c r="H141" s="187"/>
      <c r="I141" s="187" t="n">
        <f aca="false">ROUND(E141*H141,2)</f>
        <v>0</v>
      </c>
      <c r="J141" s="187"/>
      <c r="K141" s="187" t="n">
        <f aca="false">ROUND(E141*J141,2)</f>
        <v>0</v>
      </c>
      <c r="L141" s="187" t="n">
        <v>21</v>
      </c>
      <c r="M141" s="187" t="n">
        <f aca="false">G141*(1+L141/100)</f>
        <v>0</v>
      </c>
      <c r="N141" s="188" t="n">
        <v>0.05545</v>
      </c>
      <c r="O141" s="188" t="n">
        <f aca="false">ROUND(E141*N141,5)</f>
        <v>6.82146</v>
      </c>
      <c r="P141" s="188" t="n">
        <v>0</v>
      </c>
      <c r="Q141" s="188" t="n">
        <f aca="false">ROUND(E141*P141,5)</f>
        <v>0</v>
      </c>
      <c r="R141" s="188"/>
      <c r="S141" s="188"/>
      <c r="T141" s="189" t="n">
        <v>0.442</v>
      </c>
      <c r="U141" s="188" t="n">
        <f aca="false">ROUND(E141*T141,2)</f>
        <v>54.37</v>
      </c>
      <c r="V141" s="190"/>
      <c r="W141" s="190"/>
      <c r="X141" s="190"/>
      <c r="Y141" s="190"/>
      <c r="Z141" s="190"/>
      <c r="AA141" s="190"/>
      <c r="AB141" s="190"/>
      <c r="AC141" s="190"/>
      <c r="AD141" s="190"/>
      <c r="AE141" s="190" t="s">
        <v>116</v>
      </c>
      <c r="AF141" s="190"/>
      <c r="AG141" s="190"/>
      <c r="AH141" s="190"/>
      <c r="AI141" s="190"/>
      <c r="AJ141" s="190"/>
      <c r="AK141" s="190"/>
      <c r="AL141" s="190"/>
      <c r="AM141" s="190"/>
      <c r="AN141" s="190"/>
      <c r="AO141" s="190"/>
      <c r="AP141" s="190"/>
      <c r="AQ141" s="190"/>
      <c r="AR141" s="190"/>
      <c r="AS141" s="190"/>
      <c r="AT141" s="190"/>
      <c r="AU141" s="190"/>
      <c r="AV141" s="190"/>
      <c r="AW141" s="190"/>
      <c r="AX141" s="190"/>
      <c r="AY141" s="190"/>
      <c r="AZ141" s="190"/>
      <c r="BA141" s="190"/>
      <c r="BB141" s="190"/>
      <c r="BC141" s="190"/>
      <c r="BD141" s="190"/>
      <c r="BE141" s="190"/>
      <c r="BF141" s="190"/>
      <c r="BG141" s="190"/>
      <c r="BH141" s="190"/>
    </row>
    <row r="142" customFormat="false" ht="12.75" hidden="false" customHeight="false" outlineLevel="1" collapsed="false">
      <c r="A142" s="182"/>
      <c r="B142" s="182"/>
      <c r="C142" s="191" t="s">
        <v>332</v>
      </c>
      <c r="D142" s="192"/>
      <c r="E142" s="193" t="n">
        <v>115.52</v>
      </c>
      <c r="F142" s="187"/>
      <c r="G142" s="187"/>
      <c r="H142" s="187"/>
      <c r="I142" s="187"/>
      <c r="J142" s="187"/>
      <c r="K142" s="187"/>
      <c r="L142" s="187"/>
      <c r="M142" s="187"/>
      <c r="N142" s="188"/>
      <c r="O142" s="188"/>
      <c r="P142" s="188"/>
      <c r="Q142" s="188"/>
      <c r="R142" s="188"/>
      <c r="S142" s="188"/>
      <c r="T142" s="189"/>
      <c r="U142" s="188"/>
      <c r="V142" s="190"/>
      <c r="W142" s="190"/>
      <c r="X142" s="190"/>
      <c r="Y142" s="190"/>
      <c r="Z142" s="190"/>
      <c r="AA142" s="190"/>
      <c r="AB142" s="190"/>
      <c r="AC142" s="190"/>
      <c r="AD142" s="190"/>
      <c r="AE142" s="190" t="s">
        <v>130</v>
      </c>
      <c r="AF142" s="190" t="n">
        <v>0</v>
      </c>
      <c r="AG142" s="190"/>
      <c r="AH142" s="190"/>
      <c r="AI142" s="190"/>
      <c r="AJ142" s="190"/>
      <c r="AK142" s="190"/>
      <c r="AL142" s="190"/>
      <c r="AM142" s="190"/>
      <c r="AN142" s="190"/>
      <c r="AO142" s="190"/>
      <c r="AP142" s="190"/>
      <c r="AQ142" s="190"/>
      <c r="AR142" s="190"/>
      <c r="AS142" s="190"/>
      <c r="AT142" s="190"/>
      <c r="AU142" s="190"/>
      <c r="AV142" s="190"/>
      <c r="AW142" s="190"/>
      <c r="AX142" s="190"/>
      <c r="AY142" s="190"/>
      <c r="AZ142" s="190"/>
      <c r="BA142" s="190"/>
      <c r="BB142" s="190"/>
      <c r="BC142" s="190"/>
      <c r="BD142" s="190"/>
      <c r="BE142" s="190"/>
      <c r="BF142" s="190"/>
      <c r="BG142" s="190"/>
      <c r="BH142" s="190"/>
    </row>
    <row r="143" customFormat="false" ht="12.75" hidden="false" customHeight="false" outlineLevel="1" collapsed="false">
      <c r="A143" s="182"/>
      <c r="B143" s="182"/>
      <c r="C143" s="191" t="s">
        <v>333</v>
      </c>
      <c r="D143" s="192"/>
      <c r="E143" s="193" t="n">
        <v>7.5</v>
      </c>
      <c r="F143" s="187"/>
      <c r="G143" s="187"/>
      <c r="H143" s="187"/>
      <c r="I143" s="187"/>
      <c r="J143" s="187"/>
      <c r="K143" s="187"/>
      <c r="L143" s="187"/>
      <c r="M143" s="187"/>
      <c r="N143" s="188"/>
      <c r="O143" s="188"/>
      <c r="P143" s="188"/>
      <c r="Q143" s="188"/>
      <c r="R143" s="188"/>
      <c r="S143" s="188"/>
      <c r="T143" s="189"/>
      <c r="U143" s="188"/>
      <c r="V143" s="190"/>
      <c r="W143" s="190"/>
      <c r="X143" s="190"/>
      <c r="Y143" s="190"/>
      <c r="Z143" s="190"/>
      <c r="AA143" s="190"/>
      <c r="AB143" s="190"/>
      <c r="AC143" s="190"/>
      <c r="AD143" s="190"/>
      <c r="AE143" s="190" t="s">
        <v>130</v>
      </c>
      <c r="AF143" s="190" t="n">
        <v>0</v>
      </c>
      <c r="AG143" s="190"/>
      <c r="AH143" s="190"/>
      <c r="AI143" s="190"/>
      <c r="AJ143" s="190"/>
      <c r="AK143" s="190"/>
      <c r="AL143" s="190"/>
      <c r="AM143" s="190"/>
      <c r="AN143" s="190"/>
      <c r="AO143" s="190"/>
      <c r="AP143" s="190"/>
      <c r="AQ143" s="190"/>
      <c r="AR143" s="190"/>
      <c r="AS143" s="190"/>
      <c r="AT143" s="190"/>
      <c r="AU143" s="190"/>
      <c r="AV143" s="190"/>
      <c r="AW143" s="190"/>
      <c r="AX143" s="190"/>
      <c r="AY143" s="190"/>
      <c r="AZ143" s="190"/>
      <c r="BA143" s="190"/>
      <c r="BB143" s="190"/>
      <c r="BC143" s="190"/>
      <c r="BD143" s="190"/>
      <c r="BE143" s="190"/>
      <c r="BF143" s="190"/>
      <c r="BG143" s="190"/>
      <c r="BH143" s="190"/>
    </row>
    <row r="144" customFormat="false" ht="12.75" hidden="false" customHeight="false" outlineLevel="1" collapsed="false">
      <c r="A144" s="182" t="n">
        <v>84</v>
      </c>
      <c r="B144" s="182" t="s">
        <v>334</v>
      </c>
      <c r="C144" s="183" t="s">
        <v>335</v>
      </c>
      <c r="D144" s="184" t="s">
        <v>115</v>
      </c>
      <c r="E144" s="185" t="n">
        <v>38.18</v>
      </c>
      <c r="F144" s="186" t="n">
        <f aca="false">H144+J144</f>
        <v>0</v>
      </c>
      <c r="G144" s="187" t="n">
        <f aca="false">ROUND(E144*F144,2)</f>
        <v>0</v>
      </c>
      <c r="H144" s="187"/>
      <c r="I144" s="187" t="n">
        <f aca="false">ROUND(E144*H144,2)</f>
        <v>0</v>
      </c>
      <c r="J144" s="187"/>
      <c r="K144" s="187" t="n">
        <f aca="false">ROUND(E144*J144,2)</f>
        <v>0</v>
      </c>
      <c r="L144" s="187" t="n">
        <v>21</v>
      </c>
      <c r="M144" s="187" t="n">
        <f aca="false">G144*(1+L144/100)</f>
        <v>0</v>
      </c>
      <c r="N144" s="188" t="n">
        <v>0.0739</v>
      </c>
      <c r="O144" s="188" t="n">
        <f aca="false">ROUND(E144*N144,5)</f>
        <v>2.8215</v>
      </c>
      <c r="P144" s="188" t="n">
        <v>0</v>
      </c>
      <c r="Q144" s="188" t="n">
        <f aca="false">ROUND(E144*P144,5)</f>
        <v>0</v>
      </c>
      <c r="R144" s="188"/>
      <c r="S144" s="188"/>
      <c r="T144" s="189" t="n">
        <v>0.478</v>
      </c>
      <c r="U144" s="188" t="n">
        <f aca="false">ROUND(E144*T144,2)</f>
        <v>18.25</v>
      </c>
      <c r="V144" s="190"/>
      <c r="W144" s="190"/>
      <c r="X144" s="190"/>
      <c r="Y144" s="190"/>
      <c r="Z144" s="190"/>
      <c r="AA144" s="190"/>
      <c r="AB144" s="190"/>
      <c r="AC144" s="190"/>
      <c r="AD144" s="190"/>
      <c r="AE144" s="190" t="s">
        <v>116</v>
      </c>
      <c r="AF144" s="190"/>
      <c r="AG144" s="190"/>
      <c r="AH144" s="190"/>
      <c r="AI144" s="190"/>
      <c r="AJ144" s="190"/>
      <c r="AK144" s="190"/>
      <c r="AL144" s="190"/>
      <c r="AM144" s="190"/>
      <c r="AN144" s="190"/>
      <c r="AO144" s="190"/>
      <c r="AP144" s="190"/>
      <c r="AQ144" s="190"/>
      <c r="AR144" s="190"/>
      <c r="AS144" s="190"/>
      <c r="AT144" s="190"/>
      <c r="AU144" s="190"/>
      <c r="AV144" s="190"/>
      <c r="AW144" s="190"/>
      <c r="AX144" s="190"/>
      <c r="AY144" s="190"/>
      <c r="AZ144" s="190"/>
      <c r="BA144" s="190"/>
      <c r="BB144" s="190"/>
      <c r="BC144" s="190"/>
      <c r="BD144" s="190"/>
      <c r="BE144" s="190"/>
      <c r="BF144" s="190"/>
      <c r="BG144" s="190"/>
      <c r="BH144" s="190"/>
    </row>
    <row r="145" customFormat="false" ht="19.4" hidden="false" customHeight="false" outlineLevel="1" collapsed="false">
      <c r="A145" s="182" t="n">
        <v>85</v>
      </c>
      <c r="B145" s="182" t="s">
        <v>334</v>
      </c>
      <c r="C145" s="183" t="s">
        <v>336</v>
      </c>
      <c r="D145" s="184" t="s">
        <v>115</v>
      </c>
      <c r="E145" s="185" t="n">
        <v>5.46</v>
      </c>
      <c r="F145" s="186" t="n">
        <f aca="false">H145+J145</f>
        <v>0</v>
      </c>
      <c r="G145" s="187" t="n">
        <f aca="false">ROUND(E145*F145,2)</f>
        <v>0</v>
      </c>
      <c r="H145" s="187"/>
      <c r="I145" s="187" t="n">
        <f aca="false">ROUND(E145*H145,2)</f>
        <v>0</v>
      </c>
      <c r="J145" s="187"/>
      <c r="K145" s="187" t="n">
        <f aca="false">ROUND(E145*J145,2)</f>
        <v>0</v>
      </c>
      <c r="L145" s="187" t="n">
        <v>21</v>
      </c>
      <c r="M145" s="187" t="n">
        <f aca="false">G145*(1+L145/100)</f>
        <v>0</v>
      </c>
      <c r="N145" s="188" t="n">
        <v>0.0739</v>
      </c>
      <c r="O145" s="188" t="n">
        <f aca="false">ROUND(E145*N145,5)</f>
        <v>0.40349</v>
      </c>
      <c r="P145" s="188" t="n">
        <v>0</v>
      </c>
      <c r="Q145" s="188" t="n">
        <f aca="false">ROUND(E145*P145,5)</f>
        <v>0</v>
      </c>
      <c r="R145" s="188"/>
      <c r="S145" s="188"/>
      <c r="T145" s="189" t="n">
        <v>0.478</v>
      </c>
      <c r="U145" s="188" t="n">
        <f aca="false">ROUND(E145*T145,2)</f>
        <v>2.61</v>
      </c>
      <c r="V145" s="190"/>
      <c r="W145" s="190"/>
      <c r="X145" s="190"/>
      <c r="Y145" s="190"/>
      <c r="Z145" s="190"/>
      <c r="AA145" s="190"/>
      <c r="AB145" s="190"/>
      <c r="AC145" s="190"/>
      <c r="AD145" s="190"/>
      <c r="AE145" s="190" t="s">
        <v>116</v>
      </c>
      <c r="AF145" s="190"/>
      <c r="AG145" s="190"/>
      <c r="AH145" s="190"/>
      <c r="AI145" s="190"/>
      <c r="AJ145" s="190"/>
      <c r="AK145" s="190"/>
      <c r="AL145" s="190"/>
      <c r="AM145" s="190"/>
      <c r="AN145" s="190"/>
      <c r="AO145" s="190"/>
      <c r="AP145" s="190"/>
      <c r="AQ145" s="190"/>
      <c r="AR145" s="190"/>
      <c r="AS145" s="190"/>
      <c r="AT145" s="190"/>
      <c r="AU145" s="190"/>
      <c r="AV145" s="190"/>
      <c r="AW145" s="190"/>
      <c r="AX145" s="190"/>
      <c r="AY145" s="190"/>
      <c r="AZ145" s="190"/>
      <c r="BA145" s="190"/>
      <c r="BB145" s="190"/>
      <c r="BC145" s="190"/>
      <c r="BD145" s="190"/>
      <c r="BE145" s="190"/>
      <c r="BF145" s="190"/>
      <c r="BG145" s="190"/>
      <c r="BH145" s="190"/>
    </row>
    <row r="146" customFormat="false" ht="19.4" hidden="false" customHeight="false" outlineLevel="1" collapsed="false">
      <c r="A146" s="182" t="n">
        <v>86</v>
      </c>
      <c r="B146" s="182" t="s">
        <v>334</v>
      </c>
      <c r="C146" s="183" t="s">
        <v>337</v>
      </c>
      <c r="D146" s="184" t="s">
        <v>115</v>
      </c>
      <c r="E146" s="185" t="n">
        <v>33.85</v>
      </c>
      <c r="F146" s="186" t="n">
        <f aca="false">H146+J146</f>
        <v>0</v>
      </c>
      <c r="G146" s="187" t="n">
        <f aca="false">ROUND(E146*F146,2)</f>
        <v>0</v>
      </c>
      <c r="H146" s="187"/>
      <c r="I146" s="187" t="n">
        <f aca="false">ROUND(E146*H146,2)</f>
        <v>0</v>
      </c>
      <c r="J146" s="187"/>
      <c r="K146" s="187" t="n">
        <f aca="false">ROUND(E146*J146,2)</f>
        <v>0</v>
      </c>
      <c r="L146" s="187" t="n">
        <v>21</v>
      </c>
      <c r="M146" s="187" t="n">
        <f aca="false">G146*(1+L146/100)</f>
        <v>0</v>
      </c>
      <c r="N146" s="188" t="n">
        <v>0.0739</v>
      </c>
      <c r="O146" s="188" t="n">
        <f aca="false">ROUND(E146*N146,5)</f>
        <v>2.50152</v>
      </c>
      <c r="P146" s="188" t="n">
        <v>0</v>
      </c>
      <c r="Q146" s="188" t="n">
        <f aca="false">ROUND(E146*P146,5)</f>
        <v>0</v>
      </c>
      <c r="R146" s="188"/>
      <c r="S146" s="188"/>
      <c r="T146" s="189" t="n">
        <v>0.478</v>
      </c>
      <c r="U146" s="188" t="n">
        <f aca="false">ROUND(E146*T146,2)</f>
        <v>16.18</v>
      </c>
      <c r="V146" s="190"/>
      <c r="W146" s="190"/>
      <c r="X146" s="190"/>
      <c r="Y146" s="190"/>
      <c r="Z146" s="190"/>
      <c r="AA146" s="190"/>
      <c r="AB146" s="190"/>
      <c r="AC146" s="190"/>
      <c r="AD146" s="190"/>
      <c r="AE146" s="190" t="s">
        <v>116</v>
      </c>
      <c r="AF146" s="190"/>
      <c r="AG146" s="190"/>
      <c r="AH146" s="190"/>
      <c r="AI146" s="190"/>
      <c r="AJ146" s="190"/>
      <c r="AK146" s="190"/>
      <c r="AL146" s="190"/>
      <c r="AM146" s="190"/>
      <c r="AN146" s="190"/>
      <c r="AO146" s="190"/>
      <c r="AP146" s="190"/>
      <c r="AQ146" s="190"/>
      <c r="AR146" s="190"/>
      <c r="AS146" s="190"/>
      <c r="AT146" s="190"/>
      <c r="AU146" s="190"/>
      <c r="AV146" s="190"/>
      <c r="AW146" s="190"/>
      <c r="AX146" s="190"/>
      <c r="AY146" s="190"/>
      <c r="AZ146" s="190"/>
      <c r="BA146" s="190"/>
      <c r="BB146" s="190"/>
      <c r="BC146" s="190"/>
      <c r="BD146" s="190"/>
      <c r="BE146" s="190"/>
      <c r="BF146" s="190"/>
      <c r="BG146" s="190"/>
      <c r="BH146" s="190"/>
    </row>
    <row r="147" customFormat="false" ht="19.4" hidden="false" customHeight="false" outlineLevel="1" collapsed="false">
      <c r="A147" s="182" t="n">
        <v>87</v>
      </c>
      <c r="B147" s="182" t="s">
        <v>334</v>
      </c>
      <c r="C147" s="183" t="s">
        <v>338</v>
      </c>
      <c r="D147" s="184" t="s">
        <v>115</v>
      </c>
      <c r="E147" s="185" t="n">
        <v>355.54</v>
      </c>
      <c r="F147" s="186" t="n">
        <f aca="false">H147+J147</f>
        <v>0</v>
      </c>
      <c r="G147" s="187" t="n">
        <f aca="false">ROUND(E147*F147,2)</f>
        <v>0</v>
      </c>
      <c r="H147" s="187"/>
      <c r="I147" s="187" t="n">
        <f aca="false">ROUND(E147*H147,2)</f>
        <v>0</v>
      </c>
      <c r="J147" s="187"/>
      <c r="K147" s="187" t="n">
        <f aca="false">ROUND(E147*J147,2)</f>
        <v>0</v>
      </c>
      <c r="L147" s="187" t="n">
        <v>21</v>
      </c>
      <c r="M147" s="187" t="n">
        <f aca="false">G147*(1+L147/100)</f>
        <v>0</v>
      </c>
      <c r="N147" s="188" t="n">
        <v>0.0739</v>
      </c>
      <c r="O147" s="188" t="n">
        <f aca="false">ROUND(E147*N147,5)</f>
        <v>26.27441</v>
      </c>
      <c r="P147" s="188" t="n">
        <v>0</v>
      </c>
      <c r="Q147" s="188" t="n">
        <f aca="false">ROUND(E147*P147,5)</f>
        <v>0</v>
      </c>
      <c r="R147" s="188"/>
      <c r="S147" s="188"/>
      <c r="T147" s="189" t="n">
        <v>0.478</v>
      </c>
      <c r="U147" s="188" t="n">
        <f aca="false">ROUND(E147*T147,2)</f>
        <v>169.95</v>
      </c>
      <c r="V147" s="190"/>
      <c r="W147" s="190"/>
      <c r="X147" s="190"/>
      <c r="Y147" s="190"/>
      <c r="Z147" s="190"/>
      <c r="AA147" s="190"/>
      <c r="AB147" s="190"/>
      <c r="AC147" s="190"/>
      <c r="AD147" s="190"/>
      <c r="AE147" s="190" t="s">
        <v>116</v>
      </c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  <c r="AP147" s="190"/>
      <c r="AQ147" s="190"/>
      <c r="AR147" s="190"/>
      <c r="AS147" s="190"/>
      <c r="AT147" s="190"/>
      <c r="AU147" s="190"/>
      <c r="AV147" s="190"/>
      <c r="AW147" s="190"/>
      <c r="AX147" s="190"/>
      <c r="AY147" s="190"/>
      <c r="AZ147" s="190"/>
      <c r="BA147" s="190"/>
      <c r="BB147" s="190"/>
      <c r="BC147" s="190"/>
      <c r="BD147" s="190"/>
      <c r="BE147" s="190"/>
      <c r="BF147" s="190"/>
      <c r="BG147" s="190"/>
      <c r="BH147" s="190"/>
    </row>
    <row r="148" customFormat="false" ht="19.4" hidden="false" customHeight="false" outlineLevel="1" collapsed="false">
      <c r="A148" s="182" t="n">
        <v>88</v>
      </c>
      <c r="B148" s="182" t="s">
        <v>334</v>
      </c>
      <c r="C148" s="183" t="s">
        <v>339</v>
      </c>
      <c r="D148" s="184" t="s">
        <v>115</v>
      </c>
      <c r="E148" s="185" t="n">
        <v>34.26</v>
      </c>
      <c r="F148" s="186" t="n">
        <f aca="false">H148+J148</f>
        <v>0</v>
      </c>
      <c r="G148" s="187" t="n">
        <f aca="false">ROUND(E148*F148,2)</f>
        <v>0</v>
      </c>
      <c r="H148" s="187"/>
      <c r="I148" s="187" t="n">
        <f aca="false">ROUND(E148*H148,2)</f>
        <v>0</v>
      </c>
      <c r="J148" s="187"/>
      <c r="K148" s="187" t="n">
        <f aca="false">ROUND(E148*J148,2)</f>
        <v>0</v>
      </c>
      <c r="L148" s="187" t="n">
        <v>21</v>
      </c>
      <c r="M148" s="187" t="n">
        <f aca="false">G148*(1+L148/100)</f>
        <v>0</v>
      </c>
      <c r="N148" s="188" t="n">
        <v>0.0739</v>
      </c>
      <c r="O148" s="188" t="n">
        <f aca="false">ROUND(E148*N148,5)</f>
        <v>2.53181</v>
      </c>
      <c r="P148" s="188" t="n">
        <v>0</v>
      </c>
      <c r="Q148" s="188" t="n">
        <f aca="false">ROUND(E148*P148,5)</f>
        <v>0</v>
      </c>
      <c r="R148" s="188"/>
      <c r="S148" s="188"/>
      <c r="T148" s="189" t="n">
        <v>0.478</v>
      </c>
      <c r="U148" s="188" t="n">
        <f aca="false">ROUND(E148*T148,2)</f>
        <v>16.38</v>
      </c>
      <c r="V148" s="190"/>
      <c r="W148" s="190"/>
      <c r="X148" s="190"/>
      <c r="Y148" s="190"/>
      <c r="Z148" s="190"/>
      <c r="AA148" s="190"/>
      <c r="AB148" s="190"/>
      <c r="AC148" s="190"/>
      <c r="AD148" s="190"/>
      <c r="AE148" s="190" t="s">
        <v>116</v>
      </c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0"/>
      <c r="AT148" s="190"/>
      <c r="AU148" s="190"/>
      <c r="AV148" s="190"/>
      <c r="AW148" s="190"/>
      <c r="AX148" s="190"/>
      <c r="AY148" s="190"/>
      <c r="AZ148" s="190"/>
      <c r="BA148" s="190"/>
      <c r="BB148" s="190"/>
      <c r="BC148" s="190"/>
      <c r="BD148" s="190"/>
      <c r="BE148" s="190"/>
      <c r="BF148" s="190"/>
      <c r="BG148" s="190"/>
      <c r="BH148" s="190"/>
    </row>
    <row r="149" customFormat="false" ht="19.4" hidden="false" customHeight="false" outlineLevel="1" collapsed="false">
      <c r="A149" s="182" t="n">
        <v>89</v>
      </c>
      <c r="B149" s="182" t="s">
        <v>334</v>
      </c>
      <c r="C149" s="183" t="s">
        <v>340</v>
      </c>
      <c r="D149" s="184" t="s">
        <v>115</v>
      </c>
      <c r="E149" s="185" t="n">
        <v>404.19</v>
      </c>
      <c r="F149" s="186" t="n">
        <f aca="false">H149+J149</f>
        <v>0</v>
      </c>
      <c r="G149" s="187" t="n">
        <f aca="false">ROUND(E149*F149,2)</f>
        <v>0</v>
      </c>
      <c r="H149" s="187"/>
      <c r="I149" s="187" t="n">
        <f aca="false">ROUND(E149*H149,2)</f>
        <v>0</v>
      </c>
      <c r="J149" s="187"/>
      <c r="K149" s="187" t="n">
        <f aca="false">ROUND(E149*J149,2)</f>
        <v>0</v>
      </c>
      <c r="L149" s="187" t="n">
        <v>21</v>
      </c>
      <c r="M149" s="187" t="n">
        <f aca="false">G149*(1+L149/100)</f>
        <v>0</v>
      </c>
      <c r="N149" s="188" t="n">
        <v>0.0739</v>
      </c>
      <c r="O149" s="188" t="n">
        <f aca="false">ROUND(E149*N149,5)</f>
        <v>29.86964</v>
      </c>
      <c r="P149" s="188" t="n">
        <v>0</v>
      </c>
      <c r="Q149" s="188" t="n">
        <f aca="false">ROUND(E149*P149,5)</f>
        <v>0</v>
      </c>
      <c r="R149" s="188"/>
      <c r="S149" s="188"/>
      <c r="T149" s="189" t="n">
        <v>0.478</v>
      </c>
      <c r="U149" s="188" t="n">
        <f aca="false">ROUND(E149*T149,2)</f>
        <v>193.2</v>
      </c>
      <c r="V149" s="190"/>
      <c r="W149" s="190"/>
      <c r="X149" s="190"/>
      <c r="Y149" s="190"/>
      <c r="Z149" s="190"/>
      <c r="AA149" s="190"/>
      <c r="AB149" s="190"/>
      <c r="AC149" s="190"/>
      <c r="AD149" s="190"/>
      <c r="AE149" s="190" t="s">
        <v>116</v>
      </c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  <c r="AQ149" s="190"/>
      <c r="AR149" s="190"/>
      <c r="AS149" s="190"/>
      <c r="AT149" s="190"/>
      <c r="AU149" s="190"/>
      <c r="AV149" s="190"/>
      <c r="AW149" s="190"/>
      <c r="AX149" s="190"/>
      <c r="AY149" s="190"/>
      <c r="AZ149" s="190"/>
      <c r="BA149" s="190"/>
      <c r="BB149" s="190"/>
      <c r="BC149" s="190"/>
      <c r="BD149" s="190"/>
      <c r="BE149" s="190"/>
      <c r="BF149" s="190"/>
      <c r="BG149" s="190"/>
      <c r="BH149" s="190"/>
    </row>
    <row r="150" customFormat="false" ht="12.75" hidden="false" customHeight="false" outlineLevel="1" collapsed="false">
      <c r="A150" s="182" t="n">
        <v>90</v>
      </c>
      <c r="B150" s="182" t="s">
        <v>341</v>
      </c>
      <c r="C150" s="183" t="s">
        <v>342</v>
      </c>
      <c r="D150" s="184" t="s">
        <v>128</v>
      </c>
      <c r="E150" s="185" t="n">
        <v>121</v>
      </c>
      <c r="F150" s="186" t="n">
        <f aca="false">H150+J150</f>
        <v>0</v>
      </c>
      <c r="G150" s="187" t="n">
        <f aca="false">ROUND(E150*F150,2)</f>
        <v>0</v>
      </c>
      <c r="H150" s="187"/>
      <c r="I150" s="187" t="n">
        <f aca="false">ROUND(E150*H150,2)</f>
        <v>0</v>
      </c>
      <c r="J150" s="187"/>
      <c r="K150" s="187" t="n">
        <f aca="false">ROUND(E150*J150,2)</f>
        <v>0</v>
      </c>
      <c r="L150" s="187" t="n">
        <v>21</v>
      </c>
      <c r="M150" s="187" t="n">
        <f aca="false">G150*(1+L150/100)</f>
        <v>0</v>
      </c>
      <c r="N150" s="188" t="n">
        <v>0.00033</v>
      </c>
      <c r="O150" s="188" t="n">
        <f aca="false">ROUND(E150*N150,5)</f>
        <v>0.03993</v>
      </c>
      <c r="P150" s="188" t="n">
        <v>0</v>
      </c>
      <c r="Q150" s="188" t="n">
        <f aca="false">ROUND(E150*P150,5)</f>
        <v>0</v>
      </c>
      <c r="R150" s="188"/>
      <c r="S150" s="188"/>
      <c r="T150" s="189" t="n">
        <v>0.41</v>
      </c>
      <c r="U150" s="188" t="n">
        <f aca="false">ROUND(E150*T150,2)</f>
        <v>49.61</v>
      </c>
      <c r="V150" s="190"/>
      <c r="W150" s="190"/>
      <c r="X150" s="190"/>
      <c r="Y150" s="190"/>
      <c r="Z150" s="190"/>
      <c r="AA150" s="190"/>
      <c r="AB150" s="190"/>
      <c r="AC150" s="190"/>
      <c r="AD150" s="190"/>
      <c r="AE150" s="190" t="s">
        <v>116</v>
      </c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  <c r="AQ150" s="190"/>
      <c r="AR150" s="190"/>
      <c r="AS150" s="190"/>
      <c r="AT150" s="190"/>
      <c r="AU150" s="190"/>
      <c r="AV150" s="190"/>
      <c r="AW150" s="190"/>
      <c r="AX150" s="190"/>
      <c r="AY150" s="190"/>
      <c r="AZ150" s="190"/>
      <c r="BA150" s="190"/>
      <c r="BB150" s="190"/>
      <c r="BC150" s="190"/>
      <c r="BD150" s="190"/>
      <c r="BE150" s="190"/>
      <c r="BF150" s="190"/>
      <c r="BG150" s="190"/>
      <c r="BH150" s="190"/>
    </row>
    <row r="151" customFormat="false" ht="12.75" hidden="false" customHeight="false" outlineLevel="1" collapsed="false">
      <c r="A151" s="182" t="n">
        <v>91</v>
      </c>
      <c r="B151" s="182" t="s">
        <v>343</v>
      </c>
      <c r="C151" s="183" t="s">
        <v>344</v>
      </c>
      <c r="D151" s="184" t="s">
        <v>128</v>
      </c>
      <c r="E151" s="185" t="n">
        <v>312</v>
      </c>
      <c r="F151" s="186" t="n">
        <f aca="false">H151+J151</f>
        <v>0</v>
      </c>
      <c r="G151" s="187" t="n">
        <f aca="false">ROUND(E151*F151,2)</f>
        <v>0</v>
      </c>
      <c r="H151" s="187"/>
      <c r="I151" s="187" t="n">
        <f aca="false">ROUND(E151*H151,2)</f>
        <v>0</v>
      </c>
      <c r="J151" s="187"/>
      <c r="K151" s="187" t="n">
        <f aca="false">ROUND(E151*J151,2)</f>
        <v>0</v>
      </c>
      <c r="L151" s="187" t="n">
        <v>21</v>
      </c>
      <c r="M151" s="187" t="n">
        <f aca="false">G151*(1+L151/100)</f>
        <v>0</v>
      </c>
      <c r="N151" s="188" t="n">
        <v>0.00036</v>
      </c>
      <c r="O151" s="188" t="n">
        <f aca="false">ROUND(E151*N151,5)</f>
        <v>0.11232</v>
      </c>
      <c r="P151" s="188" t="n">
        <v>0</v>
      </c>
      <c r="Q151" s="188" t="n">
        <f aca="false">ROUND(E151*P151,5)</f>
        <v>0</v>
      </c>
      <c r="R151" s="188"/>
      <c r="S151" s="188"/>
      <c r="T151" s="189" t="n">
        <v>0.43</v>
      </c>
      <c r="U151" s="188" t="n">
        <f aca="false">ROUND(E151*T151,2)</f>
        <v>134.16</v>
      </c>
      <c r="V151" s="190"/>
      <c r="W151" s="190"/>
      <c r="X151" s="190"/>
      <c r="Y151" s="190"/>
      <c r="Z151" s="190"/>
      <c r="AA151" s="190"/>
      <c r="AB151" s="190"/>
      <c r="AC151" s="190"/>
      <c r="AD151" s="190"/>
      <c r="AE151" s="190" t="s">
        <v>116</v>
      </c>
      <c r="AF151" s="190"/>
      <c r="AG151" s="190"/>
      <c r="AH151" s="190"/>
      <c r="AI151" s="190"/>
      <c r="AJ151" s="190"/>
      <c r="AK151" s="190"/>
      <c r="AL151" s="190"/>
      <c r="AM151" s="190"/>
      <c r="AN151" s="190"/>
      <c r="AO151" s="190"/>
      <c r="AP151" s="190"/>
      <c r="AQ151" s="190"/>
      <c r="AR151" s="190"/>
      <c r="AS151" s="190"/>
      <c r="AT151" s="190"/>
      <c r="AU151" s="190"/>
      <c r="AV151" s="190"/>
      <c r="AW151" s="190"/>
      <c r="AX151" s="190"/>
      <c r="AY151" s="190"/>
      <c r="AZ151" s="190"/>
      <c r="BA151" s="190"/>
      <c r="BB151" s="190"/>
      <c r="BC151" s="190"/>
      <c r="BD151" s="190"/>
      <c r="BE151" s="190"/>
      <c r="BF151" s="190"/>
      <c r="BG151" s="190"/>
      <c r="BH151" s="190"/>
    </row>
    <row r="152" customFormat="false" ht="19.4" hidden="false" customHeight="false" outlineLevel="1" collapsed="false">
      <c r="A152" s="182" t="n">
        <v>92</v>
      </c>
      <c r="B152" s="182" t="s">
        <v>345</v>
      </c>
      <c r="C152" s="183" t="s">
        <v>346</v>
      </c>
      <c r="D152" s="184" t="s">
        <v>128</v>
      </c>
      <c r="E152" s="185" t="n">
        <v>47</v>
      </c>
      <c r="F152" s="186" t="n">
        <f aca="false">H152+J152</f>
        <v>0</v>
      </c>
      <c r="G152" s="187" t="n">
        <f aca="false">ROUND(E152*F152,2)</f>
        <v>0</v>
      </c>
      <c r="H152" s="187"/>
      <c r="I152" s="187" t="n">
        <f aca="false">ROUND(E152*H152,2)</f>
        <v>0</v>
      </c>
      <c r="J152" s="187"/>
      <c r="K152" s="187" t="n">
        <f aca="false">ROUND(E152*J152,2)</f>
        <v>0</v>
      </c>
      <c r="L152" s="187" t="n">
        <v>21</v>
      </c>
      <c r="M152" s="187" t="n">
        <f aca="false">G152*(1+L152/100)</f>
        <v>0</v>
      </c>
      <c r="N152" s="188" t="n">
        <v>0.0036</v>
      </c>
      <c r="O152" s="188" t="n">
        <f aca="false">ROUND(E152*N152,5)</f>
        <v>0.1692</v>
      </c>
      <c r="P152" s="188" t="n">
        <v>0</v>
      </c>
      <c r="Q152" s="188" t="n">
        <f aca="false">ROUND(E152*P152,5)</f>
        <v>0</v>
      </c>
      <c r="R152" s="188"/>
      <c r="S152" s="188"/>
      <c r="T152" s="189" t="n">
        <v>0.046</v>
      </c>
      <c r="U152" s="188" t="n">
        <f aca="false">ROUND(E152*T152,2)</f>
        <v>2.16</v>
      </c>
      <c r="V152" s="190"/>
      <c r="W152" s="190"/>
      <c r="X152" s="190"/>
      <c r="Y152" s="190"/>
      <c r="Z152" s="190"/>
      <c r="AA152" s="190"/>
      <c r="AB152" s="190"/>
      <c r="AC152" s="190"/>
      <c r="AD152" s="190"/>
      <c r="AE152" s="190" t="s">
        <v>116</v>
      </c>
      <c r="AF152" s="190"/>
      <c r="AG152" s="190"/>
      <c r="AH152" s="190"/>
      <c r="AI152" s="190"/>
      <c r="AJ152" s="190"/>
      <c r="AK152" s="190"/>
      <c r="AL152" s="190"/>
      <c r="AM152" s="190"/>
      <c r="AN152" s="190"/>
      <c r="AO152" s="190"/>
      <c r="AP152" s="190"/>
      <c r="AQ152" s="190"/>
      <c r="AR152" s="190"/>
      <c r="AS152" s="190"/>
      <c r="AT152" s="190"/>
      <c r="AU152" s="190"/>
      <c r="AV152" s="190"/>
      <c r="AW152" s="190"/>
      <c r="AX152" s="190"/>
      <c r="AY152" s="190"/>
      <c r="AZ152" s="190"/>
      <c r="BA152" s="190"/>
      <c r="BB152" s="190"/>
      <c r="BC152" s="190"/>
      <c r="BD152" s="190"/>
      <c r="BE152" s="190"/>
      <c r="BF152" s="190"/>
      <c r="BG152" s="190"/>
      <c r="BH152" s="190"/>
    </row>
    <row r="153" customFormat="false" ht="19.4" hidden="false" customHeight="false" outlineLevel="1" collapsed="false">
      <c r="A153" s="182" t="n">
        <v>93</v>
      </c>
      <c r="B153" s="182" t="s">
        <v>347</v>
      </c>
      <c r="C153" s="183" t="s">
        <v>348</v>
      </c>
      <c r="D153" s="184" t="s">
        <v>128</v>
      </c>
      <c r="E153" s="185" t="n">
        <v>6.5</v>
      </c>
      <c r="F153" s="186" t="n">
        <f aca="false">H153+J153</f>
        <v>0</v>
      </c>
      <c r="G153" s="187" t="n">
        <f aca="false">ROUND(E153*F153,2)</f>
        <v>0</v>
      </c>
      <c r="H153" s="187"/>
      <c r="I153" s="187" t="n">
        <f aca="false">ROUND(E153*H153,2)</f>
        <v>0</v>
      </c>
      <c r="J153" s="187"/>
      <c r="K153" s="187" t="n">
        <f aca="false">ROUND(E153*J153,2)</f>
        <v>0</v>
      </c>
      <c r="L153" s="187" t="n">
        <v>21</v>
      </c>
      <c r="M153" s="187" t="n">
        <f aca="false">G153*(1+L153/100)</f>
        <v>0</v>
      </c>
      <c r="N153" s="188" t="n">
        <v>0.25207</v>
      </c>
      <c r="O153" s="188" t="n">
        <f aca="false">ROUND(E153*N153,5)</f>
        <v>1.63846</v>
      </c>
      <c r="P153" s="188" t="n">
        <v>0</v>
      </c>
      <c r="Q153" s="188" t="n">
        <f aca="false">ROUND(E153*P153,5)</f>
        <v>0</v>
      </c>
      <c r="R153" s="188"/>
      <c r="S153" s="188"/>
      <c r="T153" s="189" t="n">
        <v>0.6416</v>
      </c>
      <c r="U153" s="188" t="n">
        <f aca="false">ROUND(E153*T153,2)</f>
        <v>4.17</v>
      </c>
      <c r="V153" s="190"/>
      <c r="W153" s="190"/>
      <c r="X153" s="190"/>
      <c r="Y153" s="190"/>
      <c r="Z153" s="190"/>
      <c r="AA153" s="190"/>
      <c r="AB153" s="190"/>
      <c r="AC153" s="190"/>
      <c r="AD153" s="190"/>
      <c r="AE153" s="190" t="s">
        <v>116</v>
      </c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  <c r="AQ153" s="190"/>
      <c r="AR153" s="190"/>
      <c r="AS153" s="190"/>
      <c r="AT153" s="190"/>
      <c r="AU153" s="190"/>
      <c r="AV153" s="190"/>
      <c r="AW153" s="190"/>
      <c r="AX153" s="190"/>
      <c r="AY153" s="190"/>
      <c r="AZ153" s="190"/>
      <c r="BA153" s="190"/>
      <c r="BB153" s="190"/>
      <c r="BC153" s="190"/>
      <c r="BD153" s="190"/>
      <c r="BE153" s="190"/>
      <c r="BF153" s="190"/>
      <c r="BG153" s="190"/>
      <c r="BH153" s="190"/>
    </row>
    <row r="154" customFormat="false" ht="19.4" hidden="false" customHeight="false" outlineLevel="1" collapsed="false">
      <c r="A154" s="182" t="n">
        <v>94</v>
      </c>
      <c r="B154" s="182" t="s">
        <v>349</v>
      </c>
      <c r="C154" s="183" t="s">
        <v>350</v>
      </c>
      <c r="D154" s="184" t="s">
        <v>119</v>
      </c>
      <c r="E154" s="185" t="n">
        <v>1</v>
      </c>
      <c r="F154" s="186" t="n">
        <f aca="false">H154+J154</f>
        <v>0</v>
      </c>
      <c r="G154" s="187" t="n">
        <f aca="false">ROUND(E154*F154,2)</f>
        <v>0</v>
      </c>
      <c r="H154" s="187"/>
      <c r="I154" s="187" t="n">
        <f aca="false">ROUND(E154*H154,2)</f>
        <v>0</v>
      </c>
      <c r="J154" s="187"/>
      <c r="K154" s="187" t="n">
        <f aca="false">ROUND(E154*J154,2)</f>
        <v>0</v>
      </c>
      <c r="L154" s="187" t="n">
        <v>21</v>
      </c>
      <c r="M154" s="187" t="n">
        <f aca="false">G154*(1+L154/100)</f>
        <v>0</v>
      </c>
      <c r="N154" s="188" t="n">
        <v>0.12723</v>
      </c>
      <c r="O154" s="188" t="n">
        <f aca="false">ROUND(E154*N154,5)</f>
        <v>0.12723</v>
      </c>
      <c r="P154" s="188" t="n">
        <v>0</v>
      </c>
      <c r="Q154" s="188" t="n">
        <f aca="false">ROUND(E154*P154,5)</f>
        <v>0</v>
      </c>
      <c r="R154" s="188"/>
      <c r="S154" s="188"/>
      <c r="T154" s="189" t="n">
        <v>0.61567</v>
      </c>
      <c r="U154" s="188" t="n">
        <f aca="false">ROUND(E154*T154,2)</f>
        <v>0.62</v>
      </c>
      <c r="V154" s="190"/>
      <c r="W154" s="190"/>
      <c r="X154" s="190"/>
      <c r="Y154" s="190"/>
      <c r="Z154" s="190"/>
      <c r="AA154" s="190"/>
      <c r="AB154" s="190"/>
      <c r="AC154" s="190"/>
      <c r="AD154" s="190"/>
      <c r="AE154" s="190" t="s">
        <v>116</v>
      </c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  <c r="AQ154" s="190"/>
      <c r="AR154" s="190"/>
      <c r="AS154" s="190"/>
      <c r="AT154" s="190"/>
      <c r="AU154" s="190"/>
      <c r="AV154" s="190"/>
      <c r="AW154" s="190"/>
      <c r="AX154" s="190"/>
      <c r="AY154" s="190"/>
      <c r="AZ154" s="190"/>
      <c r="BA154" s="190"/>
      <c r="BB154" s="190"/>
      <c r="BC154" s="190"/>
      <c r="BD154" s="190"/>
      <c r="BE154" s="190"/>
      <c r="BF154" s="190"/>
      <c r="BG154" s="190"/>
      <c r="BH154" s="190"/>
    </row>
    <row r="155" customFormat="false" ht="12.75" hidden="false" customHeight="false" outlineLevel="0" collapsed="false">
      <c r="A155" s="194" t="s">
        <v>111</v>
      </c>
      <c r="B155" s="194" t="s">
        <v>62</v>
      </c>
      <c r="C155" s="195" t="s">
        <v>63</v>
      </c>
      <c r="D155" s="196"/>
      <c r="E155" s="197"/>
      <c r="F155" s="198"/>
      <c r="G155" s="198" t="n">
        <f aca="false">SUMIF(AE156,"&lt;&gt;NOR",G156)</f>
        <v>0</v>
      </c>
      <c r="H155" s="198"/>
      <c r="I155" s="198" t="n">
        <f aca="false">SUM(I156)</f>
        <v>0</v>
      </c>
      <c r="J155" s="198"/>
      <c r="K155" s="198" t="n">
        <f aca="false">SUM(K156)</f>
        <v>0</v>
      </c>
      <c r="L155" s="198"/>
      <c r="M155" s="198" t="n">
        <f aca="false">SUM(M156)</f>
        <v>0</v>
      </c>
      <c r="N155" s="199"/>
      <c r="O155" s="199" t="n">
        <f aca="false">SUM(O156)</f>
        <v>0.00113</v>
      </c>
      <c r="P155" s="199"/>
      <c r="Q155" s="199" t="n">
        <f aca="false">SUM(Q156)</f>
        <v>0.148</v>
      </c>
      <c r="R155" s="199"/>
      <c r="S155" s="199"/>
      <c r="T155" s="200"/>
      <c r="U155" s="199" t="n">
        <f aca="false">SUM(U156)</f>
        <v>5.72</v>
      </c>
      <c r="AE155" s="3" t="s">
        <v>112</v>
      </c>
    </row>
    <row r="156" customFormat="false" ht="12.75" hidden="false" customHeight="false" outlineLevel="1" collapsed="false">
      <c r="A156" s="182" t="n">
        <v>95</v>
      </c>
      <c r="B156" s="182" t="s">
        <v>351</v>
      </c>
      <c r="C156" s="183" t="s">
        <v>352</v>
      </c>
      <c r="D156" s="184" t="s">
        <v>128</v>
      </c>
      <c r="E156" s="185" t="n">
        <v>12.5</v>
      </c>
      <c r="F156" s="186" t="n">
        <f aca="false">H156+J156</f>
        <v>0</v>
      </c>
      <c r="G156" s="187" t="n">
        <f aca="false">ROUND(E156*F156,2)</f>
        <v>0</v>
      </c>
      <c r="H156" s="187"/>
      <c r="I156" s="187" t="n">
        <f aca="false">ROUND(E156*H156,2)</f>
        <v>0</v>
      </c>
      <c r="J156" s="187"/>
      <c r="K156" s="187" t="n">
        <f aca="false">ROUND(E156*J156,2)</f>
        <v>0</v>
      </c>
      <c r="L156" s="187" t="n">
        <v>21</v>
      </c>
      <c r="M156" s="187" t="n">
        <f aca="false">G156*(1+L156/100)</f>
        <v>0</v>
      </c>
      <c r="N156" s="188" t="n">
        <v>9E-005</v>
      </c>
      <c r="O156" s="188" t="n">
        <f aca="false">ROUND(E156*N156,5)</f>
        <v>0.00113</v>
      </c>
      <c r="P156" s="188" t="n">
        <v>0.01184</v>
      </c>
      <c r="Q156" s="188" t="n">
        <f aca="false">ROUND(E156*P156,5)</f>
        <v>0.148</v>
      </c>
      <c r="R156" s="188"/>
      <c r="S156" s="188"/>
      <c r="T156" s="189" t="n">
        <v>0.45784</v>
      </c>
      <c r="U156" s="188" t="n">
        <f aca="false">ROUND(E156*T156,2)</f>
        <v>5.72</v>
      </c>
      <c r="V156" s="190"/>
      <c r="W156" s="190"/>
      <c r="X156" s="190"/>
      <c r="Y156" s="190"/>
      <c r="Z156" s="190"/>
      <c r="AA156" s="190"/>
      <c r="AB156" s="190"/>
      <c r="AC156" s="190"/>
      <c r="AD156" s="190"/>
      <c r="AE156" s="190" t="s">
        <v>353</v>
      </c>
      <c r="AF156" s="190"/>
      <c r="AG156" s="190"/>
      <c r="AH156" s="190"/>
      <c r="AI156" s="190"/>
      <c r="AJ156" s="190"/>
      <c r="AK156" s="190"/>
      <c r="AL156" s="190"/>
      <c r="AM156" s="190"/>
      <c r="AN156" s="190"/>
      <c r="AO156" s="190"/>
      <c r="AP156" s="190"/>
      <c r="AQ156" s="190"/>
      <c r="AR156" s="190"/>
      <c r="AS156" s="190"/>
      <c r="AT156" s="190"/>
      <c r="AU156" s="190"/>
      <c r="AV156" s="190"/>
      <c r="AW156" s="190"/>
      <c r="AX156" s="190"/>
      <c r="AY156" s="190"/>
      <c r="AZ156" s="190"/>
      <c r="BA156" s="190"/>
      <c r="BB156" s="190"/>
      <c r="BC156" s="190"/>
      <c r="BD156" s="190"/>
      <c r="BE156" s="190"/>
      <c r="BF156" s="190"/>
      <c r="BG156" s="190"/>
      <c r="BH156" s="190"/>
    </row>
    <row r="157" customFormat="false" ht="12.75" hidden="false" customHeight="false" outlineLevel="0" collapsed="false">
      <c r="A157" s="194" t="s">
        <v>111</v>
      </c>
      <c r="B157" s="194" t="s">
        <v>64</v>
      </c>
      <c r="C157" s="195" t="s">
        <v>65</v>
      </c>
      <c r="D157" s="196"/>
      <c r="E157" s="197"/>
      <c r="F157" s="198"/>
      <c r="G157" s="198" t="n">
        <f aca="false">SUMIF(AE158:AE172,"&lt;&gt;NOR",G158:G172)</f>
        <v>0</v>
      </c>
      <c r="H157" s="198"/>
      <c r="I157" s="198" t="n">
        <f aca="false">SUM(I158:I172)</f>
        <v>0</v>
      </c>
      <c r="J157" s="198"/>
      <c r="K157" s="198" t="n">
        <f aca="false">SUM(K158:K172)</f>
        <v>0</v>
      </c>
      <c r="L157" s="198"/>
      <c r="M157" s="198" t="n">
        <f aca="false">SUM(M158:M172)</f>
        <v>0</v>
      </c>
      <c r="N157" s="199"/>
      <c r="O157" s="199" t="n">
        <f aca="false">SUM(O158:O172)</f>
        <v>2.58391</v>
      </c>
      <c r="P157" s="199"/>
      <c r="Q157" s="199" t="n">
        <f aca="false">SUM(Q158:Q172)</f>
        <v>0</v>
      </c>
      <c r="R157" s="199"/>
      <c r="S157" s="199"/>
      <c r="T157" s="200"/>
      <c r="U157" s="199" t="n">
        <f aca="false">SUM(U158:U172)</f>
        <v>46.37</v>
      </c>
      <c r="AE157" s="3" t="s">
        <v>112</v>
      </c>
    </row>
    <row r="158" customFormat="false" ht="19.4" hidden="false" customHeight="false" outlineLevel="1" collapsed="false">
      <c r="A158" s="182" t="n">
        <v>96</v>
      </c>
      <c r="B158" s="182" t="s">
        <v>354</v>
      </c>
      <c r="C158" s="183" t="s">
        <v>355</v>
      </c>
      <c r="D158" s="184" t="s">
        <v>119</v>
      </c>
      <c r="E158" s="185" t="n">
        <v>5</v>
      </c>
      <c r="F158" s="186" t="n">
        <f aca="false">H158+J158</f>
        <v>0</v>
      </c>
      <c r="G158" s="187" t="n">
        <f aca="false">ROUND(E158*F158,2)</f>
        <v>0</v>
      </c>
      <c r="H158" s="187"/>
      <c r="I158" s="187" t="n">
        <f aca="false">ROUND(E158*H158,2)</f>
        <v>0</v>
      </c>
      <c r="J158" s="187"/>
      <c r="K158" s="187" t="n">
        <f aca="false">ROUND(E158*J158,2)</f>
        <v>0</v>
      </c>
      <c r="L158" s="187" t="n">
        <v>21</v>
      </c>
      <c r="M158" s="187" t="n">
        <f aca="false">G158*(1+L158/100)</f>
        <v>0</v>
      </c>
      <c r="N158" s="188" t="n">
        <v>0</v>
      </c>
      <c r="O158" s="188" t="n">
        <f aca="false">ROUND(E158*N158,5)</f>
        <v>0</v>
      </c>
      <c r="P158" s="188" t="n">
        <v>0</v>
      </c>
      <c r="Q158" s="188" t="n">
        <f aca="false">ROUND(E158*P158,5)</f>
        <v>0</v>
      </c>
      <c r="R158" s="188"/>
      <c r="S158" s="188"/>
      <c r="T158" s="189" t="n">
        <v>0.65</v>
      </c>
      <c r="U158" s="188" t="n">
        <f aca="false">ROUND(E158*T158,2)</f>
        <v>3.25</v>
      </c>
      <c r="V158" s="190"/>
      <c r="W158" s="190"/>
      <c r="X158" s="190"/>
      <c r="Y158" s="190"/>
      <c r="Z158" s="190"/>
      <c r="AA158" s="190"/>
      <c r="AB158" s="190"/>
      <c r="AC158" s="190"/>
      <c r="AD158" s="190"/>
      <c r="AE158" s="190" t="s">
        <v>116</v>
      </c>
      <c r="AF158" s="190"/>
      <c r="AG158" s="190"/>
      <c r="AH158" s="190"/>
      <c r="AI158" s="190"/>
      <c r="AJ158" s="190"/>
      <c r="AK158" s="190"/>
      <c r="AL158" s="190"/>
      <c r="AM158" s="190"/>
      <c r="AN158" s="190"/>
      <c r="AO158" s="190"/>
      <c r="AP158" s="190"/>
      <c r="AQ158" s="190"/>
      <c r="AR158" s="190"/>
      <c r="AS158" s="190"/>
      <c r="AT158" s="190"/>
      <c r="AU158" s="190"/>
      <c r="AV158" s="190"/>
      <c r="AW158" s="190"/>
      <c r="AX158" s="190"/>
      <c r="AY158" s="190"/>
      <c r="AZ158" s="190"/>
      <c r="BA158" s="190"/>
      <c r="BB158" s="190"/>
      <c r="BC158" s="190"/>
      <c r="BD158" s="190"/>
      <c r="BE158" s="190"/>
      <c r="BF158" s="190"/>
      <c r="BG158" s="190"/>
      <c r="BH158" s="190"/>
    </row>
    <row r="159" customFormat="false" ht="19.4" hidden="false" customHeight="false" outlineLevel="1" collapsed="false">
      <c r="A159" s="182" t="n">
        <v>97</v>
      </c>
      <c r="B159" s="182" t="s">
        <v>356</v>
      </c>
      <c r="C159" s="183" t="s">
        <v>357</v>
      </c>
      <c r="D159" s="184" t="s">
        <v>119</v>
      </c>
      <c r="E159" s="185" t="n">
        <v>2</v>
      </c>
      <c r="F159" s="186" t="n">
        <f aca="false">H159+J159</f>
        <v>0</v>
      </c>
      <c r="G159" s="187" t="n">
        <f aca="false">ROUND(E159*F159,2)</f>
        <v>0</v>
      </c>
      <c r="H159" s="187"/>
      <c r="I159" s="187" t="n">
        <f aca="false">ROUND(E159*H159,2)</f>
        <v>0</v>
      </c>
      <c r="J159" s="187"/>
      <c r="K159" s="187" t="n">
        <f aca="false">ROUND(E159*J159,2)</f>
        <v>0</v>
      </c>
      <c r="L159" s="187" t="n">
        <v>21</v>
      </c>
      <c r="M159" s="187" t="n">
        <f aca="false">G159*(1+L159/100)</f>
        <v>0</v>
      </c>
      <c r="N159" s="188" t="n">
        <v>0.00702</v>
      </c>
      <c r="O159" s="188" t="n">
        <f aca="false">ROUND(E159*N159,5)</f>
        <v>0.01404</v>
      </c>
      <c r="P159" s="188" t="n">
        <v>0</v>
      </c>
      <c r="Q159" s="188" t="n">
        <f aca="false">ROUND(E159*P159,5)</f>
        <v>0</v>
      </c>
      <c r="R159" s="188"/>
      <c r="S159" s="188"/>
      <c r="T159" s="189" t="n">
        <v>1.094</v>
      </c>
      <c r="U159" s="188" t="n">
        <f aca="false">ROUND(E159*T159,2)</f>
        <v>2.19</v>
      </c>
      <c r="V159" s="190"/>
      <c r="W159" s="190"/>
      <c r="X159" s="190"/>
      <c r="Y159" s="190"/>
      <c r="Z159" s="190"/>
      <c r="AA159" s="190"/>
      <c r="AB159" s="190"/>
      <c r="AC159" s="190"/>
      <c r="AD159" s="190"/>
      <c r="AE159" s="190" t="s">
        <v>116</v>
      </c>
      <c r="AF159" s="190"/>
      <c r="AG159" s="190"/>
      <c r="AH159" s="190"/>
      <c r="AI159" s="190"/>
      <c r="AJ159" s="190"/>
      <c r="AK159" s="190"/>
      <c r="AL159" s="190"/>
      <c r="AM159" s="190"/>
      <c r="AN159" s="190"/>
      <c r="AO159" s="190"/>
      <c r="AP159" s="190"/>
      <c r="AQ159" s="190"/>
      <c r="AR159" s="190"/>
      <c r="AS159" s="190"/>
      <c r="AT159" s="190"/>
      <c r="AU159" s="190"/>
      <c r="AV159" s="190"/>
      <c r="AW159" s="190"/>
      <c r="AX159" s="190"/>
      <c r="AY159" s="190"/>
      <c r="AZ159" s="190"/>
      <c r="BA159" s="190"/>
      <c r="BB159" s="190"/>
      <c r="BC159" s="190"/>
      <c r="BD159" s="190"/>
      <c r="BE159" s="190"/>
      <c r="BF159" s="190"/>
      <c r="BG159" s="190"/>
      <c r="BH159" s="190"/>
    </row>
    <row r="160" customFormat="false" ht="19.4" hidden="false" customHeight="false" outlineLevel="1" collapsed="false">
      <c r="A160" s="182" t="n">
        <v>98</v>
      </c>
      <c r="B160" s="182" t="s">
        <v>358</v>
      </c>
      <c r="C160" s="183" t="s">
        <v>359</v>
      </c>
      <c r="D160" s="184" t="s">
        <v>119</v>
      </c>
      <c r="E160" s="185" t="n">
        <v>3</v>
      </c>
      <c r="F160" s="186" t="n">
        <f aca="false">H160+J160</f>
        <v>0</v>
      </c>
      <c r="G160" s="187" t="n">
        <f aca="false">ROUND(E160*F160,2)</f>
        <v>0</v>
      </c>
      <c r="H160" s="187"/>
      <c r="I160" s="187" t="n">
        <f aca="false">ROUND(E160*H160,2)</f>
        <v>0</v>
      </c>
      <c r="J160" s="187"/>
      <c r="K160" s="187" t="n">
        <f aca="false">ROUND(E160*J160,2)</f>
        <v>0</v>
      </c>
      <c r="L160" s="187" t="n">
        <v>21</v>
      </c>
      <c r="M160" s="187" t="n">
        <f aca="false">G160*(1+L160/100)</f>
        <v>0</v>
      </c>
      <c r="N160" s="188" t="n">
        <v>0.00936</v>
      </c>
      <c r="O160" s="188" t="n">
        <f aca="false">ROUND(E160*N160,5)</f>
        <v>0.02808</v>
      </c>
      <c r="P160" s="188" t="n">
        <v>0</v>
      </c>
      <c r="Q160" s="188" t="n">
        <f aca="false">ROUND(E160*P160,5)</f>
        <v>0</v>
      </c>
      <c r="R160" s="188"/>
      <c r="S160" s="188"/>
      <c r="T160" s="189" t="n">
        <v>1.314</v>
      </c>
      <c r="U160" s="188" t="n">
        <f aca="false">ROUND(E160*T160,2)</f>
        <v>3.94</v>
      </c>
      <c r="V160" s="190"/>
      <c r="W160" s="190"/>
      <c r="X160" s="190"/>
      <c r="Y160" s="190"/>
      <c r="Z160" s="190"/>
      <c r="AA160" s="190"/>
      <c r="AB160" s="190"/>
      <c r="AC160" s="190"/>
      <c r="AD160" s="190"/>
      <c r="AE160" s="190" t="s">
        <v>116</v>
      </c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  <c r="AS160" s="190"/>
      <c r="AT160" s="190"/>
      <c r="AU160" s="190"/>
      <c r="AV160" s="190"/>
      <c r="AW160" s="190"/>
      <c r="AX160" s="190"/>
      <c r="AY160" s="190"/>
      <c r="AZ160" s="190"/>
      <c r="BA160" s="190"/>
      <c r="BB160" s="190"/>
      <c r="BC160" s="190"/>
      <c r="BD160" s="190"/>
      <c r="BE160" s="190"/>
      <c r="BF160" s="190"/>
      <c r="BG160" s="190"/>
      <c r="BH160" s="190"/>
    </row>
    <row r="161" customFormat="false" ht="12.75" hidden="false" customHeight="false" outlineLevel="1" collapsed="false">
      <c r="A161" s="182" t="n">
        <v>99</v>
      </c>
      <c r="B161" s="182" t="s">
        <v>360</v>
      </c>
      <c r="C161" s="183" t="s">
        <v>361</v>
      </c>
      <c r="D161" s="184" t="s">
        <v>145</v>
      </c>
      <c r="E161" s="185" t="n">
        <v>1</v>
      </c>
      <c r="F161" s="186" t="n">
        <f aca="false">H161+J161</f>
        <v>0</v>
      </c>
      <c r="G161" s="187" t="n">
        <f aca="false">ROUND(E161*F161,2)</f>
        <v>0</v>
      </c>
      <c r="H161" s="187"/>
      <c r="I161" s="187" t="n">
        <f aca="false">ROUND(E161*H161,2)</f>
        <v>0</v>
      </c>
      <c r="J161" s="187"/>
      <c r="K161" s="187" t="n">
        <f aca="false">ROUND(E161*J161,2)</f>
        <v>0</v>
      </c>
      <c r="L161" s="187" t="n">
        <v>21</v>
      </c>
      <c r="M161" s="187" t="n">
        <f aca="false">G161*(1+L161/100)</f>
        <v>0</v>
      </c>
      <c r="N161" s="188" t="n">
        <v>2.525</v>
      </c>
      <c r="O161" s="188" t="n">
        <f aca="false">ROUND(E161*N161,5)</f>
        <v>2.525</v>
      </c>
      <c r="P161" s="188" t="n">
        <v>0</v>
      </c>
      <c r="Q161" s="188" t="n">
        <f aca="false">ROUND(E161*P161,5)</f>
        <v>0</v>
      </c>
      <c r="R161" s="188"/>
      <c r="S161" s="188"/>
      <c r="T161" s="189" t="n">
        <v>1.303</v>
      </c>
      <c r="U161" s="188" t="n">
        <f aca="false">ROUND(E161*T161,2)</f>
        <v>1.3</v>
      </c>
      <c r="V161" s="190"/>
      <c r="W161" s="190"/>
      <c r="X161" s="190"/>
      <c r="Y161" s="190"/>
      <c r="Z161" s="190"/>
      <c r="AA161" s="190"/>
      <c r="AB161" s="190"/>
      <c r="AC161" s="190"/>
      <c r="AD161" s="190"/>
      <c r="AE161" s="190" t="s">
        <v>116</v>
      </c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  <c r="AS161" s="190"/>
      <c r="AT161" s="190"/>
      <c r="AU161" s="190"/>
      <c r="AV161" s="190"/>
      <c r="AW161" s="190"/>
      <c r="AX161" s="190"/>
      <c r="AY161" s="190"/>
      <c r="AZ161" s="190"/>
      <c r="BA161" s="190"/>
      <c r="BB161" s="190"/>
      <c r="BC161" s="190"/>
      <c r="BD161" s="190"/>
      <c r="BE161" s="190"/>
      <c r="BF161" s="190"/>
      <c r="BG161" s="190"/>
      <c r="BH161" s="190"/>
    </row>
    <row r="162" customFormat="false" ht="12.75" hidden="false" customHeight="false" outlineLevel="1" collapsed="false">
      <c r="A162" s="182" t="n">
        <v>100</v>
      </c>
      <c r="B162" s="182" t="s">
        <v>362</v>
      </c>
      <c r="C162" s="183" t="s">
        <v>363</v>
      </c>
      <c r="D162" s="184" t="s">
        <v>115</v>
      </c>
      <c r="E162" s="185" t="n">
        <v>3</v>
      </c>
      <c r="F162" s="186" t="n">
        <f aca="false">H162+J162</f>
        <v>0</v>
      </c>
      <c r="G162" s="187" t="n">
        <f aca="false">ROUND(E162*F162,2)</f>
        <v>0</v>
      </c>
      <c r="H162" s="187"/>
      <c r="I162" s="187" t="n">
        <f aca="false">ROUND(E162*H162,2)</f>
        <v>0</v>
      </c>
      <c r="J162" s="187"/>
      <c r="K162" s="187" t="n">
        <f aca="false">ROUND(E162*J162,2)</f>
        <v>0</v>
      </c>
      <c r="L162" s="187" t="n">
        <v>21</v>
      </c>
      <c r="M162" s="187" t="n">
        <f aca="false">G162*(1+L162/100)</f>
        <v>0</v>
      </c>
      <c r="N162" s="188" t="n">
        <v>0.00418</v>
      </c>
      <c r="O162" s="188" t="n">
        <f aca="false">ROUND(E162*N162,5)</f>
        <v>0.01254</v>
      </c>
      <c r="P162" s="188" t="n">
        <v>0</v>
      </c>
      <c r="Q162" s="188" t="n">
        <f aca="false">ROUND(E162*P162,5)</f>
        <v>0</v>
      </c>
      <c r="R162" s="188"/>
      <c r="S162" s="188"/>
      <c r="T162" s="189" t="n">
        <v>0.963</v>
      </c>
      <c r="U162" s="188" t="n">
        <f aca="false">ROUND(E162*T162,2)</f>
        <v>2.89</v>
      </c>
      <c r="V162" s="190"/>
      <c r="W162" s="190"/>
      <c r="X162" s="190"/>
      <c r="Y162" s="190"/>
      <c r="Z162" s="190"/>
      <c r="AA162" s="190"/>
      <c r="AB162" s="190"/>
      <c r="AC162" s="190"/>
      <c r="AD162" s="190"/>
      <c r="AE162" s="190" t="s">
        <v>116</v>
      </c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  <c r="AS162" s="190"/>
      <c r="AT162" s="190"/>
      <c r="AU162" s="190"/>
      <c r="AV162" s="190"/>
      <c r="AW162" s="190"/>
      <c r="AX162" s="190"/>
      <c r="AY162" s="190"/>
      <c r="AZ162" s="190"/>
      <c r="BA162" s="190"/>
      <c r="BB162" s="190"/>
      <c r="BC162" s="190"/>
      <c r="BD162" s="190"/>
      <c r="BE162" s="190"/>
      <c r="BF162" s="190"/>
      <c r="BG162" s="190"/>
      <c r="BH162" s="190"/>
    </row>
    <row r="163" customFormat="false" ht="12.75" hidden="false" customHeight="false" outlineLevel="1" collapsed="false">
      <c r="A163" s="182" t="n">
        <v>101</v>
      </c>
      <c r="B163" s="182" t="s">
        <v>364</v>
      </c>
      <c r="C163" s="183" t="s">
        <v>365</v>
      </c>
      <c r="D163" s="184" t="s">
        <v>119</v>
      </c>
      <c r="E163" s="185" t="n">
        <v>4</v>
      </c>
      <c r="F163" s="186" t="n">
        <f aca="false">H163+J163</f>
        <v>0</v>
      </c>
      <c r="G163" s="187" t="n">
        <f aca="false">ROUND(E163*F163,2)</f>
        <v>0</v>
      </c>
      <c r="H163" s="187"/>
      <c r="I163" s="187" t="n">
        <f aca="false">ROUND(E163*H163,2)</f>
        <v>0</v>
      </c>
      <c r="J163" s="187"/>
      <c r="K163" s="187" t="n">
        <f aca="false">ROUND(E163*J163,2)</f>
        <v>0</v>
      </c>
      <c r="L163" s="187" t="n">
        <v>21</v>
      </c>
      <c r="M163" s="187" t="n">
        <f aca="false">G163*(1+L163/100)</f>
        <v>0</v>
      </c>
      <c r="N163" s="188" t="n">
        <v>4E-005</v>
      </c>
      <c r="O163" s="188" t="n">
        <f aca="false">ROUND(E163*N163,5)</f>
        <v>0.00016</v>
      </c>
      <c r="P163" s="188" t="n">
        <v>0</v>
      </c>
      <c r="Q163" s="188" t="n">
        <f aca="false">ROUND(E163*P163,5)</f>
        <v>0</v>
      </c>
      <c r="R163" s="188"/>
      <c r="S163" s="188"/>
      <c r="T163" s="189" t="n">
        <v>0.355</v>
      </c>
      <c r="U163" s="188" t="n">
        <f aca="false">ROUND(E163*T163,2)</f>
        <v>1.42</v>
      </c>
      <c r="V163" s="190"/>
      <c r="W163" s="190"/>
      <c r="X163" s="190"/>
      <c r="Y163" s="190"/>
      <c r="Z163" s="190"/>
      <c r="AA163" s="190"/>
      <c r="AB163" s="190"/>
      <c r="AC163" s="190"/>
      <c r="AD163" s="190"/>
      <c r="AE163" s="190" t="s">
        <v>116</v>
      </c>
      <c r="AF163" s="190"/>
      <c r="AG163" s="190"/>
      <c r="AH163" s="190"/>
      <c r="AI163" s="190"/>
      <c r="AJ163" s="190"/>
      <c r="AK163" s="190"/>
      <c r="AL163" s="190"/>
      <c r="AM163" s="190"/>
      <c r="AN163" s="190"/>
      <c r="AO163" s="190"/>
      <c r="AP163" s="190"/>
      <c r="AQ163" s="190"/>
      <c r="AR163" s="190"/>
      <c r="AS163" s="190"/>
      <c r="AT163" s="190"/>
      <c r="AU163" s="190"/>
      <c r="AV163" s="190"/>
      <c r="AW163" s="190"/>
      <c r="AX163" s="190"/>
      <c r="AY163" s="190"/>
      <c r="AZ163" s="190"/>
      <c r="BA163" s="190"/>
      <c r="BB163" s="190"/>
      <c r="BC163" s="190"/>
      <c r="BD163" s="190"/>
      <c r="BE163" s="190"/>
      <c r="BF163" s="190"/>
      <c r="BG163" s="190"/>
      <c r="BH163" s="190"/>
    </row>
    <row r="164" customFormat="false" ht="12.75" hidden="false" customHeight="false" outlineLevel="1" collapsed="false">
      <c r="A164" s="182" t="n">
        <v>102</v>
      </c>
      <c r="B164" s="182" t="s">
        <v>366</v>
      </c>
      <c r="C164" s="183" t="s">
        <v>367</v>
      </c>
      <c r="D164" s="184" t="s">
        <v>119</v>
      </c>
      <c r="E164" s="185" t="n">
        <v>29</v>
      </c>
      <c r="F164" s="186" t="n">
        <f aca="false">H164+J164</f>
        <v>0</v>
      </c>
      <c r="G164" s="187" t="n">
        <f aca="false">ROUND(E164*F164,2)</f>
        <v>0</v>
      </c>
      <c r="H164" s="187"/>
      <c r="I164" s="187" t="n">
        <f aca="false">ROUND(E164*H164,2)</f>
        <v>0</v>
      </c>
      <c r="J164" s="187"/>
      <c r="K164" s="187" t="n">
        <f aca="false">ROUND(E164*J164,2)</f>
        <v>0</v>
      </c>
      <c r="L164" s="187" t="n">
        <v>21</v>
      </c>
      <c r="M164" s="187" t="n">
        <f aca="false">G164*(1+L164/100)</f>
        <v>0</v>
      </c>
      <c r="N164" s="188" t="n">
        <v>7E-005</v>
      </c>
      <c r="O164" s="188" t="n">
        <f aca="false">ROUND(E164*N164,5)</f>
        <v>0.00203</v>
      </c>
      <c r="P164" s="188" t="n">
        <v>0</v>
      </c>
      <c r="Q164" s="188" t="n">
        <f aca="false">ROUND(E164*P164,5)</f>
        <v>0</v>
      </c>
      <c r="R164" s="188"/>
      <c r="S164" s="188"/>
      <c r="T164" s="189" t="n">
        <v>0.47</v>
      </c>
      <c r="U164" s="188" t="n">
        <f aca="false">ROUND(E164*T164,2)</f>
        <v>13.63</v>
      </c>
      <c r="V164" s="190"/>
      <c r="W164" s="190"/>
      <c r="X164" s="190"/>
      <c r="Y164" s="190"/>
      <c r="Z164" s="190"/>
      <c r="AA164" s="190"/>
      <c r="AB164" s="190"/>
      <c r="AC164" s="190"/>
      <c r="AD164" s="190"/>
      <c r="AE164" s="190" t="s">
        <v>116</v>
      </c>
      <c r="AF164" s="190"/>
      <c r="AG164" s="190"/>
      <c r="AH164" s="190"/>
      <c r="AI164" s="190"/>
      <c r="AJ164" s="190"/>
      <c r="AK164" s="190"/>
      <c r="AL164" s="190"/>
      <c r="AM164" s="190"/>
      <c r="AN164" s="190"/>
      <c r="AO164" s="190"/>
      <c r="AP164" s="190"/>
      <c r="AQ164" s="190"/>
      <c r="AR164" s="190"/>
      <c r="AS164" s="190"/>
      <c r="AT164" s="190"/>
      <c r="AU164" s="190"/>
      <c r="AV164" s="190"/>
      <c r="AW164" s="190"/>
      <c r="AX164" s="190"/>
      <c r="AY164" s="190"/>
      <c r="AZ164" s="190"/>
      <c r="BA164" s="190"/>
      <c r="BB164" s="190"/>
      <c r="BC164" s="190"/>
      <c r="BD164" s="190"/>
      <c r="BE164" s="190"/>
      <c r="BF164" s="190"/>
      <c r="BG164" s="190"/>
      <c r="BH164" s="190"/>
    </row>
    <row r="165" customFormat="false" ht="12.75" hidden="false" customHeight="false" outlineLevel="1" collapsed="false">
      <c r="A165" s="182" t="n">
        <v>103</v>
      </c>
      <c r="B165" s="182" t="s">
        <v>368</v>
      </c>
      <c r="C165" s="183" t="s">
        <v>369</v>
      </c>
      <c r="D165" s="184" t="s">
        <v>119</v>
      </c>
      <c r="E165" s="185" t="n">
        <v>2</v>
      </c>
      <c r="F165" s="186" t="n">
        <f aca="false">H165+J165</f>
        <v>0</v>
      </c>
      <c r="G165" s="187" t="n">
        <f aca="false">ROUND(E165*F165,2)</f>
        <v>0</v>
      </c>
      <c r="H165" s="187"/>
      <c r="I165" s="187" t="n">
        <f aca="false">ROUND(E165*H165,2)</f>
        <v>0</v>
      </c>
      <c r="J165" s="187"/>
      <c r="K165" s="187" t="n">
        <f aca="false">ROUND(E165*J165,2)</f>
        <v>0</v>
      </c>
      <c r="L165" s="187" t="n">
        <v>21</v>
      </c>
      <c r="M165" s="187" t="n">
        <f aca="false">G165*(1+L165/100)</f>
        <v>0</v>
      </c>
      <c r="N165" s="188" t="n">
        <v>2E-005</v>
      </c>
      <c r="O165" s="188" t="n">
        <f aca="false">ROUND(E165*N165,5)</f>
        <v>4E-005</v>
      </c>
      <c r="P165" s="188" t="n">
        <v>0</v>
      </c>
      <c r="Q165" s="188" t="n">
        <f aca="false">ROUND(E165*P165,5)</f>
        <v>0</v>
      </c>
      <c r="R165" s="188"/>
      <c r="S165" s="188"/>
      <c r="T165" s="189" t="n">
        <v>0.1854</v>
      </c>
      <c r="U165" s="188" t="n">
        <f aca="false">ROUND(E165*T165,2)</f>
        <v>0.37</v>
      </c>
      <c r="V165" s="190"/>
      <c r="W165" s="190"/>
      <c r="X165" s="190"/>
      <c r="Y165" s="190"/>
      <c r="Z165" s="190"/>
      <c r="AA165" s="190"/>
      <c r="AB165" s="190"/>
      <c r="AC165" s="190"/>
      <c r="AD165" s="190"/>
      <c r="AE165" s="190" t="s">
        <v>116</v>
      </c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0"/>
      <c r="AS165" s="190"/>
      <c r="AT165" s="190"/>
      <c r="AU165" s="190"/>
      <c r="AV165" s="190"/>
      <c r="AW165" s="190"/>
      <c r="AX165" s="190"/>
      <c r="AY165" s="190"/>
      <c r="AZ165" s="190"/>
      <c r="BA165" s="190"/>
      <c r="BB165" s="190"/>
      <c r="BC165" s="190"/>
      <c r="BD165" s="190"/>
      <c r="BE165" s="190"/>
      <c r="BF165" s="190"/>
      <c r="BG165" s="190"/>
      <c r="BH165" s="190"/>
    </row>
    <row r="166" customFormat="false" ht="12.75" hidden="false" customHeight="false" outlineLevel="1" collapsed="false">
      <c r="A166" s="182" t="n">
        <v>104</v>
      </c>
      <c r="B166" s="182" t="s">
        <v>370</v>
      </c>
      <c r="C166" s="183" t="s">
        <v>371</v>
      </c>
      <c r="D166" s="184" t="s">
        <v>119</v>
      </c>
      <c r="E166" s="185" t="n">
        <v>3</v>
      </c>
      <c r="F166" s="186" t="n">
        <f aca="false">H166+J166</f>
        <v>0</v>
      </c>
      <c r="G166" s="187" t="n">
        <f aca="false">ROUND(E166*F166,2)</f>
        <v>0</v>
      </c>
      <c r="H166" s="187"/>
      <c r="I166" s="187" t="n">
        <f aca="false">ROUND(E166*H166,2)</f>
        <v>0</v>
      </c>
      <c r="J166" s="187"/>
      <c r="K166" s="187" t="n">
        <f aca="false">ROUND(E166*J166,2)</f>
        <v>0</v>
      </c>
      <c r="L166" s="187" t="n">
        <v>21</v>
      </c>
      <c r="M166" s="187" t="n">
        <f aca="false">G166*(1+L166/100)</f>
        <v>0</v>
      </c>
      <c r="N166" s="188" t="n">
        <v>3E-005</v>
      </c>
      <c r="O166" s="188" t="n">
        <f aca="false">ROUND(E166*N166,5)</f>
        <v>9E-005</v>
      </c>
      <c r="P166" s="188" t="n">
        <v>0</v>
      </c>
      <c r="Q166" s="188" t="n">
        <f aca="false">ROUND(E166*P166,5)</f>
        <v>0</v>
      </c>
      <c r="R166" s="188"/>
      <c r="S166" s="188"/>
      <c r="T166" s="189" t="n">
        <v>0.2421</v>
      </c>
      <c r="U166" s="188" t="n">
        <f aca="false">ROUND(E166*T166,2)</f>
        <v>0.73</v>
      </c>
      <c r="V166" s="190"/>
      <c r="W166" s="190"/>
      <c r="X166" s="190"/>
      <c r="Y166" s="190"/>
      <c r="Z166" s="190"/>
      <c r="AA166" s="190"/>
      <c r="AB166" s="190"/>
      <c r="AC166" s="190"/>
      <c r="AD166" s="190"/>
      <c r="AE166" s="190" t="s">
        <v>116</v>
      </c>
      <c r="AF166" s="190"/>
      <c r="AG166" s="190"/>
      <c r="AH166" s="190"/>
      <c r="AI166" s="190"/>
      <c r="AJ166" s="190"/>
      <c r="AK166" s="190"/>
      <c r="AL166" s="190"/>
      <c r="AM166" s="190"/>
      <c r="AN166" s="190"/>
      <c r="AO166" s="190"/>
      <c r="AP166" s="190"/>
      <c r="AQ166" s="190"/>
      <c r="AR166" s="190"/>
      <c r="AS166" s="190"/>
      <c r="AT166" s="190"/>
      <c r="AU166" s="190"/>
      <c r="AV166" s="190"/>
      <c r="AW166" s="190"/>
      <c r="AX166" s="190"/>
      <c r="AY166" s="190"/>
      <c r="AZ166" s="190"/>
      <c r="BA166" s="190"/>
      <c r="BB166" s="190"/>
      <c r="BC166" s="190"/>
      <c r="BD166" s="190"/>
      <c r="BE166" s="190"/>
      <c r="BF166" s="190"/>
      <c r="BG166" s="190"/>
      <c r="BH166" s="190"/>
    </row>
    <row r="167" customFormat="false" ht="12.75" hidden="false" customHeight="false" outlineLevel="1" collapsed="false">
      <c r="A167" s="182" t="n">
        <v>105</v>
      </c>
      <c r="B167" s="182" t="s">
        <v>372</v>
      </c>
      <c r="C167" s="183" t="s">
        <v>373</v>
      </c>
      <c r="D167" s="184" t="s">
        <v>119</v>
      </c>
      <c r="E167" s="185" t="n">
        <v>3</v>
      </c>
      <c r="F167" s="186" t="n">
        <f aca="false">H167+J167</f>
        <v>0</v>
      </c>
      <c r="G167" s="187" t="n">
        <f aca="false">ROUND(E167*F167,2)</f>
        <v>0</v>
      </c>
      <c r="H167" s="187"/>
      <c r="I167" s="187" t="n">
        <f aca="false">ROUND(E167*H167,2)</f>
        <v>0</v>
      </c>
      <c r="J167" s="187"/>
      <c r="K167" s="187" t="n">
        <f aca="false">ROUND(E167*J167,2)</f>
        <v>0</v>
      </c>
      <c r="L167" s="187" t="n">
        <v>21</v>
      </c>
      <c r="M167" s="187" t="n">
        <f aca="false">G167*(1+L167/100)</f>
        <v>0</v>
      </c>
      <c r="N167" s="188" t="n">
        <v>2E-005</v>
      </c>
      <c r="O167" s="188" t="n">
        <f aca="false">ROUND(E167*N167,5)</f>
        <v>6E-005</v>
      </c>
      <c r="P167" s="188" t="n">
        <v>0</v>
      </c>
      <c r="Q167" s="188" t="n">
        <f aca="false">ROUND(E167*P167,5)</f>
        <v>0</v>
      </c>
      <c r="R167" s="188"/>
      <c r="S167" s="188"/>
      <c r="T167" s="189" t="n">
        <v>0.206</v>
      </c>
      <c r="U167" s="188" t="n">
        <f aca="false">ROUND(E167*T167,2)</f>
        <v>0.62</v>
      </c>
      <c r="V167" s="190"/>
      <c r="W167" s="190"/>
      <c r="X167" s="190"/>
      <c r="Y167" s="190"/>
      <c r="Z167" s="190"/>
      <c r="AA167" s="190"/>
      <c r="AB167" s="190"/>
      <c r="AC167" s="190"/>
      <c r="AD167" s="190"/>
      <c r="AE167" s="190" t="s">
        <v>116</v>
      </c>
      <c r="AF167" s="190"/>
      <c r="AG167" s="190"/>
      <c r="AH167" s="190"/>
      <c r="AI167" s="190"/>
      <c r="AJ167" s="190"/>
      <c r="AK167" s="190"/>
      <c r="AL167" s="190"/>
      <c r="AM167" s="190"/>
      <c r="AN167" s="190"/>
      <c r="AO167" s="190"/>
      <c r="AP167" s="190"/>
      <c r="AQ167" s="190"/>
      <c r="AR167" s="190"/>
      <c r="AS167" s="190"/>
      <c r="AT167" s="190"/>
      <c r="AU167" s="190"/>
      <c r="AV167" s="190"/>
      <c r="AW167" s="190"/>
      <c r="AX167" s="190"/>
      <c r="AY167" s="190"/>
      <c r="AZ167" s="190"/>
      <c r="BA167" s="190"/>
      <c r="BB167" s="190"/>
      <c r="BC167" s="190"/>
      <c r="BD167" s="190"/>
      <c r="BE167" s="190"/>
      <c r="BF167" s="190"/>
      <c r="BG167" s="190"/>
      <c r="BH167" s="190"/>
    </row>
    <row r="168" customFormat="false" ht="12.75" hidden="false" customHeight="false" outlineLevel="1" collapsed="false">
      <c r="A168" s="182"/>
      <c r="B168" s="182"/>
      <c r="C168" s="191" t="s">
        <v>374</v>
      </c>
      <c r="D168" s="192"/>
      <c r="E168" s="193" t="n">
        <v>3</v>
      </c>
      <c r="F168" s="187"/>
      <c r="G168" s="187"/>
      <c r="H168" s="187"/>
      <c r="I168" s="187"/>
      <c r="J168" s="187"/>
      <c r="K168" s="187"/>
      <c r="L168" s="187"/>
      <c r="M168" s="187"/>
      <c r="N168" s="188"/>
      <c r="O168" s="188"/>
      <c r="P168" s="188"/>
      <c r="Q168" s="188"/>
      <c r="R168" s="188"/>
      <c r="S168" s="188"/>
      <c r="T168" s="189"/>
      <c r="U168" s="188"/>
      <c r="V168" s="190"/>
      <c r="W168" s="190"/>
      <c r="X168" s="190"/>
      <c r="Y168" s="190"/>
      <c r="Z168" s="190"/>
      <c r="AA168" s="190"/>
      <c r="AB168" s="190"/>
      <c r="AC168" s="190"/>
      <c r="AD168" s="190"/>
      <c r="AE168" s="190" t="s">
        <v>130</v>
      </c>
      <c r="AF168" s="190" t="n">
        <v>0</v>
      </c>
      <c r="AG168" s="190"/>
      <c r="AH168" s="190"/>
      <c r="AI168" s="190"/>
      <c r="AJ168" s="190"/>
      <c r="AK168" s="190"/>
      <c r="AL168" s="190"/>
      <c r="AM168" s="190"/>
      <c r="AN168" s="190"/>
      <c r="AO168" s="190"/>
      <c r="AP168" s="190"/>
      <c r="AQ168" s="190"/>
      <c r="AR168" s="190"/>
      <c r="AS168" s="190"/>
      <c r="AT168" s="190"/>
      <c r="AU168" s="190"/>
      <c r="AV168" s="190"/>
      <c r="AW168" s="190"/>
      <c r="AX168" s="190"/>
      <c r="AY168" s="190"/>
      <c r="AZ168" s="190"/>
      <c r="BA168" s="190"/>
      <c r="BB168" s="190"/>
      <c r="BC168" s="190"/>
      <c r="BD168" s="190"/>
      <c r="BE168" s="190"/>
      <c r="BF168" s="190"/>
      <c r="BG168" s="190"/>
      <c r="BH168" s="190"/>
    </row>
    <row r="169" customFormat="false" ht="12.75" hidden="false" customHeight="false" outlineLevel="1" collapsed="false">
      <c r="A169" s="182" t="n">
        <v>106</v>
      </c>
      <c r="B169" s="182" t="s">
        <v>375</v>
      </c>
      <c r="C169" s="183" t="s">
        <v>376</v>
      </c>
      <c r="D169" s="184" t="s">
        <v>119</v>
      </c>
      <c r="E169" s="185" t="n">
        <v>19</v>
      </c>
      <c r="F169" s="186" t="n">
        <f aca="false">H169+J169</f>
        <v>0</v>
      </c>
      <c r="G169" s="187" t="n">
        <f aca="false">ROUND(E169*F169,2)</f>
        <v>0</v>
      </c>
      <c r="H169" s="187"/>
      <c r="I169" s="187" t="n">
        <f aca="false">ROUND(E169*H169,2)</f>
        <v>0</v>
      </c>
      <c r="J169" s="187"/>
      <c r="K169" s="187" t="n">
        <f aca="false">ROUND(E169*J169,2)</f>
        <v>0</v>
      </c>
      <c r="L169" s="187" t="n">
        <v>21</v>
      </c>
      <c r="M169" s="187" t="n">
        <f aca="false">G169*(1+L169/100)</f>
        <v>0</v>
      </c>
      <c r="N169" s="188" t="n">
        <v>3E-005</v>
      </c>
      <c r="O169" s="188" t="n">
        <f aca="false">ROUND(E169*N169,5)</f>
        <v>0.00057</v>
      </c>
      <c r="P169" s="188" t="n">
        <v>0</v>
      </c>
      <c r="Q169" s="188" t="n">
        <f aca="false">ROUND(E169*P169,5)</f>
        <v>0</v>
      </c>
      <c r="R169" s="188"/>
      <c r="S169" s="188"/>
      <c r="T169" s="189" t="n">
        <v>0.269</v>
      </c>
      <c r="U169" s="188" t="n">
        <f aca="false">ROUND(E169*T169,2)</f>
        <v>5.11</v>
      </c>
      <c r="V169" s="190"/>
      <c r="W169" s="190"/>
      <c r="X169" s="190"/>
      <c r="Y169" s="190"/>
      <c r="Z169" s="190"/>
      <c r="AA169" s="190"/>
      <c r="AB169" s="190"/>
      <c r="AC169" s="190"/>
      <c r="AD169" s="190"/>
      <c r="AE169" s="190" t="s">
        <v>116</v>
      </c>
      <c r="AF169" s="190"/>
      <c r="AG169" s="190"/>
      <c r="AH169" s="190"/>
      <c r="AI169" s="190"/>
      <c r="AJ169" s="190"/>
      <c r="AK169" s="190"/>
      <c r="AL169" s="190"/>
      <c r="AM169" s="190"/>
      <c r="AN169" s="190"/>
      <c r="AO169" s="190"/>
      <c r="AP169" s="190"/>
      <c r="AQ169" s="190"/>
      <c r="AR169" s="190"/>
      <c r="AS169" s="190"/>
      <c r="AT169" s="190"/>
      <c r="AU169" s="190"/>
      <c r="AV169" s="190"/>
      <c r="AW169" s="190"/>
      <c r="AX169" s="190"/>
      <c r="AY169" s="190"/>
      <c r="AZ169" s="190"/>
      <c r="BA169" s="190"/>
      <c r="BB169" s="190"/>
      <c r="BC169" s="190"/>
      <c r="BD169" s="190"/>
      <c r="BE169" s="190"/>
      <c r="BF169" s="190"/>
      <c r="BG169" s="190"/>
      <c r="BH169" s="190"/>
    </row>
    <row r="170" customFormat="false" ht="12.75" hidden="false" customHeight="false" outlineLevel="1" collapsed="false">
      <c r="A170" s="182"/>
      <c r="B170" s="182"/>
      <c r="C170" s="191" t="s">
        <v>377</v>
      </c>
      <c r="D170" s="192"/>
      <c r="E170" s="193" t="n">
        <v>1</v>
      </c>
      <c r="F170" s="187"/>
      <c r="G170" s="187"/>
      <c r="H170" s="187"/>
      <c r="I170" s="187"/>
      <c r="J170" s="187"/>
      <c r="K170" s="187"/>
      <c r="L170" s="187"/>
      <c r="M170" s="187"/>
      <c r="N170" s="188"/>
      <c r="O170" s="188"/>
      <c r="P170" s="188"/>
      <c r="Q170" s="188"/>
      <c r="R170" s="188"/>
      <c r="S170" s="188"/>
      <c r="T170" s="189"/>
      <c r="U170" s="188"/>
      <c r="V170" s="190"/>
      <c r="W170" s="190"/>
      <c r="X170" s="190"/>
      <c r="Y170" s="190"/>
      <c r="Z170" s="190"/>
      <c r="AA170" s="190"/>
      <c r="AB170" s="190"/>
      <c r="AC170" s="190"/>
      <c r="AD170" s="190"/>
      <c r="AE170" s="190" t="s">
        <v>130</v>
      </c>
      <c r="AF170" s="190" t="n">
        <v>0</v>
      </c>
      <c r="AG170" s="190"/>
      <c r="AH170" s="190"/>
      <c r="AI170" s="190"/>
      <c r="AJ170" s="190"/>
      <c r="AK170" s="190"/>
      <c r="AL170" s="190"/>
      <c r="AM170" s="190"/>
      <c r="AN170" s="190"/>
      <c r="AO170" s="190"/>
      <c r="AP170" s="190"/>
      <c r="AQ170" s="190"/>
      <c r="AR170" s="190"/>
      <c r="AS170" s="190"/>
      <c r="AT170" s="190"/>
      <c r="AU170" s="190"/>
      <c r="AV170" s="190"/>
      <c r="AW170" s="190"/>
      <c r="AX170" s="190"/>
      <c r="AY170" s="190"/>
      <c r="AZ170" s="190"/>
      <c r="BA170" s="190"/>
      <c r="BB170" s="190"/>
      <c r="BC170" s="190"/>
      <c r="BD170" s="190"/>
      <c r="BE170" s="190"/>
      <c r="BF170" s="190"/>
      <c r="BG170" s="190"/>
      <c r="BH170" s="190"/>
    </row>
    <row r="171" customFormat="false" ht="12.75" hidden="false" customHeight="false" outlineLevel="1" collapsed="false">
      <c r="A171" s="182"/>
      <c r="B171" s="182"/>
      <c r="C171" s="191" t="s">
        <v>378</v>
      </c>
      <c r="D171" s="192"/>
      <c r="E171" s="193" t="n">
        <v>18</v>
      </c>
      <c r="F171" s="187"/>
      <c r="G171" s="187"/>
      <c r="H171" s="187"/>
      <c r="I171" s="187"/>
      <c r="J171" s="187"/>
      <c r="K171" s="187"/>
      <c r="L171" s="187"/>
      <c r="M171" s="187"/>
      <c r="N171" s="188"/>
      <c r="O171" s="188"/>
      <c r="P171" s="188"/>
      <c r="Q171" s="188"/>
      <c r="R171" s="188"/>
      <c r="S171" s="188"/>
      <c r="T171" s="189"/>
      <c r="U171" s="188"/>
      <c r="V171" s="190"/>
      <c r="W171" s="190"/>
      <c r="X171" s="190"/>
      <c r="Y171" s="190"/>
      <c r="Z171" s="190"/>
      <c r="AA171" s="190"/>
      <c r="AB171" s="190"/>
      <c r="AC171" s="190"/>
      <c r="AD171" s="190"/>
      <c r="AE171" s="190" t="s">
        <v>130</v>
      </c>
      <c r="AF171" s="190" t="n">
        <v>0</v>
      </c>
      <c r="AG171" s="190"/>
      <c r="AH171" s="190"/>
      <c r="AI171" s="190"/>
      <c r="AJ171" s="190"/>
      <c r="AK171" s="190"/>
      <c r="AL171" s="190"/>
      <c r="AM171" s="190"/>
      <c r="AN171" s="190"/>
      <c r="AO171" s="190"/>
      <c r="AP171" s="190"/>
      <c r="AQ171" s="190"/>
      <c r="AR171" s="190"/>
      <c r="AS171" s="190"/>
      <c r="AT171" s="190"/>
      <c r="AU171" s="190"/>
      <c r="AV171" s="190"/>
      <c r="AW171" s="190"/>
      <c r="AX171" s="190"/>
      <c r="AY171" s="190"/>
      <c r="AZ171" s="190"/>
      <c r="BA171" s="190"/>
      <c r="BB171" s="190"/>
      <c r="BC171" s="190"/>
      <c r="BD171" s="190"/>
      <c r="BE171" s="190"/>
      <c r="BF171" s="190"/>
      <c r="BG171" s="190"/>
      <c r="BH171" s="190"/>
    </row>
    <row r="172" customFormat="false" ht="12.75" hidden="false" customHeight="false" outlineLevel="1" collapsed="false">
      <c r="A172" s="182" t="n">
        <v>107</v>
      </c>
      <c r="B172" s="182" t="s">
        <v>379</v>
      </c>
      <c r="C172" s="183" t="s">
        <v>380</v>
      </c>
      <c r="D172" s="184" t="s">
        <v>119</v>
      </c>
      <c r="E172" s="185" t="n">
        <v>26</v>
      </c>
      <c r="F172" s="186" t="n">
        <f aca="false">H172+J172</f>
        <v>0</v>
      </c>
      <c r="G172" s="187" t="n">
        <f aca="false">ROUND(E172*F172,2)</f>
        <v>0</v>
      </c>
      <c r="H172" s="187"/>
      <c r="I172" s="187" t="n">
        <f aca="false">ROUND(E172*H172,2)</f>
        <v>0</v>
      </c>
      <c r="J172" s="187"/>
      <c r="K172" s="187" t="n">
        <f aca="false">ROUND(E172*J172,2)</f>
        <v>0</v>
      </c>
      <c r="L172" s="187" t="n">
        <v>21</v>
      </c>
      <c r="M172" s="187" t="n">
        <f aca="false">G172*(1+L172/100)</f>
        <v>0</v>
      </c>
      <c r="N172" s="188" t="n">
        <v>5E-005</v>
      </c>
      <c r="O172" s="188" t="n">
        <f aca="false">ROUND(E172*N172,5)</f>
        <v>0.0013</v>
      </c>
      <c r="P172" s="188" t="n">
        <v>0</v>
      </c>
      <c r="Q172" s="188" t="n">
        <f aca="false">ROUND(E172*P172,5)</f>
        <v>0</v>
      </c>
      <c r="R172" s="188"/>
      <c r="S172" s="188"/>
      <c r="T172" s="189" t="n">
        <v>0.42</v>
      </c>
      <c r="U172" s="188" t="n">
        <f aca="false">ROUND(E172*T172,2)</f>
        <v>10.92</v>
      </c>
      <c r="V172" s="190"/>
      <c r="W172" s="190"/>
      <c r="X172" s="190"/>
      <c r="Y172" s="190"/>
      <c r="Z172" s="190"/>
      <c r="AA172" s="190"/>
      <c r="AB172" s="190"/>
      <c r="AC172" s="190"/>
      <c r="AD172" s="190"/>
      <c r="AE172" s="190" t="s">
        <v>116</v>
      </c>
      <c r="AF172" s="190"/>
      <c r="AG172" s="190"/>
      <c r="AH172" s="190"/>
      <c r="AI172" s="190"/>
      <c r="AJ172" s="190"/>
      <c r="AK172" s="190"/>
      <c r="AL172" s="190"/>
      <c r="AM172" s="190"/>
      <c r="AN172" s="190"/>
      <c r="AO172" s="190"/>
      <c r="AP172" s="190"/>
      <c r="AQ172" s="190"/>
      <c r="AR172" s="190"/>
      <c r="AS172" s="190"/>
      <c r="AT172" s="190"/>
      <c r="AU172" s="190"/>
      <c r="AV172" s="190"/>
      <c r="AW172" s="190"/>
      <c r="AX172" s="190"/>
      <c r="AY172" s="190"/>
      <c r="AZ172" s="190"/>
      <c r="BA172" s="190"/>
      <c r="BB172" s="190"/>
      <c r="BC172" s="190"/>
      <c r="BD172" s="190"/>
      <c r="BE172" s="190"/>
      <c r="BF172" s="190"/>
      <c r="BG172" s="190"/>
      <c r="BH172" s="190"/>
    </row>
    <row r="173" customFormat="false" ht="12.75" hidden="false" customHeight="false" outlineLevel="0" collapsed="false">
      <c r="A173" s="194" t="s">
        <v>111</v>
      </c>
      <c r="B173" s="194" t="s">
        <v>66</v>
      </c>
      <c r="C173" s="195" t="s">
        <v>67</v>
      </c>
      <c r="D173" s="196"/>
      <c r="E173" s="197"/>
      <c r="F173" s="198"/>
      <c r="G173" s="198" t="n">
        <f aca="false">SUMIF(AE174:AE191,"&lt;&gt;NOR",G174:G191)</f>
        <v>0</v>
      </c>
      <c r="H173" s="198"/>
      <c r="I173" s="198" t="n">
        <f aca="false">SUM(I174:I191)</f>
        <v>0</v>
      </c>
      <c r="J173" s="198"/>
      <c r="K173" s="198" t="n">
        <f aca="false">SUM(K174:K191)</f>
        <v>0</v>
      </c>
      <c r="L173" s="198"/>
      <c r="M173" s="198" t="n">
        <f aca="false">SUM(M174:M191)</f>
        <v>0</v>
      </c>
      <c r="N173" s="199"/>
      <c r="O173" s="199" t="n">
        <f aca="false">SUM(O174:O191)</f>
        <v>78.22882</v>
      </c>
      <c r="P173" s="199"/>
      <c r="Q173" s="199" t="n">
        <f aca="false">SUM(Q174:Q191)</f>
        <v>0</v>
      </c>
      <c r="R173" s="199"/>
      <c r="S173" s="199"/>
      <c r="T173" s="200"/>
      <c r="U173" s="199" t="n">
        <f aca="false">SUM(U174:U191)</f>
        <v>126.31</v>
      </c>
      <c r="AE173" s="3" t="s">
        <v>112</v>
      </c>
    </row>
    <row r="174" customFormat="false" ht="12.75" hidden="false" customHeight="false" outlineLevel="1" collapsed="false">
      <c r="A174" s="182" t="n">
        <v>108</v>
      </c>
      <c r="B174" s="182" t="s">
        <v>381</v>
      </c>
      <c r="C174" s="183" t="s">
        <v>382</v>
      </c>
      <c r="D174" s="184" t="s">
        <v>119</v>
      </c>
      <c r="E174" s="185" t="n">
        <v>3</v>
      </c>
      <c r="F174" s="186" t="n">
        <f aca="false">H174+J174</f>
        <v>0</v>
      </c>
      <c r="G174" s="187" t="n">
        <f aca="false">ROUND(E174*F174,2)</f>
        <v>0</v>
      </c>
      <c r="H174" s="187"/>
      <c r="I174" s="187" t="n">
        <f aca="false">ROUND(E174*H174,2)</f>
        <v>0</v>
      </c>
      <c r="J174" s="187"/>
      <c r="K174" s="187" t="n">
        <f aca="false">ROUND(E174*J174,2)</f>
        <v>0</v>
      </c>
      <c r="L174" s="187" t="n">
        <v>21</v>
      </c>
      <c r="M174" s="187" t="n">
        <f aca="false">G174*(1+L174/100)</f>
        <v>0</v>
      </c>
      <c r="N174" s="188" t="n">
        <v>0.1133</v>
      </c>
      <c r="O174" s="188" t="n">
        <f aca="false">ROUND(E174*N174,5)</f>
        <v>0.3399</v>
      </c>
      <c r="P174" s="188" t="n">
        <v>0</v>
      </c>
      <c r="Q174" s="188" t="n">
        <f aca="false">ROUND(E174*P174,5)</f>
        <v>0</v>
      </c>
      <c r="R174" s="188"/>
      <c r="S174" s="188"/>
      <c r="T174" s="189" t="n">
        <v>0.918</v>
      </c>
      <c r="U174" s="188" t="n">
        <f aca="false">ROUND(E174*T174,2)</f>
        <v>2.75</v>
      </c>
      <c r="V174" s="190"/>
      <c r="W174" s="190"/>
      <c r="X174" s="190"/>
      <c r="Y174" s="190"/>
      <c r="Z174" s="190"/>
      <c r="AA174" s="190"/>
      <c r="AB174" s="190"/>
      <c r="AC174" s="190"/>
      <c r="AD174" s="190"/>
      <c r="AE174" s="190" t="s">
        <v>116</v>
      </c>
      <c r="AF174" s="190"/>
      <c r="AG174" s="190"/>
      <c r="AH174" s="190"/>
      <c r="AI174" s="190"/>
      <c r="AJ174" s="190"/>
      <c r="AK174" s="190"/>
      <c r="AL174" s="190"/>
      <c r="AM174" s="190"/>
      <c r="AN174" s="190"/>
      <c r="AO174" s="190"/>
      <c r="AP174" s="190"/>
      <c r="AQ174" s="190"/>
      <c r="AR174" s="190"/>
      <c r="AS174" s="190"/>
      <c r="AT174" s="190"/>
      <c r="AU174" s="190"/>
      <c r="AV174" s="190"/>
      <c r="AW174" s="190"/>
      <c r="AX174" s="190"/>
      <c r="AY174" s="190"/>
      <c r="AZ174" s="190"/>
      <c r="BA174" s="190"/>
      <c r="BB174" s="190"/>
      <c r="BC174" s="190"/>
      <c r="BD174" s="190"/>
      <c r="BE174" s="190"/>
      <c r="BF174" s="190"/>
      <c r="BG174" s="190"/>
      <c r="BH174" s="190"/>
    </row>
    <row r="175" customFormat="false" ht="12.75" hidden="false" customHeight="false" outlineLevel="1" collapsed="false">
      <c r="A175" s="182"/>
      <c r="B175" s="182"/>
      <c r="C175" s="191" t="s">
        <v>383</v>
      </c>
      <c r="D175" s="192"/>
      <c r="E175" s="193" t="n">
        <v>1</v>
      </c>
      <c r="F175" s="187"/>
      <c r="G175" s="187"/>
      <c r="H175" s="187"/>
      <c r="I175" s="187"/>
      <c r="J175" s="187"/>
      <c r="K175" s="187"/>
      <c r="L175" s="187"/>
      <c r="M175" s="187"/>
      <c r="N175" s="188"/>
      <c r="O175" s="188"/>
      <c r="P175" s="188"/>
      <c r="Q175" s="188"/>
      <c r="R175" s="188"/>
      <c r="S175" s="188"/>
      <c r="T175" s="189"/>
      <c r="U175" s="188"/>
      <c r="V175" s="190"/>
      <c r="W175" s="190"/>
      <c r="X175" s="190"/>
      <c r="Y175" s="190"/>
      <c r="Z175" s="190"/>
      <c r="AA175" s="190"/>
      <c r="AB175" s="190"/>
      <c r="AC175" s="190"/>
      <c r="AD175" s="190"/>
      <c r="AE175" s="190" t="s">
        <v>130</v>
      </c>
      <c r="AF175" s="190" t="n">
        <v>0</v>
      </c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90"/>
      <c r="AQ175" s="190"/>
      <c r="AR175" s="190"/>
      <c r="AS175" s="190"/>
      <c r="AT175" s="190"/>
      <c r="AU175" s="190"/>
      <c r="AV175" s="190"/>
      <c r="AW175" s="190"/>
      <c r="AX175" s="190"/>
      <c r="AY175" s="190"/>
      <c r="AZ175" s="190"/>
      <c r="BA175" s="190"/>
      <c r="BB175" s="190"/>
      <c r="BC175" s="190"/>
      <c r="BD175" s="190"/>
      <c r="BE175" s="190"/>
      <c r="BF175" s="190"/>
      <c r="BG175" s="190"/>
      <c r="BH175" s="190"/>
    </row>
    <row r="176" customFormat="false" ht="12.75" hidden="false" customHeight="false" outlineLevel="1" collapsed="false">
      <c r="A176" s="182"/>
      <c r="B176" s="182"/>
      <c r="C176" s="191" t="s">
        <v>384</v>
      </c>
      <c r="D176" s="192"/>
      <c r="E176" s="193" t="n">
        <v>2</v>
      </c>
      <c r="F176" s="187"/>
      <c r="G176" s="187"/>
      <c r="H176" s="187"/>
      <c r="I176" s="187"/>
      <c r="J176" s="187"/>
      <c r="K176" s="187"/>
      <c r="L176" s="187"/>
      <c r="M176" s="187"/>
      <c r="N176" s="188"/>
      <c r="O176" s="188"/>
      <c r="P176" s="188"/>
      <c r="Q176" s="188"/>
      <c r="R176" s="188"/>
      <c r="S176" s="188"/>
      <c r="T176" s="189"/>
      <c r="U176" s="188"/>
      <c r="V176" s="190"/>
      <c r="W176" s="190"/>
      <c r="X176" s="190"/>
      <c r="Y176" s="190"/>
      <c r="Z176" s="190"/>
      <c r="AA176" s="190"/>
      <c r="AB176" s="190"/>
      <c r="AC176" s="190"/>
      <c r="AD176" s="190"/>
      <c r="AE176" s="190" t="s">
        <v>130</v>
      </c>
      <c r="AF176" s="190" t="n">
        <v>0</v>
      </c>
      <c r="AG176" s="190"/>
      <c r="AH176" s="190"/>
      <c r="AI176" s="190"/>
      <c r="AJ176" s="190"/>
      <c r="AK176" s="190"/>
      <c r="AL176" s="190"/>
      <c r="AM176" s="190"/>
      <c r="AN176" s="190"/>
      <c r="AO176" s="190"/>
      <c r="AP176" s="190"/>
      <c r="AQ176" s="190"/>
      <c r="AR176" s="190"/>
      <c r="AS176" s="190"/>
      <c r="AT176" s="190"/>
      <c r="AU176" s="190"/>
      <c r="AV176" s="190"/>
      <c r="AW176" s="190"/>
      <c r="AX176" s="190"/>
      <c r="AY176" s="190"/>
      <c r="AZ176" s="190"/>
      <c r="BA176" s="190"/>
      <c r="BB176" s="190"/>
      <c r="BC176" s="190"/>
      <c r="BD176" s="190"/>
      <c r="BE176" s="190"/>
      <c r="BF176" s="190"/>
      <c r="BG176" s="190"/>
      <c r="BH176" s="190"/>
    </row>
    <row r="177" customFormat="false" ht="12.75" hidden="false" customHeight="false" outlineLevel="1" collapsed="false">
      <c r="A177" s="182" t="n">
        <v>109</v>
      </c>
      <c r="B177" s="182" t="s">
        <v>385</v>
      </c>
      <c r="C177" s="183" t="s">
        <v>386</v>
      </c>
      <c r="D177" s="184" t="s">
        <v>115</v>
      </c>
      <c r="E177" s="185" t="n">
        <v>2</v>
      </c>
      <c r="F177" s="186" t="n">
        <f aca="false">H177+J177</f>
        <v>0</v>
      </c>
      <c r="G177" s="187" t="n">
        <f aca="false">ROUND(E177*F177,2)</f>
        <v>0</v>
      </c>
      <c r="H177" s="187"/>
      <c r="I177" s="187" t="n">
        <f aca="false">ROUND(E177*H177,2)</f>
        <v>0</v>
      </c>
      <c r="J177" s="187"/>
      <c r="K177" s="187" t="n">
        <f aca="false">ROUND(E177*J177,2)</f>
        <v>0</v>
      </c>
      <c r="L177" s="187" t="n">
        <v>21</v>
      </c>
      <c r="M177" s="187" t="n">
        <f aca="false">G177*(1+L177/100)</f>
        <v>0</v>
      </c>
      <c r="N177" s="188" t="n">
        <v>0.00076</v>
      </c>
      <c r="O177" s="188" t="n">
        <f aca="false">ROUND(E177*N177,5)</f>
        <v>0.00152</v>
      </c>
      <c r="P177" s="188" t="n">
        <v>0</v>
      </c>
      <c r="Q177" s="188" t="n">
        <f aca="false">ROUND(E177*P177,5)</f>
        <v>0</v>
      </c>
      <c r="R177" s="188"/>
      <c r="S177" s="188"/>
      <c r="T177" s="189" t="n">
        <v>0.311</v>
      </c>
      <c r="U177" s="188" t="n">
        <f aca="false">ROUND(E177*T177,2)</f>
        <v>0.62</v>
      </c>
      <c r="V177" s="190"/>
      <c r="W177" s="190"/>
      <c r="X177" s="190"/>
      <c r="Y177" s="190"/>
      <c r="Z177" s="190"/>
      <c r="AA177" s="190"/>
      <c r="AB177" s="190"/>
      <c r="AC177" s="190"/>
      <c r="AD177" s="190"/>
      <c r="AE177" s="190" t="s">
        <v>116</v>
      </c>
      <c r="AF177" s="190"/>
      <c r="AG177" s="190"/>
      <c r="AH177" s="190"/>
      <c r="AI177" s="190"/>
      <c r="AJ177" s="190"/>
      <c r="AK177" s="190"/>
      <c r="AL177" s="190"/>
      <c r="AM177" s="190"/>
      <c r="AN177" s="190"/>
      <c r="AO177" s="190"/>
      <c r="AP177" s="190"/>
      <c r="AQ177" s="190"/>
      <c r="AR177" s="190"/>
      <c r="AS177" s="190"/>
      <c r="AT177" s="190"/>
      <c r="AU177" s="190"/>
      <c r="AV177" s="190"/>
      <c r="AW177" s="190"/>
      <c r="AX177" s="190"/>
      <c r="AY177" s="190"/>
      <c r="AZ177" s="190"/>
      <c r="BA177" s="190"/>
      <c r="BB177" s="190"/>
      <c r="BC177" s="190"/>
      <c r="BD177" s="190"/>
      <c r="BE177" s="190"/>
      <c r="BF177" s="190"/>
      <c r="BG177" s="190"/>
      <c r="BH177" s="190"/>
    </row>
    <row r="178" customFormat="false" ht="12.75" hidden="false" customHeight="false" outlineLevel="1" collapsed="false">
      <c r="A178" s="182"/>
      <c r="B178" s="182"/>
      <c r="C178" s="191" t="s">
        <v>387</v>
      </c>
      <c r="D178" s="192"/>
      <c r="E178" s="193" t="n">
        <v>2</v>
      </c>
      <c r="F178" s="187"/>
      <c r="G178" s="187"/>
      <c r="H178" s="187"/>
      <c r="I178" s="187"/>
      <c r="J178" s="187"/>
      <c r="K178" s="187"/>
      <c r="L178" s="187"/>
      <c r="M178" s="187"/>
      <c r="N178" s="188"/>
      <c r="O178" s="188"/>
      <c r="P178" s="188"/>
      <c r="Q178" s="188"/>
      <c r="R178" s="188"/>
      <c r="S178" s="188"/>
      <c r="T178" s="189"/>
      <c r="U178" s="188"/>
      <c r="V178" s="190"/>
      <c r="W178" s="190"/>
      <c r="X178" s="190"/>
      <c r="Y178" s="190"/>
      <c r="Z178" s="190"/>
      <c r="AA178" s="190"/>
      <c r="AB178" s="190"/>
      <c r="AC178" s="190"/>
      <c r="AD178" s="190"/>
      <c r="AE178" s="190" t="s">
        <v>130</v>
      </c>
      <c r="AF178" s="190" t="n">
        <v>0</v>
      </c>
      <c r="AG178" s="190"/>
      <c r="AH178" s="190"/>
      <c r="AI178" s="190"/>
      <c r="AJ178" s="190"/>
      <c r="AK178" s="190"/>
      <c r="AL178" s="190"/>
      <c r="AM178" s="190"/>
      <c r="AN178" s="190"/>
      <c r="AO178" s="190"/>
      <c r="AP178" s="190"/>
      <c r="AQ178" s="190"/>
      <c r="AR178" s="190"/>
      <c r="AS178" s="190"/>
      <c r="AT178" s="190"/>
      <c r="AU178" s="190"/>
      <c r="AV178" s="190"/>
      <c r="AW178" s="190"/>
      <c r="AX178" s="190"/>
      <c r="AY178" s="190"/>
      <c r="AZ178" s="190"/>
      <c r="BA178" s="190"/>
      <c r="BB178" s="190"/>
      <c r="BC178" s="190"/>
      <c r="BD178" s="190"/>
      <c r="BE178" s="190"/>
      <c r="BF178" s="190"/>
      <c r="BG178" s="190"/>
      <c r="BH178" s="190"/>
    </row>
    <row r="179" customFormat="false" ht="19.4" hidden="false" customHeight="false" outlineLevel="1" collapsed="false">
      <c r="A179" s="182" t="n">
        <v>110</v>
      </c>
      <c r="B179" s="182" t="s">
        <v>388</v>
      </c>
      <c r="C179" s="183" t="s">
        <v>389</v>
      </c>
      <c r="D179" s="184" t="s">
        <v>128</v>
      </c>
      <c r="E179" s="185" t="n">
        <v>121.5</v>
      </c>
      <c r="F179" s="186" t="n">
        <f aca="false">H179+J179</f>
        <v>0</v>
      </c>
      <c r="G179" s="187" t="n">
        <f aca="false">ROUND(E179*F179,2)</f>
        <v>0</v>
      </c>
      <c r="H179" s="187"/>
      <c r="I179" s="187" t="n">
        <f aca="false">ROUND(E179*H179,2)</f>
        <v>0</v>
      </c>
      <c r="J179" s="187"/>
      <c r="K179" s="187" t="n">
        <f aca="false">ROUND(E179*J179,2)</f>
        <v>0</v>
      </c>
      <c r="L179" s="187" t="n">
        <v>21</v>
      </c>
      <c r="M179" s="187" t="n">
        <f aca="false">G179*(1+L179/100)</f>
        <v>0</v>
      </c>
      <c r="N179" s="188" t="n">
        <v>9E-005</v>
      </c>
      <c r="O179" s="188" t="n">
        <f aca="false">ROUND(E179*N179,5)</f>
        <v>0.01094</v>
      </c>
      <c r="P179" s="188" t="n">
        <v>0</v>
      </c>
      <c r="Q179" s="188" t="n">
        <f aca="false">ROUND(E179*P179,5)</f>
        <v>0</v>
      </c>
      <c r="R179" s="188"/>
      <c r="S179" s="188"/>
      <c r="T179" s="189" t="n">
        <v>0.022</v>
      </c>
      <c r="U179" s="188" t="n">
        <f aca="false">ROUND(E179*T179,2)</f>
        <v>2.67</v>
      </c>
      <c r="V179" s="190"/>
      <c r="W179" s="190"/>
      <c r="X179" s="190"/>
      <c r="Y179" s="190"/>
      <c r="Z179" s="190"/>
      <c r="AA179" s="190"/>
      <c r="AB179" s="190"/>
      <c r="AC179" s="190"/>
      <c r="AD179" s="190"/>
      <c r="AE179" s="190" t="s">
        <v>116</v>
      </c>
      <c r="AF179" s="190"/>
      <c r="AG179" s="190"/>
      <c r="AH179" s="190"/>
      <c r="AI179" s="190"/>
      <c r="AJ179" s="190"/>
      <c r="AK179" s="190"/>
      <c r="AL179" s="190"/>
      <c r="AM179" s="190"/>
      <c r="AN179" s="190"/>
      <c r="AO179" s="190"/>
      <c r="AP179" s="190"/>
      <c r="AQ179" s="190"/>
      <c r="AR179" s="190"/>
      <c r="AS179" s="190"/>
      <c r="AT179" s="190"/>
      <c r="AU179" s="190"/>
      <c r="AV179" s="190"/>
      <c r="AW179" s="190"/>
      <c r="AX179" s="190"/>
      <c r="AY179" s="190"/>
      <c r="AZ179" s="190"/>
      <c r="BA179" s="190"/>
      <c r="BB179" s="190"/>
      <c r="BC179" s="190"/>
      <c r="BD179" s="190"/>
      <c r="BE179" s="190"/>
      <c r="BF179" s="190"/>
      <c r="BG179" s="190"/>
      <c r="BH179" s="190"/>
    </row>
    <row r="180" customFormat="false" ht="12.75" hidden="false" customHeight="false" outlineLevel="1" collapsed="false">
      <c r="A180" s="182"/>
      <c r="B180" s="182"/>
      <c r="C180" s="191" t="s">
        <v>390</v>
      </c>
      <c r="D180" s="192"/>
      <c r="E180" s="193" t="n">
        <v>121.5</v>
      </c>
      <c r="F180" s="187"/>
      <c r="G180" s="187"/>
      <c r="H180" s="187"/>
      <c r="I180" s="187"/>
      <c r="J180" s="187"/>
      <c r="K180" s="187"/>
      <c r="L180" s="187"/>
      <c r="M180" s="187"/>
      <c r="N180" s="188"/>
      <c r="O180" s="188"/>
      <c r="P180" s="188"/>
      <c r="Q180" s="188"/>
      <c r="R180" s="188"/>
      <c r="S180" s="188"/>
      <c r="T180" s="189"/>
      <c r="U180" s="188"/>
      <c r="V180" s="190"/>
      <c r="W180" s="190"/>
      <c r="X180" s="190"/>
      <c r="Y180" s="190"/>
      <c r="Z180" s="190"/>
      <c r="AA180" s="190"/>
      <c r="AB180" s="190"/>
      <c r="AC180" s="190"/>
      <c r="AD180" s="190"/>
      <c r="AE180" s="190" t="s">
        <v>130</v>
      </c>
      <c r="AF180" s="190" t="n">
        <v>0</v>
      </c>
      <c r="AG180" s="190"/>
      <c r="AH180" s="190"/>
      <c r="AI180" s="190"/>
      <c r="AJ180" s="190"/>
      <c r="AK180" s="190"/>
      <c r="AL180" s="190"/>
      <c r="AM180" s="190"/>
      <c r="AN180" s="190"/>
      <c r="AO180" s="190"/>
      <c r="AP180" s="190"/>
      <c r="AQ180" s="190"/>
      <c r="AR180" s="190"/>
      <c r="AS180" s="190"/>
      <c r="AT180" s="190"/>
      <c r="AU180" s="190"/>
      <c r="AV180" s="190"/>
      <c r="AW180" s="190"/>
      <c r="AX180" s="190"/>
      <c r="AY180" s="190"/>
      <c r="AZ180" s="190"/>
      <c r="BA180" s="190"/>
      <c r="BB180" s="190"/>
      <c r="BC180" s="190"/>
      <c r="BD180" s="190"/>
      <c r="BE180" s="190"/>
      <c r="BF180" s="190"/>
      <c r="BG180" s="190"/>
      <c r="BH180" s="190"/>
    </row>
    <row r="181" customFormat="false" ht="12.75" hidden="false" customHeight="false" outlineLevel="1" collapsed="false">
      <c r="A181" s="182" t="n">
        <v>111</v>
      </c>
      <c r="B181" s="182" t="s">
        <v>391</v>
      </c>
      <c r="C181" s="183" t="s">
        <v>392</v>
      </c>
      <c r="D181" s="184" t="s">
        <v>128</v>
      </c>
      <c r="E181" s="185" t="n">
        <v>121.5</v>
      </c>
      <c r="F181" s="186" t="n">
        <f aca="false">H181+J181</f>
        <v>0</v>
      </c>
      <c r="G181" s="187" t="n">
        <f aca="false">ROUND(E181*F181,2)</f>
        <v>0</v>
      </c>
      <c r="H181" s="187"/>
      <c r="I181" s="187" t="n">
        <f aca="false">ROUND(E181*H181,2)</f>
        <v>0</v>
      </c>
      <c r="J181" s="187"/>
      <c r="K181" s="187" t="n">
        <f aca="false">ROUND(E181*J181,2)</f>
        <v>0</v>
      </c>
      <c r="L181" s="187" t="n">
        <v>21</v>
      </c>
      <c r="M181" s="187" t="n">
        <f aca="false">G181*(1+L181/100)</f>
        <v>0</v>
      </c>
      <c r="N181" s="188" t="n">
        <v>0</v>
      </c>
      <c r="O181" s="188" t="n">
        <f aca="false">ROUND(E181*N181,5)</f>
        <v>0</v>
      </c>
      <c r="P181" s="188" t="n">
        <v>0</v>
      </c>
      <c r="Q181" s="188" t="n">
        <f aca="false">ROUND(E181*P181,5)</f>
        <v>0</v>
      </c>
      <c r="R181" s="188"/>
      <c r="S181" s="188"/>
      <c r="T181" s="189" t="n">
        <v>0.012</v>
      </c>
      <c r="U181" s="188" t="n">
        <f aca="false">ROUND(E181*T181,2)</f>
        <v>1.46</v>
      </c>
      <c r="V181" s="190"/>
      <c r="W181" s="190"/>
      <c r="X181" s="190"/>
      <c r="Y181" s="190"/>
      <c r="Z181" s="190"/>
      <c r="AA181" s="190"/>
      <c r="AB181" s="190"/>
      <c r="AC181" s="190"/>
      <c r="AD181" s="190"/>
      <c r="AE181" s="190" t="s">
        <v>116</v>
      </c>
      <c r="AF181" s="190"/>
      <c r="AG181" s="190"/>
      <c r="AH181" s="190"/>
      <c r="AI181" s="190"/>
      <c r="AJ181" s="190"/>
      <c r="AK181" s="190"/>
      <c r="AL181" s="190"/>
      <c r="AM181" s="190"/>
      <c r="AN181" s="190"/>
      <c r="AO181" s="190"/>
      <c r="AP181" s="190"/>
      <c r="AQ181" s="190"/>
      <c r="AR181" s="190"/>
      <c r="AS181" s="190"/>
      <c r="AT181" s="190"/>
      <c r="AU181" s="190"/>
      <c r="AV181" s="190"/>
      <c r="AW181" s="190"/>
      <c r="AX181" s="190"/>
      <c r="AY181" s="190"/>
      <c r="AZ181" s="190"/>
      <c r="BA181" s="190"/>
      <c r="BB181" s="190"/>
      <c r="BC181" s="190"/>
      <c r="BD181" s="190"/>
      <c r="BE181" s="190"/>
      <c r="BF181" s="190"/>
      <c r="BG181" s="190"/>
      <c r="BH181" s="190"/>
    </row>
    <row r="182" customFormat="false" ht="12.75" hidden="false" customHeight="false" outlineLevel="1" collapsed="false">
      <c r="A182" s="182" t="n">
        <v>112</v>
      </c>
      <c r="B182" s="182" t="s">
        <v>393</v>
      </c>
      <c r="C182" s="183" t="s">
        <v>394</v>
      </c>
      <c r="D182" s="184" t="s">
        <v>115</v>
      </c>
      <c r="E182" s="185" t="n">
        <v>2</v>
      </c>
      <c r="F182" s="186" t="n">
        <f aca="false">H182+J182</f>
        <v>0</v>
      </c>
      <c r="G182" s="187" t="n">
        <f aca="false">ROUND(E182*F182,2)</f>
        <v>0</v>
      </c>
      <c r="H182" s="187"/>
      <c r="I182" s="187" t="n">
        <f aca="false">ROUND(E182*H182,2)</f>
        <v>0</v>
      </c>
      <c r="J182" s="187"/>
      <c r="K182" s="187" t="n">
        <f aca="false">ROUND(E182*J182,2)</f>
        <v>0</v>
      </c>
      <c r="L182" s="187" t="n">
        <v>21</v>
      </c>
      <c r="M182" s="187" t="n">
        <f aca="false">G182*(1+L182/100)</f>
        <v>0</v>
      </c>
      <c r="N182" s="188" t="n">
        <v>0</v>
      </c>
      <c r="O182" s="188" t="n">
        <f aca="false">ROUND(E182*N182,5)</f>
        <v>0</v>
      </c>
      <c r="P182" s="188" t="n">
        <v>0</v>
      </c>
      <c r="Q182" s="188" t="n">
        <f aca="false">ROUND(E182*P182,5)</f>
        <v>0</v>
      </c>
      <c r="R182" s="188"/>
      <c r="S182" s="188"/>
      <c r="T182" s="189" t="n">
        <v>0.125</v>
      </c>
      <c r="U182" s="188" t="n">
        <f aca="false">ROUND(E182*T182,2)</f>
        <v>0.25</v>
      </c>
      <c r="V182" s="190"/>
      <c r="W182" s="190"/>
      <c r="X182" s="190"/>
      <c r="Y182" s="190"/>
      <c r="Z182" s="190"/>
      <c r="AA182" s="190"/>
      <c r="AB182" s="190"/>
      <c r="AC182" s="190"/>
      <c r="AD182" s="190"/>
      <c r="AE182" s="190" t="s">
        <v>116</v>
      </c>
      <c r="AF182" s="190"/>
      <c r="AG182" s="190"/>
      <c r="AH182" s="190"/>
      <c r="AI182" s="190"/>
      <c r="AJ182" s="190"/>
      <c r="AK182" s="190"/>
      <c r="AL182" s="190"/>
      <c r="AM182" s="190"/>
      <c r="AN182" s="190"/>
      <c r="AO182" s="190"/>
      <c r="AP182" s="190"/>
      <c r="AQ182" s="190"/>
      <c r="AR182" s="190"/>
      <c r="AS182" s="190"/>
      <c r="AT182" s="190"/>
      <c r="AU182" s="190"/>
      <c r="AV182" s="190"/>
      <c r="AW182" s="190"/>
      <c r="AX182" s="190"/>
      <c r="AY182" s="190"/>
      <c r="AZ182" s="190"/>
      <c r="BA182" s="190"/>
      <c r="BB182" s="190"/>
      <c r="BC182" s="190"/>
      <c r="BD182" s="190"/>
      <c r="BE182" s="190"/>
      <c r="BF182" s="190"/>
      <c r="BG182" s="190"/>
      <c r="BH182" s="190"/>
    </row>
    <row r="183" customFormat="false" ht="12.75" hidden="false" customHeight="false" outlineLevel="1" collapsed="false">
      <c r="A183" s="182" t="n">
        <v>113</v>
      </c>
      <c r="B183" s="182" t="s">
        <v>395</v>
      </c>
      <c r="C183" s="183" t="s">
        <v>396</v>
      </c>
      <c r="D183" s="184" t="s">
        <v>128</v>
      </c>
      <c r="E183" s="185" t="n">
        <v>29</v>
      </c>
      <c r="F183" s="186" t="n">
        <f aca="false">H183+J183</f>
        <v>0</v>
      </c>
      <c r="G183" s="187" t="n">
        <f aca="false">ROUND(E183*F183,2)</f>
        <v>0</v>
      </c>
      <c r="H183" s="187"/>
      <c r="I183" s="187" t="n">
        <f aca="false">ROUND(E183*H183,2)</f>
        <v>0</v>
      </c>
      <c r="J183" s="187"/>
      <c r="K183" s="187" t="n">
        <f aca="false">ROUND(E183*J183,2)</f>
        <v>0</v>
      </c>
      <c r="L183" s="187" t="n">
        <v>21</v>
      </c>
      <c r="M183" s="187" t="n">
        <f aca="false">G183*(1+L183/100)</f>
        <v>0</v>
      </c>
      <c r="N183" s="188" t="n">
        <v>0.15674</v>
      </c>
      <c r="O183" s="188" t="n">
        <f aca="false">ROUND(E183*N183,5)</f>
        <v>4.54546</v>
      </c>
      <c r="P183" s="188" t="n">
        <v>0</v>
      </c>
      <c r="Q183" s="188" t="n">
        <f aca="false">ROUND(E183*P183,5)</f>
        <v>0</v>
      </c>
      <c r="R183" s="188"/>
      <c r="S183" s="188"/>
      <c r="T183" s="189" t="n">
        <v>0.29548</v>
      </c>
      <c r="U183" s="188" t="n">
        <f aca="false">ROUND(E183*T183,2)</f>
        <v>8.57</v>
      </c>
      <c r="V183" s="190"/>
      <c r="W183" s="190"/>
      <c r="X183" s="190"/>
      <c r="Y183" s="190"/>
      <c r="Z183" s="190"/>
      <c r="AA183" s="190"/>
      <c r="AB183" s="190"/>
      <c r="AC183" s="190"/>
      <c r="AD183" s="190"/>
      <c r="AE183" s="190" t="s">
        <v>116</v>
      </c>
      <c r="AF183" s="190"/>
      <c r="AG183" s="190"/>
      <c r="AH183" s="190"/>
      <c r="AI183" s="190"/>
      <c r="AJ183" s="190"/>
      <c r="AK183" s="190"/>
      <c r="AL183" s="190"/>
      <c r="AM183" s="190"/>
      <c r="AN183" s="190"/>
      <c r="AO183" s="190"/>
      <c r="AP183" s="190"/>
      <c r="AQ183" s="190"/>
      <c r="AR183" s="190"/>
      <c r="AS183" s="190"/>
      <c r="AT183" s="190"/>
      <c r="AU183" s="190"/>
      <c r="AV183" s="190"/>
      <c r="AW183" s="190"/>
      <c r="AX183" s="190"/>
      <c r="AY183" s="190"/>
      <c r="AZ183" s="190"/>
      <c r="BA183" s="190"/>
      <c r="BB183" s="190"/>
      <c r="BC183" s="190"/>
      <c r="BD183" s="190"/>
      <c r="BE183" s="190"/>
      <c r="BF183" s="190"/>
      <c r="BG183" s="190"/>
      <c r="BH183" s="190"/>
    </row>
    <row r="184" customFormat="false" ht="12.75" hidden="false" customHeight="false" outlineLevel="1" collapsed="false">
      <c r="A184" s="182" t="n">
        <v>114</v>
      </c>
      <c r="B184" s="182" t="s">
        <v>397</v>
      </c>
      <c r="C184" s="183" t="s">
        <v>398</v>
      </c>
      <c r="D184" s="184" t="s">
        <v>128</v>
      </c>
      <c r="E184" s="185" t="n">
        <v>382</v>
      </c>
      <c r="F184" s="186" t="n">
        <f aca="false">H184+J184</f>
        <v>0</v>
      </c>
      <c r="G184" s="187" t="n">
        <f aca="false">ROUND(E184*F184,2)</f>
        <v>0</v>
      </c>
      <c r="H184" s="187"/>
      <c r="I184" s="187" t="n">
        <f aca="false">ROUND(E184*H184,2)</f>
        <v>0</v>
      </c>
      <c r="J184" s="187"/>
      <c r="K184" s="187" t="n">
        <f aca="false">ROUND(E184*J184,2)</f>
        <v>0</v>
      </c>
      <c r="L184" s="187" t="n">
        <v>21</v>
      </c>
      <c r="M184" s="187" t="n">
        <f aca="false">G184*(1+L184/100)</f>
        <v>0</v>
      </c>
      <c r="N184" s="188" t="n">
        <v>0.188</v>
      </c>
      <c r="O184" s="188" t="n">
        <f aca="false">ROUND(E184*N184,5)</f>
        <v>71.816</v>
      </c>
      <c r="P184" s="188" t="n">
        <v>0</v>
      </c>
      <c r="Q184" s="188" t="n">
        <f aca="false">ROUND(E184*P184,5)</f>
        <v>0</v>
      </c>
      <c r="R184" s="188"/>
      <c r="S184" s="188"/>
      <c r="T184" s="189" t="n">
        <v>0.272</v>
      </c>
      <c r="U184" s="188" t="n">
        <f aca="false">ROUND(E184*T184,2)</f>
        <v>103.9</v>
      </c>
      <c r="V184" s="190"/>
      <c r="W184" s="190"/>
      <c r="X184" s="190"/>
      <c r="Y184" s="190"/>
      <c r="Z184" s="190"/>
      <c r="AA184" s="190"/>
      <c r="AB184" s="190"/>
      <c r="AC184" s="190"/>
      <c r="AD184" s="190"/>
      <c r="AE184" s="190" t="s">
        <v>116</v>
      </c>
      <c r="AF184" s="190"/>
      <c r="AG184" s="190"/>
      <c r="AH184" s="190"/>
      <c r="AI184" s="190"/>
      <c r="AJ184" s="190"/>
      <c r="AK184" s="190"/>
      <c r="AL184" s="190"/>
      <c r="AM184" s="190"/>
      <c r="AN184" s="190"/>
      <c r="AO184" s="190"/>
      <c r="AP184" s="190"/>
      <c r="AQ184" s="190"/>
      <c r="AR184" s="190"/>
      <c r="AS184" s="190"/>
      <c r="AT184" s="190"/>
      <c r="AU184" s="190"/>
      <c r="AV184" s="190"/>
      <c r="AW184" s="190"/>
      <c r="AX184" s="190"/>
      <c r="AY184" s="190"/>
      <c r="AZ184" s="190"/>
      <c r="BA184" s="190"/>
      <c r="BB184" s="190"/>
      <c r="BC184" s="190"/>
      <c r="BD184" s="190"/>
      <c r="BE184" s="190"/>
      <c r="BF184" s="190"/>
      <c r="BG184" s="190"/>
      <c r="BH184" s="190"/>
    </row>
    <row r="185" customFormat="false" ht="12.75" hidden="false" customHeight="false" outlineLevel="1" collapsed="false">
      <c r="A185" s="182"/>
      <c r="B185" s="182"/>
      <c r="C185" s="191" t="s">
        <v>399</v>
      </c>
      <c r="D185" s="192"/>
      <c r="E185" s="193" t="n">
        <v>303</v>
      </c>
      <c r="F185" s="187"/>
      <c r="G185" s="187"/>
      <c r="H185" s="187"/>
      <c r="I185" s="187"/>
      <c r="J185" s="187"/>
      <c r="K185" s="187"/>
      <c r="L185" s="187"/>
      <c r="M185" s="187"/>
      <c r="N185" s="188"/>
      <c r="O185" s="188"/>
      <c r="P185" s="188"/>
      <c r="Q185" s="188"/>
      <c r="R185" s="188"/>
      <c r="S185" s="188"/>
      <c r="T185" s="189"/>
      <c r="U185" s="188"/>
      <c r="V185" s="190"/>
      <c r="W185" s="190"/>
      <c r="X185" s="190"/>
      <c r="Y185" s="190"/>
      <c r="Z185" s="190"/>
      <c r="AA185" s="190"/>
      <c r="AB185" s="190"/>
      <c r="AC185" s="190"/>
      <c r="AD185" s="190"/>
      <c r="AE185" s="190" t="s">
        <v>130</v>
      </c>
      <c r="AF185" s="190" t="n">
        <v>0</v>
      </c>
      <c r="AG185" s="190"/>
      <c r="AH185" s="190"/>
      <c r="AI185" s="190"/>
      <c r="AJ185" s="190"/>
      <c r="AK185" s="190"/>
      <c r="AL185" s="190"/>
      <c r="AM185" s="190"/>
      <c r="AN185" s="190"/>
      <c r="AO185" s="190"/>
      <c r="AP185" s="190"/>
      <c r="AQ185" s="190"/>
      <c r="AR185" s="190"/>
      <c r="AS185" s="190"/>
      <c r="AT185" s="190"/>
      <c r="AU185" s="190"/>
      <c r="AV185" s="190"/>
      <c r="AW185" s="190"/>
      <c r="AX185" s="190"/>
      <c r="AY185" s="190"/>
      <c r="AZ185" s="190"/>
      <c r="BA185" s="190"/>
      <c r="BB185" s="190"/>
      <c r="BC185" s="190"/>
      <c r="BD185" s="190"/>
      <c r="BE185" s="190"/>
      <c r="BF185" s="190"/>
      <c r="BG185" s="190"/>
      <c r="BH185" s="190"/>
    </row>
    <row r="186" customFormat="false" ht="12.75" hidden="false" customHeight="false" outlineLevel="1" collapsed="false">
      <c r="A186" s="182"/>
      <c r="B186" s="182"/>
      <c r="C186" s="191" t="s">
        <v>400</v>
      </c>
      <c r="D186" s="192"/>
      <c r="E186" s="193" t="n">
        <v>79</v>
      </c>
      <c r="F186" s="187"/>
      <c r="G186" s="187"/>
      <c r="H186" s="187"/>
      <c r="I186" s="187"/>
      <c r="J186" s="187"/>
      <c r="K186" s="187"/>
      <c r="L186" s="187"/>
      <c r="M186" s="187"/>
      <c r="N186" s="188"/>
      <c r="O186" s="188"/>
      <c r="P186" s="188"/>
      <c r="Q186" s="188"/>
      <c r="R186" s="188"/>
      <c r="S186" s="188"/>
      <c r="T186" s="189"/>
      <c r="U186" s="188"/>
      <c r="V186" s="190"/>
      <c r="W186" s="190"/>
      <c r="X186" s="190"/>
      <c r="Y186" s="190"/>
      <c r="Z186" s="190"/>
      <c r="AA186" s="190"/>
      <c r="AB186" s="190"/>
      <c r="AC186" s="190"/>
      <c r="AD186" s="190"/>
      <c r="AE186" s="190" t="s">
        <v>130</v>
      </c>
      <c r="AF186" s="190" t="n">
        <v>0</v>
      </c>
      <c r="AG186" s="190"/>
      <c r="AH186" s="190"/>
      <c r="AI186" s="190"/>
      <c r="AJ186" s="190"/>
      <c r="AK186" s="190"/>
      <c r="AL186" s="190"/>
      <c r="AM186" s="190"/>
      <c r="AN186" s="190"/>
      <c r="AO186" s="190"/>
      <c r="AP186" s="190"/>
      <c r="AQ186" s="190"/>
      <c r="AR186" s="190"/>
      <c r="AS186" s="190"/>
      <c r="AT186" s="190"/>
      <c r="AU186" s="190"/>
      <c r="AV186" s="190"/>
      <c r="AW186" s="190"/>
      <c r="AX186" s="190"/>
      <c r="AY186" s="190"/>
      <c r="AZ186" s="190"/>
      <c r="BA186" s="190"/>
      <c r="BB186" s="190"/>
      <c r="BC186" s="190"/>
      <c r="BD186" s="190"/>
      <c r="BE186" s="190"/>
      <c r="BF186" s="190"/>
      <c r="BG186" s="190"/>
      <c r="BH186" s="190"/>
    </row>
    <row r="187" customFormat="false" ht="12.75" hidden="false" customHeight="false" outlineLevel="1" collapsed="false">
      <c r="A187" s="182" t="n">
        <v>115</v>
      </c>
      <c r="B187" s="182" t="s">
        <v>401</v>
      </c>
      <c r="C187" s="183" t="s">
        <v>402</v>
      </c>
      <c r="D187" s="184" t="s">
        <v>145</v>
      </c>
      <c r="E187" s="185" t="n">
        <v>0.6</v>
      </c>
      <c r="F187" s="186" t="n">
        <f aca="false">H187+J187</f>
        <v>0</v>
      </c>
      <c r="G187" s="187" t="n">
        <f aca="false">ROUND(E187*F187,2)</f>
        <v>0</v>
      </c>
      <c r="H187" s="187"/>
      <c r="I187" s="187" t="n">
        <f aca="false">ROUND(E187*H187,2)</f>
        <v>0</v>
      </c>
      <c r="J187" s="187"/>
      <c r="K187" s="187" t="n">
        <f aca="false">ROUND(E187*J187,2)</f>
        <v>0</v>
      </c>
      <c r="L187" s="187" t="n">
        <v>21</v>
      </c>
      <c r="M187" s="187" t="n">
        <f aca="false">G187*(1+L187/100)</f>
        <v>0</v>
      </c>
      <c r="N187" s="188" t="n">
        <v>2.525</v>
      </c>
      <c r="O187" s="188" t="n">
        <f aca="false">ROUND(E187*N187,5)</f>
        <v>1.515</v>
      </c>
      <c r="P187" s="188" t="n">
        <v>0</v>
      </c>
      <c r="Q187" s="188" t="n">
        <f aca="false">ROUND(E187*P187,5)</f>
        <v>0</v>
      </c>
      <c r="R187" s="188"/>
      <c r="S187" s="188"/>
      <c r="T187" s="189" t="n">
        <v>1.442</v>
      </c>
      <c r="U187" s="188" t="n">
        <f aca="false">ROUND(E187*T187,2)</f>
        <v>0.87</v>
      </c>
      <c r="V187" s="190"/>
      <c r="W187" s="190"/>
      <c r="X187" s="190"/>
      <c r="Y187" s="190"/>
      <c r="Z187" s="190"/>
      <c r="AA187" s="190"/>
      <c r="AB187" s="190"/>
      <c r="AC187" s="190"/>
      <c r="AD187" s="190"/>
      <c r="AE187" s="190" t="s">
        <v>116</v>
      </c>
      <c r="AF187" s="190"/>
      <c r="AG187" s="190"/>
      <c r="AH187" s="190"/>
      <c r="AI187" s="190"/>
      <c r="AJ187" s="190"/>
      <c r="AK187" s="190"/>
      <c r="AL187" s="190"/>
      <c r="AM187" s="190"/>
      <c r="AN187" s="190"/>
      <c r="AO187" s="190"/>
      <c r="AP187" s="190"/>
      <c r="AQ187" s="190"/>
      <c r="AR187" s="190"/>
      <c r="AS187" s="190"/>
      <c r="AT187" s="190"/>
      <c r="AU187" s="190"/>
      <c r="AV187" s="190"/>
      <c r="AW187" s="190"/>
      <c r="AX187" s="190"/>
      <c r="AY187" s="190"/>
      <c r="AZ187" s="190"/>
      <c r="BA187" s="190"/>
      <c r="BB187" s="190"/>
      <c r="BC187" s="190"/>
      <c r="BD187" s="190"/>
      <c r="BE187" s="190"/>
      <c r="BF187" s="190"/>
      <c r="BG187" s="190"/>
      <c r="BH187" s="190"/>
    </row>
    <row r="188" customFormat="false" ht="12.75" hidden="false" customHeight="false" outlineLevel="1" collapsed="false">
      <c r="A188" s="182"/>
      <c r="B188" s="182"/>
      <c r="C188" s="191" t="s">
        <v>403</v>
      </c>
      <c r="D188" s="192"/>
      <c r="E188" s="193"/>
      <c r="F188" s="187"/>
      <c r="G188" s="187"/>
      <c r="H188" s="187"/>
      <c r="I188" s="187"/>
      <c r="J188" s="187"/>
      <c r="K188" s="187"/>
      <c r="L188" s="187"/>
      <c r="M188" s="187"/>
      <c r="N188" s="188"/>
      <c r="O188" s="188"/>
      <c r="P188" s="188"/>
      <c r="Q188" s="188"/>
      <c r="R188" s="188"/>
      <c r="S188" s="188"/>
      <c r="T188" s="189"/>
      <c r="U188" s="188"/>
      <c r="V188" s="190"/>
      <c r="W188" s="190"/>
      <c r="X188" s="190"/>
      <c r="Y188" s="190"/>
      <c r="Z188" s="190"/>
      <c r="AA188" s="190"/>
      <c r="AB188" s="190"/>
      <c r="AC188" s="190"/>
      <c r="AD188" s="190"/>
      <c r="AE188" s="190" t="s">
        <v>130</v>
      </c>
      <c r="AF188" s="190" t="n">
        <v>0</v>
      </c>
      <c r="AG188" s="190"/>
      <c r="AH188" s="190"/>
      <c r="AI188" s="190"/>
      <c r="AJ188" s="190"/>
      <c r="AK188" s="190"/>
      <c r="AL188" s="190"/>
      <c r="AM188" s="190"/>
      <c r="AN188" s="190"/>
      <c r="AO188" s="190"/>
      <c r="AP188" s="190"/>
      <c r="AQ188" s="190"/>
      <c r="AR188" s="190"/>
      <c r="AS188" s="190"/>
      <c r="AT188" s="190"/>
      <c r="AU188" s="190"/>
      <c r="AV188" s="190"/>
      <c r="AW188" s="190"/>
      <c r="AX188" s="190"/>
      <c r="AY188" s="190"/>
      <c r="AZ188" s="190"/>
      <c r="BA188" s="190"/>
      <c r="BB188" s="190"/>
      <c r="BC188" s="190"/>
      <c r="BD188" s="190"/>
      <c r="BE188" s="190"/>
      <c r="BF188" s="190"/>
      <c r="BG188" s="190"/>
      <c r="BH188" s="190"/>
    </row>
    <row r="189" customFormat="false" ht="12.75" hidden="false" customHeight="false" outlineLevel="1" collapsed="false">
      <c r="A189" s="182"/>
      <c r="B189" s="182"/>
      <c r="C189" s="191" t="s">
        <v>404</v>
      </c>
      <c r="D189" s="192"/>
      <c r="E189" s="193" t="n">
        <v>0.6</v>
      </c>
      <c r="F189" s="187"/>
      <c r="G189" s="187"/>
      <c r="H189" s="187"/>
      <c r="I189" s="187"/>
      <c r="J189" s="187"/>
      <c r="K189" s="187"/>
      <c r="L189" s="187"/>
      <c r="M189" s="187"/>
      <c r="N189" s="188"/>
      <c r="O189" s="188"/>
      <c r="P189" s="188"/>
      <c r="Q189" s="188"/>
      <c r="R189" s="188"/>
      <c r="S189" s="188"/>
      <c r="T189" s="189"/>
      <c r="U189" s="188"/>
      <c r="V189" s="190"/>
      <c r="W189" s="190"/>
      <c r="X189" s="190"/>
      <c r="Y189" s="190"/>
      <c r="Z189" s="190"/>
      <c r="AA189" s="190"/>
      <c r="AB189" s="190"/>
      <c r="AC189" s="190"/>
      <c r="AD189" s="190"/>
      <c r="AE189" s="190" t="s">
        <v>130</v>
      </c>
      <c r="AF189" s="190" t="n">
        <v>0</v>
      </c>
      <c r="AG189" s="190"/>
      <c r="AH189" s="190"/>
      <c r="AI189" s="190"/>
      <c r="AJ189" s="190"/>
      <c r="AK189" s="190"/>
      <c r="AL189" s="190"/>
      <c r="AM189" s="190"/>
      <c r="AN189" s="190"/>
      <c r="AO189" s="190"/>
      <c r="AP189" s="190"/>
      <c r="AQ189" s="190"/>
      <c r="AR189" s="190"/>
      <c r="AS189" s="190"/>
      <c r="AT189" s="190"/>
      <c r="AU189" s="190"/>
      <c r="AV189" s="190"/>
      <c r="AW189" s="190"/>
      <c r="AX189" s="190"/>
      <c r="AY189" s="190"/>
      <c r="AZ189" s="190"/>
      <c r="BA189" s="190"/>
      <c r="BB189" s="190"/>
      <c r="BC189" s="190"/>
      <c r="BD189" s="190"/>
      <c r="BE189" s="190"/>
      <c r="BF189" s="190"/>
      <c r="BG189" s="190"/>
      <c r="BH189" s="190"/>
    </row>
    <row r="190" customFormat="false" ht="12.75" hidden="false" customHeight="false" outlineLevel="1" collapsed="false">
      <c r="A190" s="182" t="n">
        <v>116</v>
      </c>
      <c r="B190" s="182" t="s">
        <v>405</v>
      </c>
      <c r="C190" s="183" t="s">
        <v>406</v>
      </c>
      <c r="D190" s="184" t="s">
        <v>128</v>
      </c>
      <c r="E190" s="185" t="n">
        <v>47</v>
      </c>
      <c r="F190" s="186" t="n">
        <f aca="false">H190+J190</f>
        <v>0</v>
      </c>
      <c r="G190" s="187" t="n">
        <f aca="false">ROUND(E190*F190,2)</f>
        <v>0</v>
      </c>
      <c r="H190" s="187"/>
      <c r="I190" s="187" t="n">
        <f aca="false">ROUND(E190*H190,2)</f>
        <v>0</v>
      </c>
      <c r="J190" s="187"/>
      <c r="K190" s="187" t="n">
        <f aca="false">ROUND(E190*J190,2)</f>
        <v>0</v>
      </c>
      <c r="L190" s="187" t="n">
        <v>21</v>
      </c>
      <c r="M190" s="187" t="n">
        <f aca="false">G190*(1+L190/100)</f>
        <v>0</v>
      </c>
      <c r="N190" s="188" t="n">
        <v>0</v>
      </c>
      <c r="O190" s="188" t="n">
        <f aca="false">ROUND(E190*N190,5)</f>
        <v>0</v>
      </c>
      <c r="P190" s="188" t="n">
        <v>0</v>
      </c>
      <c r="Q190" s="188" t="n">
        <f aca="false">ROUND(E190*P190,5)</f>
        <v>0</v>
      </c>
      <c r="R190" s="188"/>
      <c r="S190" s="188"/>
      <c r="T190" s="189" t="n">
        <v>0.111</v>
      </c>
      <c r="U190" s="188" t="n">
        <f aca="false">ROUND(E190*T190,2)</f>
        <v>5.22</v>
      </c>
      <c r="V190" s="190"/>
      <c r="W190" s="190"/>
      <c r="X190" s="190"/>
      <c r="Y190" s="190"/>
      <c r="Z190" s="190"/>
      <c r="AA190" s="190"/>
      <c r="AB190" s="190"/>
      <c r="AC190" s="190"/>
      <c r="AD190" s="190"/>
      <c r="AE190" s="190" t="s">
        <v>116</v>
      </c>
      <c r="AF190" s="190"/>
      <c r="AG190" s="190"/>
      <c r="AH190" s="190"/>
      <c r="AI190" s="190"/>
      <c r="AJ190" s="190"/>
      <c r="AK190" s="190"/>
      <c r="AL190" s="190"/>
      <c r="AM190" s="190"/>
      <c r="AN190" s="190"/>
      <c r="AO190" s="190"/>
      <c r="AP190" s="190"/>
      <c r="AQ190" s="190"/>
      <c r="AR190" s="190"/>
      <c r="AS190" s="190"/>
      <c r="AT190" s="190"/>
      <c r="AU190" s="190"/>
      <c r="AV190" s="190"/>
      <c r="AW190" s="190"/>
      <c r="AX190" s="190"/>
      <c r="AY190" s="190"/>
      <c r="AZ190" s="190"/>
      <c r="BA190" s="190"/>
      <c r="BB190" s="190"/>
      <c r="BC190" s="190"/>
      <c r="BD190" s="190"/>
      <c r="BE190" s="190"/>
      <c r="BF190" s="190"/>
      <c r="BG190" s="190"/>
      <c r="BH190" s="190"/>
    </row>
    <row r="191" customFormat="false" ht="12.75" hidden="false" customHeight="false" outlineLevel="1" collapsed="false">
      <c r="A191" s="182" t="n">
        <v>117</v>
      </c>
      <c r="B191" s="182" t="s">
        <v>407</v>
      </c>
      <c r="C191" s="183" t="s">
        <v>408</v>
      </c>
      <c r="D191" s="184" t="s">
        <v>409</v>
      </c>
      <c r="E191" s="185" t="n">
        <v>4</v>
      </c>
      <c r="F191" s="186" t="n">
        <f aca="false">H191+J191</f>
        <v>0</v>
      </c>
      <c r="G191" s="187" t="n">
        <f aca="false">ROUND(E191*F191,2)</f>
        <v>0</v>
      </c>
      <c r="H191" s="187"/>
      <c r="I191" s="187" t="n">
        <f aca="false">ROUND(E191*H191,2)</f>
        <v>0</v>
      </c>
      <c r="J191" s="187"/>
      <c r="K191" s="187" t="n">
        <f aca="false">ROUND(E191*J191,2)</f>
        <v>0</v>
      </c>
      <c r="L191" s="187" t="n">
        <v>21</v>
      </c>
      <c r="M191" s="187" t="n">
        <f aca="false">G191*(1+L191/100)</f>
        <v>0</v>
      </c>
      <c r="N191" s="188" t="n">
        <v>0</v>
      </c>
      <c r="O191" s="188" t="n">
        <f aca="false">ROUND(E191*N191,5)</f>
        <v>0</v>
      </c>
      <c r="P191" s="188" t="n">
        <v>0</v>
      </c>
      <c r="Q191" s="188" t="n">
        <f aca="false">ROUND(E191*P191,5)</f>
        <v>0</v>
      </c>
      <c r="R191" s="188"/>
      <c r="S191" s="188"/>
      <c r="T191" s="189" t="n">
        <v>0</v>
      </c>
      <c r="U191" s="188" t="n">
        <f aca="false">ROUND(E191*T191,2)</f>
        <v>0</v>
      </c>
      <c r="V191" s="190"/>
      <c r="W191" s="190"/>
      <c r="X191" s="190"/>
      <c r="Y191" s="190"/>
      <c r="Z191" s="190"/>
      <c r="AA191" s="190"/>
      <c r="AB191" s="190"/>
      <c r="AC191" s="190"/>
      <c r="AD191" s="190"/>
      <c r="AE191" s="190" t="s">
        <v>116</v>
      </c>
      <c r="AF191" s="190"/>
      <c r="AG191" s="190"/>
      <c r="AH191" s="190"/>
      <c r="AI191" s="190"/>
      <c r="AJ191" s="190"/>
      <c r="AK191" s="190"/>
      <c r="AL191" s="190"/>
      <c r="AM191" s="190"/>
      <c r="AN191" s="190"/>
      <c r="AO191" s="190"/>
      <c r="AP191" s="190"/>
      <c r="AQ191" s="190"/>
      <c r="AR191" s="190"/>
      <c r="AS191" s="190"/>
      <c r="AT191" s="190"/>
      <c r="AU191" s="190"/>
      <c r="AV191" s="190"/>
      <c r="AW191" s="190"/>
      <c r="AX191" s="190"/>
      <c r="AY191" s="190"/>
      <c r="AZ191" s="190"/>
      <c r="BA191" s="190"/>
      <c r="BB191" s="190"/>
      <c r="BC191" s="190"/>
      <c r="BD191" s="190"/>
      <c r="BE191" s="190"/>
      <c r="BF191" s="190"/>
      <c r="BG191" s="190"/>
      <c r="BH191" s="190"/>
    </row>
    <row r="192" customFormat="false" ht="12.75" hidden="false" customHeight="false" outlineLevel="0" collapsed="false">
      <c r="A192" s="194" t="s">
        <v>111</v>
      </c>
      <c r="B192" s="194" t="s">
        <v>68</v>
      </c>
      <c r="C192" s="195" t="s">
        <v>69</v>
      </c>
      <c r="D192" s="196"/>
      <c r="E192" s="197"/>
      <c r="F192" s="198"/>
      <c r="G192" s="198" t="n">
        <f aca="false">SUMIF(AE193:AE197,"&lt;&gt;NOR",G193:G197)</f>
        <v>0</v>
      </c>
      <c r="H192" s="198"/>
      <c r="I192" s="198" t="n">
        <f aca="false">SUM(I193:I197)</f>
        <v>0</v>
      </c>
      <c r="J192" s="198"/>
      <c r="K192" s="198" t="n">
        <f aca="false">SUM(K193:K197)</f>
        <v>0</v>
      </c>
      <c r="L192" s="198"/>
      <c r="M192" s="198" t="n">
        <f aca="false">SUM(M193:M197)</f>
        <v>0</v>
      </c>
      <c r="N192" s="199"/>
      <c r="O192" s="199" t="n">
        <f aca="false">SUM(O193:O197)</f>
        <v>0</v>
      </c>
      <c r="P192" s="199"/>
      <c r="Q192" s="199" t="n">
        <f aca="false">SUM(Q193:Q197)</f>
        <v>0</v>
      </c>
      <c r="R192" s="199"/>
      <c r="S192" s="199"/>
      <c r="T192" s="200"/>
      <c r="U192" s="199" t="n">
        <f aca="false">SUM(U193:U197)</f>
        <v>30.07</v>
      </c>
      <c r="AE192" s="3" t="s">
        <v>112</v>
      </c>
    </row>
    <row r="193" customFormat="false" ht="19.4" hidden="false" customHeight="false" outlineLevel="1" collapsed="false">
      <c r="A193" s="182" t="n">
        <v>118</v>
      </c>
      <c r="B193" s="182" t="s">
        <v>410</v>
      </c>
      <c r="C193" s="183" t="s">
        <v>411</v>
      </c>
      <c r="D193" s="184" t="s">
        <v>412</v>
      </c>
      <c r="E193" s="185" t="n">
        <v>275.8632</v>
      </c>
      <c r="F193" s="186" t="n">
        <f aca="false">H193+J193</f>
        <v>0</v>
      </c>
      <c r="G193" s="187" t="n">
        <f aca="false">ROUND(E193*F193,2)</f>
        <v>0</v>
      </c>
      <c r="H193" s="187"/>
      <c r="I193" s="187" t="n">
        <f aca="false">ROUND(E193*H193,2)</f>
        <v>0</v>
      </c>
      <c r="J193" s="187"/>
      <c r="K193" s="187" t="n">
        <f aca="false">ROUND(E193*J193,2)</f>
        <v>0</v>
      </c>
      <c r="L193" s="187" t="n">
        <v>21</v>
      </c>
      <c r="M193" s="187" t="n">
        <f aca="false">G193*(1+L193/100)</f>
        <v>0</v>
      </c>
      <c r="N193" s="188" t="n">
        <v>0</v>
      </c>
      <c r="O193" s="188" t="n">
        <f aca="false">ROUND(E193*N193,5)</f>
        <v>0</v>
      </c>
      <c r="P193" s="188" t="n">
        <v>0</v>
      </c>
      <c r="Q193" s="188" t="n">
        <f aca="false">ROUND(E193*P193,5)</f>
        <v>0</v>
      </c>
      <c r="R193" s="188"/>
      <c r="S193" s="188"/>
      <c r="T193" s="189" t="n">
        <v>0.01</v>
      </c>
      <c r="U193" s="188" t="n">
        <f aca="false">ROUND(E193*T193,2)</f>
        <v>2.76</v>
      </c>
      <c r="V193" s="190"/>
      <c r="W193" s="190"/>
      <c r="X193" s="190"/>
      <c r="Y193" s="190"/>
      <c r="Z193" s="190"/>
      <c r="AA193" s="190"/>
      <c r="AB193" s="190"/>
      <c r="AC193" s="190"/>
      <c r="AD193" s="190"/>
      <c r="AE193" s="190" t="s">
        <v>116</v>
      </c>
      <c r="AF193" s="190"/>
      <c r="AG193" s="190"/>
      <c r="AH193" s="190"/>
      <c r="AI193" s="190"/>
      <c r="AJ193" s="190"/>
      <c r="AK193" s="190"/>
      <c r="AL193" s="190"/>
      <c r="AM193" s="190"/>
      <c r="AN193" s="190"/>
      <c r="AO193" s="190"/>
      <c r="AP193" s="190"/>
      <c r="AQ193" s="190"/>
      <c r="AR193" s="190"/>
      <c r="AS193" s="190"/>
      <c r="AT193" s="190"/>
      <c r="AU193" s="190"/>
      <c r="AV193" s="190"/>
      <c r="AW193" s="190"/>
      <c r="AX193" s="190"/>
      <c r="AY193" s="190"/>
      <c r="AZ193" s="190"/>
      <c r="BA193" s="190"/>
      <c r="BB193" s="190"/>
      <c r="BC193" s="190"/>
      <c r="BD193" s="190"/>
      <c r="BE193" s="190"/>
      <c r="BF193" s="190"/>
      <c r="BG193" s="190"/>
      <c r="BH193" s="190"/>
    </row>
    <row r="194" customFormat="false" ht="19.4" hidden="false" customHeight="false" outlineLevel="1" collapsed="false">
      <c r="A194" s="182" t="n">
        <v>119</v>
      </c>
      <c r="B194" s="182" t="s">
        <v>413</v>
      </c>
      <c r="C194" s="183" t="s">
        <v>414</v>
      </c>
      <c r="D194" s="184" t="s">
        <v>412</v>
      </c>
      <c r="E194" s="185" t="n">
        <v>275.8632</v>
      </c>
      <c r="F194" s="186" t="n">
        <f aca="false">H194+J194</f>
        <v>0</v>
      </c>
      <c r="G194" s="187" t="n">
        <f aca="false">ROUND(E194*F194,2)</f>
        <v>0</v>
      </c>
      <c r="H194" s="187"/>
      <c r="I194" s="187" t="n">
        <f aca="false">ROUND(E194*H194,2)</f>
        <v>0</v>
      </c>
      <c r="J194" s="187"/>
      <c r="K194" s="187" t="n">
        <f aca="false">ROUND(E194*J194,2)</f>
        <v>0</v>
      </c>
      <c r="L194" s="187" t="n">
        <v>21</v>
      </c>
      <c r="M194" s="187" t="n">
        <f aca="false">G194*(1+L194/100)</f>
        <v>0</v>
      </c>
      <c r="N194" s="188" t="n">
        <v>0</v>
      </c>
      <c r="O194" s="188" t="n">
        <f aca="false">ROUND(E194*N194,5)</f>
        <v>0</v>
      </c>
      <c r="P194" s="188" t="n">
        <v>0</v>
      </c>
      <c r="Q194" s="188" t="n">
        <f aca="false">ROUND(E194*P194,5)</f>
        <v>0</v>
      </c>
      <c r="R194" s="188"/>
      <c r="S194" s="188"/>
      <c r="T194" s="189" t="n">
        <v>0</v>
      </c>
      <c r="U194" s="188" t="n">
        <f aca="false">ROUND(E194*T194,2)</f>
        <v>0</v>
      </c>
      <c r="V194" s="190"/>
      <c r="W194" s="190"/>
      <c r="X194" s="190"/>
      <c r="Y194" s="190"/>
      <c r="Z194" s="190"/>
      <c r="AA194" s="190"/>
      <c r="AB194" s="190"/>
      <c r="AC194" s="190"/>
      <c r="AD194" s="190"/>
      <c r="AE194" s="190" t="s">
        <v>116</v>
      </c>
      <c r="AF194" s="190"/>
      <c r="AG194" s="190"/>
      <c r="AH194" s="190"/>
      <c r="AI194" s="190"/>
      <c r="AJ194" s="190"/>
      <c r="AK194" s="190"/>
      <c r="AL194" s="190"/>
      <c r="AM194" s="190"/>
      <c r="AN194" s="190"/>
      <c r="AO194" s="190"/>
      <c r="AP194" s="190"/>
      <c r="AQ194" s="190"/>
      <c r="AR194" s="190"/>
      <c r="AS194" s="190"/>
      <c r="AT194" s="190"/>
      <c r="AU194" s="190"/>
      <c r="AV194" s="190"/>
      <c r="AW194" s="190"/>
      <c r="AX194" s="190"/>
      <c r="AY194" s="190"/>
      <c r="AZ194" s="190"/>
      <c r="BA194" s="190"/>
      <c r="BB194" s="190"/>
      <c r="BC194" s="190"/>
      <c r="BD194" s="190"/>
      <c r="BE194" s="190"/>
      <c r="BF194" s="190"/>
      <c r="BG194" s="190"/>
      <c r="BH194" s="190"/>
    </row>
    <row r="195" customFormat="false" ht="12.75" hidden="false" customHeight="false" outlineLevel="1" collapsed="false">
      <c r="A195" s="182" t="n">
        <v>120</v>
      </c>
      <c r="B195" s="182" t="s">
        <v>415</v>
      </c>
      <c r="C195" s="183" t="s">
        <v>416</v>
      </c>
      <c r="D195" s="184" t="s">
        <v>412</v>
      </c>
      <c r="E195" s="185" t="n">
        <v>275.8632</v>
      </c>
      <c r="F195" s="186" t="n">
        <f aca="false">H195+J195</f>
        <v>0</v>
      </c>
      <c r="G195" s="187" t="n">
        <f aca="false">ROUND(E195*F195,2)</f>
        <v>0</v>
      </c>
      <c r="H195" s="187"/>
      <c r="I195" s="187" t="n">
        <f aca="false">ROUND(E195*H195,2)</f>
        <v>0</v>
      </c>
      <c r="J195" s="187"/>
      <c r="K195" s="187" t="n">
        <f aca="false">ROUND(E195*J195,2)</f>
        <v>0</v>
      </c>
      <c r="L195" s="187" t="n">
        <v>21</v>
      </c>
      <c r="M195" s="187" t="n">
        <f aca="false">G195*(1+L195/100)</f>
        <v>0</v>
      </c>
      <c r="N195" s="188" t="n">
        <v>0</v>
      </c>
      <c r="O195" s="188" t="n">
        <f aca="false">ROUND(E195*N195,5)</f>
        <v>0</v>
      </c>
      <c r="P195" s="188" t="n">
        <v>0</v>
      </c>
      <c r="Q195" s="188" t="n">
        <f aca="false">ROUND(E195*P195,5)</f>
        <v>0</v>
      </c>
      <c r="R195" s="188"/>
      <c r="S195" s="188"/>
      <c r="T195" s="189" t="n">
        <v>0.099</v>
      </c>
      <c r="U195" s="188" t="n">
        <f aca="false">ROUND(E195*T195,2)</f>
        <v>27.31</v>
      </c>
      <c r="V195" s="190"/>
      <c r="W195" s="190"/>
      <c r="X195" s="190"/>
      <c r="Y195" s="190"/>
      <c r="Z195" s="190"/>
      <c r="AA195" s="190"/>
      <c r="AB195" s="190"/>
      <c r="AC195" s="190"/>
      <c r="AD195" s="190"/>
      <c r="AE195" s="190" t="s">
        <v>116</v>
      </c>
      <c r="AF195" s="190"/>
      <c r="AG195" s="190"/>
      <c r="AH195" s="190"/>
      <c r="AI195" s="190"/>
      <c r="AJ195" s="190"/>
      <c r="AK195" s="190"/>
      <c r="AL195" s="190"/>
      <c r="AM195" s="190"/>
      <c r="AN195" s="190"/>
      <c r="AO195" s="190"/>
      <c r="AP195" s="190"/>
      <c r="AQ195" s="190"/>
      <c r="AR195" s="190"/>
      <c r="AS195" s="190"/>
      <c r="AT195" s="190"/>
      <c r="AU195" s="190"/>
      <c r="AV195" s="190"/>
      <c r="AW195" s="190"/>
      <c r="AX195" s="190"/>
      <c r="AY195" s="190"/>
      <c r="AZ195" s="190"/>
      <c r="BA195" s="190"/>
      <c r="BB195" s="190"/>
      <c r="BC195" s="190"/>
      <c r="BD195" s="190"/>
      <c r="BE195" s="190"/>
      <c r="BF195" s="190"/>
      <c r="BG195" s="190"/>
      <c r="BH195" s="190"/>
    </row>
    <row r="196" customFormat="false" ht="12.75" hidden="false" customHeight="false" outlineLevel="1" collapsed="false">
      <c r="A196" s="182" t="n">
        <v>121</v>
      </c>
      <c r="B196" s="182" t="s">
        <v>56</v>
      </c>
      <c r="C196" s="183" t="s">
        <v>417</v>
      </c>
      <c r="D196" s="184" t="s">
        <v>412</v>
      </c>
      <c r="E196" s="185" t="n">
        <v>263.9304</v>
      </c>
      <c r="F196" s="186" t="n">
        <f aca="false">H196+J196</f>
        <v>0</v>
      </c>
      <c r="G196" s="187" t="n">
        <f aca="false">ROUND(E196*F196,2)</f>
        <v>0</v>
      </c>
      <c r="H196" s="187"/>
      <c r="I196" s="187" t="n">
        <f aca="false">ROUND(E196*H196,2)</f>
        <v>0</v>
      </c>
      <c r="J196" s="187"/>
      <c r="K196" s="187" t="n">
        <f aca="false">ROUND(E196*J196,2)</f>
        <v>0</v>
      </c>
      <c r="L196" s="187" t="n">
        <v>21</v>
      </c>
      <c r="M196" s="187" t="n">
        <f aca="false">G196*(1+L196/100)</f>
        <v>0</v>
      </c>
      <c r="N196" s="188" t="n">
        <v>0</v>
      </c>
      <c r="O196" s="188" t="n">
        <f aca="false">ROUND(E196*N196,5)</f>
        <v>0</v>
      </c>
      <c r="P196" s="188" t="n">
        <v>0</v>
      </c>
      <c r="Q196" s="188" t="n">
        <f aca="false">ROUND(E196*P196,5)</f>
        <v>0</v>
      </c>
      <c r="R196" s="188"/>
      <c r="S196" s="188"/>
      <c r="T196" s="189" t="n">
        <v>0</v>
      </c>
      <c r="U196" s="188" t="n">
        <f aca="false">ROUND(E196*T196,2)</f>
        <v>0</v>
      </c>
      <c r="V196" s="190"/>
      <c r="W196" s="190"/>
      <c r="X196" s="190"/>
      <c r="Y196" s="190"/>
      <c r="Z196" s="190"/>
      <c r="AA196" s="190"/>
      <c r="AB196" s="190"/>
      <c r="AC196" s="190"/>
      <c r="AD196" s="190"/>
      <c r="AE196" s="190" t="s">
        <v>116</v>
      </c>
      <c r="AF196" s="190"/>
      <c r="AG196" s="190"/>
      <c r="AH196" s="190"/>
      <c r="AI196" s="190"/>
      <c r="AJ196" s="190"/>
      <c r="AK196" s="190"/>
      <c r="AL196" s="190"/>
      <c r="AM196" s="190"/>
      <c r="AN196" s="190"/>
      <c r="AO196" s="190"/>
      <c r="AP196" s="190"/>
      <c r="AQ196" s="190"/>
      <c r="AR196" s="190"/>
      <c r="AS196" s="190"/>
      <c r="AT196" s="190"/>
      <c r="AU196" s="190"/>
      <c r="AV196" s="190"/>
      <c r="AW196" s="190"/>
      <c r="AX196" s="190"/>
      <c r="AY196" s="190"/>
      <c r="AZ196" s="190"/>
      <c r="BA196" s="190"/>
      <c r="BB196" s="190"/>
      <c r="BC196" s="190"/>
      <c r="BD196" s="190"/>
      <c r="BE196" s="190"/>
      <c r="BF196" s="190"/>
      <c r="BG196" s="190"/>
      <c r="BH196" s="190"/>
    </row>
    <row r="197" customFormat="false" ht="12.75" hidden="false" customHeight="false" outlineLevel="1" collapsed="false">
      <c r="A197" s="182" t="n">
        <v>122</v>
      </c>
      <c r="B197" s="182" t="s">
        <v>58</v>
      </c>
      <c r="C197" s="183" t="s">
        <v>418</v>
      </c>
      <c r="D197" s="184" t="s">
        <v>412</v>
      </c>
      <c r="E197" s="185" t="n">
        <v>11.9328</v>
      </c>
      <c r="F197" s="186" t="n">
        <f aca="false">H197+J197</f>
        <v>0</v>
      </c>
      <c r="G197" s="187" t="n">
        <f aca="false">ROUND(E197*F197,2)</f>
        <v>0</v>
      </c>
      <c r="H197" s="187"/>
      <c r="I197" s="187" t="n">
        <f aca="false">ROUND(E197*H197,2)</f>
        <v>0</v>
      </c>
      <c r="J197" s="187"/>
      <c r="K197" s="187" t="n">
        <f aca="false">ROUND(E197*J197,2)</f>
        <v>0</v>
      </c>
      <c r="L197" s="187" t="n">
        <v>21</v>
      </c>
      <c r="M197" s="187" t="n">
        <f aca="false">G197*(1+L197/100)</f>
        <v>0</v>
      </c>
      <c r="N197" s="188" t="n">
        <v>0</v>
      </c>
      <c r="O197" s="188" t="n">
        <f aca="false">ROUND(E197*N197,5)</f>
        <v>0</v>
      </c>
      <c r="P197" s="188" t="n">
        <v>0</v>
      </c>
      <c r="Q197" s="188" t="n">
        <f aca="false">ROUND(E197*P197,5)</f>
        <v>0</v>
      </c>
      <c r="R197" s="188"/>
      <c r="S197" s="188"/>
      <c r="T197" s="189" t="n">
        <v>0</v>
      </c>
      <c r="U197" s="188" t="n">
        <f aca="false">ROUND(E197*T197,2)</f>
        <v>0</v>
      </c>
      <c r="V197" s="190"/>
      <c r="W197" s="190"/>
      <c r="X197" s="190"/>
      <c r="Y197" s="190"/>
      <c r="Z197" s="190"/>
      <c r="AA197" s="190"/>
      <c r="AB197" s="190"/>
      <c r="AC197" s="190"/>
      <c r="AD197" s="190"/>
      <c r="AE197" s="190" t="s">
        <v>116</v>
      </c>
      <c r="AF197" s="190"/>
      <c r="AG197" s="190"/>
      <c r="AH197" s="190"/>
      <c r="AI197" s="190"/>
      <c r="AJ197" s="190"/>
      <c r="AK197" s="190"/>
      <c r="AL197" s="190"/>
      <c r="AM197" s="190"/>
      <c r="AN197" s="190"/>
      <c r="AO197" s="190"/>
      <c r="AP197" s="190"/>
      <c r="AQ197" s="190"/>
      <c r="AR197" s="190"/>
      <c r="AS197" s="190"/>
      <c r="AT197" s="190"/>
      <c r="AU197" s="190"/>
      <c r="AV197" s="190"/>
      <c r="AW197" s="190"/>
      <c r="AX197" s="190"/>
      <c r="AY197" s="190"/>
      <c r="AZ197" s="190"/>
      <c r="BA197" s="190"/>
      <c r="BB197" s="190"/>
      <c r="BC197" s="190"/>
      <c r="BD197" s="190"/>
      <c r="BE197" s="190"/>
      <c r="BF197" s="190"/>
      <c r="BG197" s="190"/>
      <c r="BH197" s="190"/>
    </row>
    <row r="198" customFormat="false" ht="12.75" hidden="false" customHeight="false" outlineLevel="0" collapsed="false">
      <c r="A198" s="194" t="s">
        <v>111</v>
      </c>
      <c r="B198" s="194" t="s">
        <v>70</v>
      </c>
      <c r="C198" s="195" t="s">
        <v>71</v>
      </c>
      <c r="D198" s="196"/>
      <c r="E198" s="197"/>
      <c r="F198" s="198"/>
      <c r="G198" s="198" t="n">
        <f aca="false">SUMIF(AE199,"&lt;&gt;NOR",G199)</f>
        <v>0</v>
      </c>
      <c r="H198" s="198"/>
      <c r="I198" s="198" t="n">
        <f aca="false">SUM(I199)</f>
        <v>0</v>
      </c>
      <c r="J198" s="198"/>
      <c r="K198" s="198" t="n">
        <f aca="false">SUM(K199)</f>
        <v>0</v>
      </c>
      <c r="L198" s="198"/>
      <c r="M198" s="198" t="n">
        <f aca="false">SUM(M199)</f>
        <v>0</v>
      </c>
      <c r="N198" s="199"/>
      <c r="O198" s="199" t="n">
        <f aca="false">SUM(O199)</f>
        <v>0</v>
      </c>
      <c r="P198" s="199"/>
      <c r="Q198" s="199" t="n">
        <f aca="false">SUM(Q199)</f>
        <v>0</v>
      </c>
      <c r="R198" s="199"/>
      <c r="S198" s="199"/>
      <c r="T198" s="200"/>
      <c r="U198" s="199" t="n">
        <f aca="false">SUM(U199)</f>
        <v>657.56</v>
      </c>
      <c r="AE198" s="3" t="s">
        <v>112</v>
      </c>
    </row>
    <row r="199" customFormat="false" ht="12.75" hidden="false" customHeight="false" outlineLevel="1" collapsed="false">
      <c r="A199" s="182" t="n">
        <v>123</v>
      </c>
      <c r="B199" s="182" t="s">
        <v>419</v>
      </c>
      <c r="C199" s="183" t="s">
        <v>420</v>
      </c>
      <c r="D199" s="184" t="s">
        <v>412</v>
      </c>
      <c r="E199" s="185" t="n">
        <v>1686.0536</v>
      </c>
      <c r="F199" s="186" t="n">
        <f aca="false">H199+J199</f>
        <v>0</v>
      </c>
      <c r="G199" s="187" t="n">
        <f aca="false">ROUND(E199*F199,2)</f>
        <v>0</v>
      </c>
      <c r="H199" s="187"/>
      <c r="I199" s="187" t="n">
        <f aca="false">ROUND(E199*H199,2)</f>
        <v>0</v>
      </c>
      <c r="J199" s="187"/>
      <c r="K199" s="187" t="n">
        <f aca="false">ROUND(E199*J199,2)</f>
        <v>0</v>
      </c>
      <c r="L199" s="187" t="n">
        <v>21</v>
      </c>
      <c r="M199" s="187" t="n">
        <f aca="false">G199*(1+L199/100)</f>
        <v>0</v>
      </c>
      <c r="N199" s="188" t="n">
        <v>0</v>
      </c>
      <c r="O199" s="188" t="n">
        <f aca="false">ROUND(E199*N199,5)</f>
        <v>0</v>
      </c>
      <c r="P199" s="188" t="n">
        <v>0</v>
      </c>
      <c r="Q199" s="188" t="n">
        <f aca="false">ROUND(E199*P199,5)</f>
        <v>0</v>
      </c>
      <c r="R199" s="188"/>
      <c r="S199" s="188"/>
      <c r="T199" s="189" t="n">
        <v>0.39</v>
      </c>
      <c r="U199" s="188" t="n">
        <f aca="false">ROUND(E199*T199,2)</f>
        <v>657.56</v>
      </c>
      <c r="V199" s="190"/>
      <c r="W199" s="190"/>
      <c r="X199" s="190"/>
      <c r="Y199" s="190"/>
      <c r="Z199" s="190"/>
      <c r="AA199" s="190"/>
      <c r="AB199" s="190"/>
      <c r="AC199" s="190"/>
      <c r="AD199" s="190"/>
      <c r="AE199" s="190" t="s">
        <v>116</v>
      </c>
      <c r="AF199" s="190"/>
      <c r="AG199" s="190"/>
      <c r="AH199" s="190"/>
      <c r="AI199" s="190"/>
      <c r="AJ199" s="190"/>
      <c r="AK199" s="190"/>
      <c r="AL199" s="190"/>
      <c r="AM199" s="190"/>
      <c r="AN199" s="190"/>
      <c r="AO199" s="190"/>
      <c r="AP199" s="190"/>
      <c r="AQ199" s="190"/>
      <c r="AR199" s="190"/>
      <c r="AS199" s="190"/>
      <c r="AT199" s="190"/>
      <c r="AU199" s="190"/>
      <c r="AV199" s="190"/>
      <c r="AW199" s="190"/>
      <c r="AX199" s="190"/>
      <c r="AY199" s="190"/>
      <c r="AZ199" s="190"/>
      <c r="BA199" s="190"/>
      <c r="BB199" s="190"/>
      <c r="BC199" s="190"/>
      <c r="BD199" s="190"/>
      <c r="BE199" s="190"/>
      <c r="BF199" s="190"/>
      <c r="BG199" s="190"/>
      <c r="BH199" s="190"/>
    </row>
    <row r="200" customFormat="false" ht="12.75" hidden="false" customHeight="false" outlineLevel="0" collapsed="false">
      <c r="A200" s="194" t="s">
        <v>111</v>
      </c>
      <c r="B200" s="194" t="s">
        <v>72</v>
      </c>
      <c r="C200" s="195" t="s">
        <v>73</v>
      </c>
      <c r="D200" s="196"/>
      <c r="E200" s="197"/>
      <c r="F200" s="198"/>
      <c r="G200" s="198" t="n">
        <f aca="false">SUMIF(AE201:AE204,"&lt;&gt;NOR",G201:G204)</f>
        <v>0</v>
      </c>
      <c r="H200" s="198"/>
      <c r="I200" s="198" t="n">
        <f aca="false">SUM(I201:I204)</f>
        <v>0</v>
      </c>
      <c r="J200" s="198"/>
      <c r="K200" s="198" t="n">
        <f aca="false">SUM(K201:K204)</f>
        <v>0</v>
      </c>
      <c r="L200" s="198"/>
      <c r="M200" s="198" t="n">
        <f aca="false">SUM(M201:M204)</f>
        <v>0</v>
      </c>
      <c r="N200" s="199"/>
      <c r="O200" s="199" t="n">
        <f aca="false">SUM(O201:O204)</f>
        <v>61.92174</v>
      </c>
      <c r="P200" s="199"/>
      <c r="Q200" s="199" t="n">
        <f aca="false">SUM(Q201:Q204)</f>
        <v>0</v>
      </c>
      <c r="R200" s="199"/>
      <c r="S200" s="199"/>
      <c r="T200" s="200"/>
      <c r="U200" s="199" t="n">
        <f aca="false">SUM(U201:U204)</f>
        <v>136.56</v>
      </c>
      <c r="AE200" s="3" t="s">
        <v>112</v>
      </c>
    </row>
    <row r="201" customFormat="false" ht="19.4" hidden="false" customHeight="false" outlineLevel="1" collapsed="false">
      <c r="A201" s="182" t="n">
        <v>124</v>
      </c>
      <c r="B201" s="182" t="s">
        <v>421</v>
      </c>
      <c r="C201" s="183" t="s">
        <v>422</v>
      </c>
      <c r="D201" s="184" t="s">
        <v>128</v>
      </c>
      <c r="E201" s="185" t="n">
        <v>226</v>
      </c>
      <c r="F201" s="186" t="n">
        <f aca="false">H201+J201</f>
        <v>0</v>
      </c>
      <c r="G201" s="187" t="n">
        <f aca="false">ROUND(E201*F201,2)</f>
        <v>0</v>
      </c>
      <c r="H201" s="187"/>
      <c r="I201" s="187" t="n">
        <f aca="false">ROUND(E201*H201,2)</f>
        <v>0</v>
      </c>
      <c r="J201" s="187"/>
      <c r="K201" s="187" t="n">
        <f aca="false">ROUND(E201*J201,2)</f>
        <v>0</v>
      </c>
      <c r="L201" s="187" t="n">
        <v>21</v>
      </c>
      <c r="M201" s="187" t="n">
        <f aca="false">G201*(1+L201/100)</f>
        <v>0</v>
      </c>
      <c r="N201" s="188" t="n">
        <v>0.27399</v>
      </c>
      <c r="O201" s="188" t="n">
        <f aca="false">ROUND(E201*N201,5)</f>
        <v>61.92174</v>
      </c>
      <c r="P201" s="188" t="n">
        <v>0</v>
      </c>
      <c r="Q201" s="188" t="n">
        <f aca="false">ROUND(E201*P201,5)</f>
        <v>0</v>
      </c>
      <c r="R201" s="188"/>
      <c r="S201" s="188"/>
      <c r="T201" s="189" t="n">
        <v>0.60426</v>
      </c>
      <c r="U201" s="188" t="n">
        <f aca="false">ROUND(E201*T201,2)</f>
        <v>136.56</v>
      </c>
      <c r="V201" s="190"/>
      <c r="W201" s="190"/>
      <c r="X201" s="190"/>
      <c r="Y201" s="190"/>
      <c r="Z201" s="190"/>
      <c r="AA201" s="190"/>
      <c r="AB201" s="190"/>
      <c r="AC201" s="190"/>
      <c r="AD201" s="190"/>
      <c r="AE201" s="190" t="s">
        <v>353</v>
      </c>
      <c r="AF201" s="190"/>
      <c r="AG201" s="190"/>
      <c r="AH201" s="190"/>
      <c r="AI201" s="190"/>
      <c r="AJ201" s="190"/>
      <c r="AK201" s="190"/>
      <c r="AL201" s="190"/>
      <c r="AM201" s="190"/>
      <c r="AN201" s="190"/>
      <c r="AO201" s="190"/>
      <c r="AP201" s="190"/>
      <c r="AQ201" s="190"/>
      <c r="AR201" s="190"/>
      <c r="AS201" s="190"/>
      <c r="AT201" s="190"/>
      <c r="AU201" s="190"/>
      <c r="AV201" s="190"/>
      <c r="AW201" s="190"/>
      <c r="AX201" s="190"/>
      <c r="AY201" s="190"/>
      <c r="AZ201" s="190"/>
      <c r="BA201" s="190"/>
      <c r="BB201" s="190"/>
      <c r="BC201" s="190"/>
      <c r="BD201" s="190"/>
      <c r="BE201" s="190"/>
      <c r="BF201" s="190"/>
      <c r="BG201" s="190"/>
      <c r="BH201" s="190"/>
    </row>
    <row r="202" customFormat="false" ht="12.75" hidden="false" customHeight="false" outlineLevel="1" collapsed="false">
      <c r="A202" s="182"/>
      <c r="B202" s="182"/>
      <c r="C202" s="191" t="s">
        <v>423</v>
      </c>
      <c r="D202" s="192"/>
      <c r="E202" s="193"/>
      <c r="F202" s="187"/>
      <c r="G202" s="187"/>
      <c r="H202" s="187"/>
      <c r="I202" s="187"/>
      <c r="J202" s="187"/>
      <c r="K202" s="187"/>
      <c r="L202" s="187"/>
      <c r="M202" s="187"/>
      <c r="N202" s="188"/>
      <c r="O202" s="188"/>
      <c r="P202" s="188"/>
      <c r="Q202" s="188"/>
      <c r="R202" s="188"/>
      <c r="S202" s="188"/>
      <c r="T202" s="189"/>
      <c r="U202" s="188"/>
      <c r="V202" s="190"/>
      <c r="W202" s="190"/>
      <c r="X202" s="190"/>
      <c r="Y202" s="190"/>
      <c r="Z202" s="190"/>
      <c r="AA202" s="190"/>
      <c r="AB202" s="190"/>
      <c r="AC202" s="190"/>
      <c r="AD202" s="190"/>
      <c r="AE202" s="190" t="s">
        <v>130</v>
      </c>
      <c r="AF202" s="190" t="n">
        <v>0</v>
      </c>
      <c r="AG202" s="190"/>
      <c r="AH202" s="190"/>
      <c r="AI202" s="190"/>
      <c r="AJ202" s="190"/>
      <c r="AK202" s="190"/>
      <c r="AL202" s="190"/>
      <c r="AM202" s="190"/>
      <c r="AN202" s="190"/>
      <c r="AO202" s="190"/>
      <c r="AP202" s="190"/>
      <c r="AQ202" s="190"/>
      <c r="AR202" s="190"/>
      <c r="AS202" s="190"/>
      <c r="AT202" s="190"/>
      <c r="AU202" s="190"/>
      <c r="AV202" s="190"/>
      <c r="AW202" s="190"/>
      <c r="AX202" s="190"/>
      <c r="AY202" s="190"/>
      <c r="AZ202" s="190"/>
      <c r="BA202" s="190"/>
      <c r="BB202" s="190"/>
      <c r="BC202" s="190"/>
      <c r="BD202" s="190"/>
      <c r="BE202" s="190"/>
      <c r="BF202" s="190"/>
      <c r="BG202" s="190"/>
      <c r="BH202" s="190"/>
    </row>
    <row r="203" customFormat="false" ht="12.75" hidden="false" customHeight="false" outlineLevel="1" collapsed="false">
      <c r="A203" s="182"/>
      <c r="B203" s="182"/>
      <c r="C203" s="191" t="s">
        <v>424</v>
      </c>
      <c r="D203" s="192"/>
      <c r="E203" s="193" t="n">
        <v>226</v>
      </c>
      <c r="F203" s="187"/>
      <c r="G203" s="187"/>
      <c r="H203" s="187"/>
      <c r="I203" s="187"/>
      <c r="J203" s="187"/>
      <c r="K203" s="187"/>
      <c r="L203" s="187"/>
      <c r="M203" s="187"/>
      <c r="N203" s="188"/>
      <c r="O203" s="188"/>
      <c r="P203" s="188"/>
      <c r="Q203" s="188"/>
      <c r="R203" s="188"/>
      <c r="S203" s="188"/>
      <c r="T203" s="189"/>
      <c r="U203" s="188"/>
      <c r="V203" s="190"/>
      <c r="W203" s="190"/>
      <c r="X203" s="190"/>
      <c r="Y203" s="190"/>
      <c r="Z203" s="190"/>
      <c r="AA203" s="190"/>
      <c r="AB203" s="190"/>
      <c r="AC203" s="190"/>
      <c r="AD203" s="190"/>
      <c r="AE203" s="190" t="s">
        <v>130</v>
      </c>
      <c r="AF203" s="190" t="n">
        <v>0</v>
      </c>
      <c r="AG203" s="190"/>
      <c r="AH203" s="190"/>
      <c r="AI203" s="190"/>
      <c r="AJ203" s="190"/>
      <c r="AK203" s="190"/>
      <c r="AL203" s="190"/>
      <c r="AM203" s="190"/>
      <c r="AN203" s="190"/>
      <c r="AO203" s="190"/>
      <c r="AP203" s="190"/>
      <c r="AQ203" s="190"/>
      <c r="AR203" s="190"/>
      <c r="AS203" s="190"/>
      <c r="AT203" s="190"/>
      <c r="AU203" s="190"/>
      <c r="AV203" s="190"/>
      <c r="AW203" s="190"/>
      <c r="AX203" s="190"/>
      <c r="AY203" s="190"/>
      <c r="AZ203" s="190"/>
      <c r="BA203" s="190"/>
      <c r="BB203" s="190"/>
      <c r="BC203" s="190"/>
      <c r="BD203" s="190"/>
      <c r="BE203" s="190"/>
      <c r="BF203" s="190"/>
      <c r="BG203" s="190"/>
      <c r="BH203" s="190"/>
    </row>
    <row r="204" customFormat="false" ht="12.75" hidden="false" customHeight="false" outlineLevel="1" collapsed="false">
      <c r="A204" s="182" t="n">
        <v>125</v>
      </c>
      <c r="B204" s="182" t="s">
        <v>425</v>
      </c>
      <c r="C204" s="183" t="s">
        <v>426</v>
      </c>
      <c r="D204" s="184" t="s">
        <v>427</v>
      </c>
      <c r="E204" s="185" t="n">
        <v>2</v>
      </c>
      <c r="F204" s="186" t="n">
        <f aca="false">H204+J204</f>
        <v>0</v>
      </c>
      <c r="G204" s="187" t="n">
        <f aca="false">ROUND(E204*F204,2)</f>
        <v>0</v>
      </c>
      <c r="H204" s="187"/>
      <c r="I204" s="187" t="n">
        <f aca="false">ROUND(E204*H204,2)</f>
        <v>0</v>
      </c>
      <c r="J204" s="187"/>
      <c r="K204" s="187" t="n">
        <f aca="false">ROUND(E204*J204,2)</f>
        <v>0</v>
      </c>
      <c r="L204" s="187" t="n">
        <v>21</v>
      </c>
      <c r="M204" s="187" t="n">
        <f aca="false">G204*(1+L204/100)</f>
        <v>0</v>
      </c>
      <c r="N204" s="188" t="n">
        <v>0</v>
      </c>
      <c r="O204" s="188" t="n">
        <f aca="false">ROUND(E204*N204,5)</f>
        <v>0</v>
      </c>
      <c r="P204" s="188" t="n">
        <v>0</v>
      </c>
      <c r="Q204" s="188" t="n">
        <f aca="false">ROUND(E204*P204,5)</f>
        <v>0</v>
      </c>
      <c r="R204" s="188"/>
      <c r="S204" s="188"/>
      <c r="T204" s="189" t="n">
        <v>0</v>
      </c>
      <c r="U204" s="188" t="n">
        <f aca="false">ROUND(E204*T204,2)</f>
        <v>0</v>
      </c>
      <c r="V204" s="190"/>
      <c r="W204" s="190"/>
      <c r="X204" s="190"/>
      <c r="Y204" s="190"/>
      <c r="Z204" s="190"/>
      <c r="AA204" s="190"/>
      <c r="AB204" s="190"/>
      <c r="AC204" s="190"/>
      <c r="AD204" s="190"/>
      <c r="AE204" s="190" t="s">
        <v>116</v>
      </c>
      <c r="AF204" s="190"/>
      <c r="AG204" s="190"/>
      <c r="AH204" s="190"/>
      <c r="AI204" s="190"/>
      <c r="AJ204" s="190"/>
      <c r="AK204" s="190"/>
      <c r="AL204" s="190"/>
      <c r="AM204" s="190"/>
      <c r="AN204" s="190"/>
      <c r="AO204" s="190"/>
      <c r="AP204" s="190"/>
      <c r="AQ204" s="190"/>
      <c r="AR204" s="190"/>
      <c r="AS204" s="190"/>
      <c r="AT204" s="190"/>
      <c r="AU204" s="190"/>
      <c r="AV204" s="190"/>
      <c r="AW204" s="190"/>
      <c r="AX204" s="190"/>
      <c r="AY204" s="190"/>
      <c r="AZ204" s="190"/>
      <c r="BA204" s="190"/>
      <c r="BB204" s="190"/>
      <c r="BC204" s="190"/>
      <c r="BD204" s="190"/>
      <c r="BE204" s="190"/>
      <c r="BF204" s="190"/>
      <c r="BG204" s="190"/>
      <c r="BH204" s="190"/>
    </row>
    <row r="205" customFormat="false" ht="12.75" hidden="false" customHeight="false" outlineLevel="0" collapsed="false">
      <c r="A205" s="194" t="s">
        <v>111</v>
      </c>
      <c r="B205" s="194" t="s">
        <v>74</v>
      </c>
      <c r="C205" s="195" t="s">
        <v>75</v>
      </c>
      <c r="D205" s="196"/>
      <c r="E205" s="197"/>
      <c r="F205" s="198"/>
      <c r="G205" s="198" t="n">
        <f aca="false">SUMIF(AE206:AE218,"&lt;&gt;NOR",G206:G218)</f>
        <v>0</v>
      </c>
      <c r="H205" s="198"/>
      <c r="I205" s="198" t="n">
        <f aca="false">SUM(I206:I218)</f>
        <v>0</v>
      </c>
      <c r="J205" s="198"/>
      <c r="K205" s="198" t="n">
        <f aca="false">SUM(K206:K218)</f>
        <v>0</v>
      </c>
      <c r="L205" s="198"/>
      <c r="M205" s="198" t="n">
        <f aca="false">SUM(M206:M218)</f>
        <v>0</v>
      </c>
      <c r="N205" s="199"/>
      <c r="O205" s="199" t="n">
        <f aca="false">SUM(O206:O218)</f>
        <v>0.31702</v>
      </c>
      <c r="P205" s="199"/>
      <c r="Q205" s="199" t="n">
        <f aca="false">SUM(Q206:Q218)</f>
        <v>0</v>
      </c>
      <c r="R205" s="199"/>
      <c r="S205" s="199"/>
      <c r="T205" s="200"/>
      <c r="U205" s="199" t="n">
        <f aca="false">SUM(U206:U218)</f>
        <v>6.55</v>
      </c>
      <c r="AE205" s="3" t="s">
        <v>112</v>
      </c>
    </row>
    <row r="206" customFormat="false" ht="19.4" hidden="false" customHeight="false" outlineLevel="1" collapsed="false">
      <c r="A206" s="182" t="n">
        <v>126</v>
      </c>
      <c r="B206" s="182" t="s">
        <v>428</v>
      </c>
      <c r="C206" s="183" t="s">
        <v>429</v>
      </c>
      <c r="D206" s="184" t="s">
        <v>128</v>
      </c>
      <c r="E206" s="185" t="n">
        <v>131</v>
      </c>
      <c r="F206" s="186" t="n">
        <f aca="false">H206+J206</f>
        <v>0</v>
      </c>
      <c r="G206" s="187" t="n">
        <f aca="false">ROUND(E206*F206,2)</f>
        <v>0</v>
      </c>
      <c r="H206" s="187"/>
      <c r="I206" s="187" t="n">
        <f aca="false">ROUND(E206*H206,2)</f>
        <v>0</v>
      </c>
      <c r="J206" s="187"/>
      <c r="K206" s="187" t="n">
        <f aca="false">ROUND(E206*J206,2)</f>
        <v>0</v>
      </c>
      <c r="L206" s="187" t="n">
        <v>21</v>
      </c>
      <c r="M206" s="187" t="n">
        <f aca="false">G206*(1+L206/100)</f>
        <v>0</v>
      </c>
      <c r="N206" s="188" t="n">
        <v>0.00242</v>
      </c>
      <c r="O206" s="188" t="n">
        <f aca="false">ROUND(E206*N206,5)</f>
        <v>0.31702</v>
      </c>
      <c r="P206" s="188" t="n">
        <v>0</v>
      </c>
      <c r="Q206" s="188" t="n">
        <f aca="false">ROUND(E206*P206,5)</f>
        <v>0</v>
      </c>
      <c r="R206" s="188"/>
      <c r="S206" s="188"/>
      <c r="T206" s="189" t="n">
        <v>0.05</v>
      </c>
      <c r="U206" s="188" t="n">
        <f aca="false">ROUND(E206*T206,2)</f>
        <v>6.55</v>
      </c>
      <c r="V206" s="190"/>
      <c r="W206" s="190"/>
      <c r="X206" s="190"/>
      <c r="Y206" s="190"/>
      <c r="Z206" s="190"/>
      <c r="AA206" s="190"/>
      <c r="AB206" s="190"/>
      <c r="AC206" s="190"/>
      <c r="AD206" s="190"/>
      <c r="AE206" s="190" t="s">
        <v>116</v>
      </c>
      <c r="AF206" s="190"/>
      <c r="AG206" s="190"/>
      <c r="AH206" s="190"/>
      <c r="AI206" s="190"/>
      <c r="AJ206" s="190"/>
      <c r="AK206" s="190"/>
      <c r="AL206" s="190"/>
      <c r="AM206" s="190"/>
      <c r="AN206" s="190"/>
      <c r="AO206" s="190"/>
      <c r="AP206" s="190"/>
      <c r="AQ206" s="190"/>
      <c r="AR206" s="190"/>
      <c r="AS206" s="190"/>
      <c r="AT206" s="190"/>
      <c r="AU206" s="190"/>
      <c r="AV206" s="190"/>
      <c r="AW206" s="190"/>
      <c r="AX206" s="190"/>
      <c r="AY206" s="190"/>
      <c r="AZ206" s="190"/>
      <c r="BA206" s="190"/>
      <c r="BB206" s="190"/>
      <c r="BC206" s="190"/>
      <c r="BD206" s="190"/>
      <c r="BE206" s="190"/>
      <c r="BF206" s="190"/>
      <c r="BG206" s="190"/>
      <c r="BH206" s="190"/>
    </row>
    <row r="207" customFormat="false" ht="12.75" hidden="false" customHeight="false" outlineLevel="1" collapsed="false">
      <c r="A207" s="182"/>
      <c r="B207" s="182"/>
      <c r="C207" s="191" t="s">
        <v>430</v>
      </c>
      <c r="D207" s="192"/>
      <c r="E207" s="193" t="n">
        <v>32</v>
      </c>
      <c r="F207" s="187"/>
      <c r="G207" s="187"/>
      <c r="H207" s="187"/>
      <c r="I207" s="187"/>
      <c r="J207" s="187"/>
      <c r="K207" s="187"/>
      <c r="L207" s="187"/>
      <c r="M207" s="187"/>
      <c r="N207" s="188"/>
      <c r="O207" s="188"/>
      <c r="P207" s="188"/>
      <c r="Q207" s="188"/>
      <c r="R207" s="188"/>
      <c r="S207" s="188"/>
      <c r="T207" s="189"/>
      <c r="U207" s="188"/>
      <c r="V207" s="190"/>
      <c r="W207" s="190"/>
      <c r="X207" s="190"/>
      <c r="Y207" s="190"/>
      <c r="Z207" s="190"/>
      <c r="AA207" s="190"/>
      <c r="AB207" s="190"/>
      <c r="AC207" s="190"/>
      <c r="AD207" s="190"/>
      <c r="AE207" s="190" t="s">
        <v>130</v>
      </c>
      <c r="AF207" s="190" t="n">
        <v>0</v>
      </c>
      <c r="AG207" s="190"/>
      <c r="AH207" s="190"/>
      <c r="AI207" s="190"/>
      <c r="AJ207" s="190"/>
      <c r="AK207" s="190"/>
      <c r="AL207" s="190"/>
      <c r="AM207" s="190"/>
      <c r="AN207" s="190"/>
      <c r="AO207" s="190"/>
      <c r="AP207" s="190"/>
      <c r="AQ207" s="190"/>
      <c r="AR207" s="190"/>
      <c r="AS207" s="190"/>
      <c r="AT207" s="190"/>
      <c r="AU207" s="190"/>
      <c r="AV207" s="190"/>
      <c r="AW207" s="190"/>
      <c r="AX207" s="190"/>
      <c r="AY207" s="190"/>
      <c r="AZ207" s="190"/>
      <c r="BA207" s="190"/>
      <c r="BB207" s="190"/>
      <c r="BC207" s="190"/>
      <c r="BD207" s="190"/>
      <c r="BE207" s="190"/>
      <c r="BF207" s="190"/>
      <c r="BG207" s="190"/>
      <c r="BH207" s="190"/>
    </row>
    <row r="208" customFormat="false" ht="12.75" hidden="false" customHeight="false" outlineLevel="1" collapsed="false">
      <c r="A208" s="182"/>
      <c r="B208" s="182"/>
      <c r="C208" s="191" t="s">
        <v>431</v>
      </c>
      <c r="D208" s="192"/>
      <c r="E208" s="193" t="n">
        <v>4</v>
      </c>
      <c r="F208" s="187"/>
      <c r="G208" s="187"/>
      <c r="H208" s="187"/>
      <c r="I208" s="187"/>
      <c r="J208" s="187"/>
      <c r="K208" s="187"/>
      <c r="L208" s="187"/>
      <c r="M208" s="187"/>
      <c r="N208" s="188"/>
      <c r="O208" s="188"/>
      <c r="P208" s="188"/>
      <c r="Q208" s="188"/>
      <c r="R208" s="188"/>
      <c r="S208" s="188"/>
      <c r="T208" s="189"/>
      <c r="U208" s="188"/>
      <c r="V208" s="190"/>
      <c r="W208" s="190"/>
      <c r="X208" s="190"/>
      <c r="Y208" s="190"/>
      <c r="Z208" s="190"/>
      <c r="AA208" s="190"/>
      <c r="AB208" s="190"/>
      <c r="AC208" s="190"/>
      <c r="AD208" s="190"/>
      <c r="AE208" s="190" t="s">
        <v>130</v>
      </c>
      <c r="AF208" s="190" t="n">
        <v>0</v>
      </c>
      <c r="AG208" s="190"/>
      <c r="AH208" s="190"/>
      <c r="AI208" s="190"/>
      <c r="AJ208" s="190"/>
      <c r="AK208" s="190"/>
      <c r="AL208" s="190"/>
      <c r="AM208" s="190"/>
      <c r="AN208" s="190"/>
      <c r="AO208" s="190"/>
      <c r="AP208" s="190"/>
      <c r="AQ208" s="190"/>
      <c r="AR208" s="190"/>
      <c r="AS208" s="190"/>
      <c r="AT208" s="190"/>
      <c r="AU208" s="190"/>
      <c r="AV208" s="190"/>
      <c r="AW208" s="190"/>
      <c r="AX208" s="190"/>
      <c r="AY208" s="190"/>
      <c r="AZ208" s="190"/>
      <c r="BA208" s="190"/>
      <c r="BB208" s="190"/>
      <c r="BC208" s="190"/>
      <c r="BD208" s="190"/>
      <c r="BE208" s="190"/>
      <c r="BF208" s="190"/>
      <c r="BG208" s="190"/>
      <c r="BH208" s="190"/>
    </row>
    <row r="209" customFormat="false" ht="12.75" hidden="false" customHeight="false" outlineLevel="1" collapsed="false">
      <c r="A209" s="182"/>
      <c r="B209" s="182"/>
      <c r="C209" s="191" t="s">
        <v>432</v>
      </c>
      <c r="D209" s="192"/>
      <c r="E209" s="193" t="n">
        <v>15</v>
      </c>
      <c r="F209" s="187"/>
      <c r="G209" s="187"/>
      <c r="H209" s="187"/>
      <c r="I209" s="187"/>
      <c r="J209" s="187"/>
      <c r="K209" s="187"/>
      <c r="L209" s="187"/>
      <c r="M209" s="187"/>
      <c r="N209" s="188"/>
      <c r="O209" s="188"/>
      <c r="P209" s="188"/>
      <c r="Q209" s="188"/>
      <c r="R209" s="188"/>
      <c r="S209" s="188"/>
      <c r="T209" s="189"/>
      <c r="U209" s="188"/>
      <c r="V209" s="190"/>
      <c r="W209" s="190"/>
      <c r="X209" s="190"/>
      <c r="Y209" s="190"/>
      <c r="Z209" s="190"/>
      <c r="AA209" s="190"/>
      <c r="AB209" s="190"/>
      <c r="AC209" s="190"/>
      <c r="AD209" s="190"/>
      <c r="AE209" s="190" t="s">
        <v>130</v>
      </c>
      <c r="AF209" s="190" t="n">
        <v>0</v>
      </c>
      <c r="AG209" s="190"/>
      <c r="AH209" s="190"/>
      <c r="AI209" s="190"/>
      <c r="AJ209" s="190"/>
      <c r="AK209" s="190"/>
      <c r="AL209" s="190"/>
      <c r="AM209" s="190"/>
      <c r="AN209" s="190"/>
      <c r="AO209" s="190"/>
      <c r="AP209" s="190"/>
      <c r="AQ209" s="190"/>
      <c r="AR209" s="190"/>
      <c r="AS209" s="190"/>
      <c r="AT209" s="190"/>
      <c r="AU209" s="190"/>
      <c r="AV209" s="190"/>
      <c r="AW209" s="190"/>
      <c r="AX209" s="190"/>
      <c r="AY209" s="190"/>
      <c r="AZ209" s="190"/>
      <c r="BA209" s="190"/>
      <c r="BB209" s="190"/>
      <c r="BC209" s="190"/>
      <c r="BD209" s="190"/>
      <c r="BE209" s="190"/>
      <c r="BF209" s="190"/>
      <c r="BG209" s="190"/>
      <c r="BH209" s="190"/>
    </row>
    <row r="210" customFormat="false" ht="12.75" hidden="false" customHeight="false" outlineLevel="1" collapsed="false">
      <c r="A210" s="182"/>
      <c r="B210" s="182"/>
      <c r="C210" s="191" t="s">
        <v>433</v>
      </c>
      <c r="D210" s="192"/>
      <c r="E210" s="193" t="n">
        <v>5</v>
      </c>
      <c r="F210" s="187"/>
      <c r="G210" s="187"/>
      <c r="H210" s="187"/>
      <c r="I210" s="187"/>
      <c r="J210" s="187"/>
      <c r="K210" s="187"/>
      <c r="L210" s="187"/>
      <c r="M210" s="187"/>
      <c r="N210" s="188"/>
      <c r="O210" s="188"/>
      <c r="P210" s="188"/>
      <c r="Q210" s="188"/>
      <c r="R210" s="188"/>
      <c r="S210" s="188"/>
      <c r="T210" s="189"/>
      <c r="U210" s="188"/>
      <c r="V210" s="190"/>
      <c r="W210" s="190"/>
      <c r="X210" s="190"/>
      <c r="Y210" s="190"/>
      <c r="Z210" s="190"/>
      <c r="AA210" s="190"/>
      <c r="AB210" s="190"/>
      <c r="AC210" s="190"/>
      <c r="AD210" s="190"/>
      <c r="AE210" s="190" t="s">
        <v>130</v>
      </c>
      <c r="AF210" s="190" t="n">
        <v>0</v>
      </c>
      <c r="AG210" s="190"/>
      <c r="AH210" s="190"/>
      <c r="AI210" s="190"/>
      <c r="AJ210" s="190"/>
      <c r="AK210" s="190"/>
      <c r="AL210" s="190"/>
      <c r="AM210" s="190"/>
      <c r="AN210" s="190"/>
      <c r="AO210" s="190"/>
      <c r="AP210" s="190"/>
      <c r="AQ210" s="190"/>
      <c r="AR210" s="190"/>
      <c r="AS210" s="190"/>
      <c r="AT210" s="190"/>
      <c r="AU210" s="190"/>
      <c r="AV210" s="190"/>
      <c r="AW210" s="190"/>
      <c r="AX210" s="190"/>
      <c r="AY210" s="190"/>
      <c r="AZ210" s="190"/>
      <c r="BA210" s="190"/>
      <c r="BB210" s="190"/>
      <c r="BC210" s="190"/>
      <c r="BD210" s="190"/>
      <c r="BE210" s="190"/>
      <c r="BF210" s="190"/>
      <c r="BG210" s="190"/>
      <c r="BH210" s="190"/>
    </row>
    <row r="211" customFormat="false" ht="12.75" hidden="false" customHeight="false" outlineLevel="1" collapsed="false">
      <c r="A211" s="182"/>
      <c r="B211" s="182"/>
      <c r="C211" s="191" t="s">
        <v>434</v>
      </c>
      <c r="D211" s="192"/>
      <c r="E211" s="193" t="n">
        <v>8</v>
      </c>
      <c r="F211" s="187"/>
      <c r="G211" s="187"/>
      <c r="H211" s="187"/>
      <c r="I211" s="187"/>
      <c r="J211" s="187"/>
      <c r="K211" s="187"/>
      <c r="L211" s="187"/>
      <c r="M211" s="187"/>
      <c r="N211" s="188"/>
      <c r="O211" s="188"/>
      <c r="P211" s="188"/>
      <c r="Q211" s="188"/>
      <c r="R211" s="188"/>
      <c r="S211" s="188"/>
      <c r="T211" s="189"/>
      <c r="U211" s="188"/>
      <c r="V211" s="190"/>
      <c r="W211" s="190"/>
      <c r="X211" s="190"/>
      <c r="Y211" s="190"/>
      <c r="Z211" s="190"/>
      <c r="AA211" s="190"/>
      <c r="AB211" s="190"/>
      <c r="AC211" s="190"/>
      <c r="AD211" s="190"/>
      <c r="AE211" s="190" t="s">
        <v>130</v>
      </c>
      <c r="AF211" s="190" t="n">
        <v>0</v>
      </c>
      <c r="AG211" s="190"/>
      <c r="AH211" s="190"/>
      <c r="AI211" s="190"/>
      <c r="AJ211" s="190"/>
      <c r="AK211" s="190"/>
      <c r="AL211" s="190"/>
      <c r="AM211" s="190"/>
      <c r="AN211" s="190"/>
      <c r="AO211" s="190"/>
      <c r="AP211" s="190"/>
      <c r="AQ211" s="190"/>
      <c r="AR211" s="190"/>
      <c r="AS211" s="190"/>
      <c r="AT211" s="190"/>
      <c r="AU211" s="190"/>
      <c r="AV211" s="190"/>
      <c r="AW211" s="190"/>
      <c r="AX211" s="190"/>
      <c r="AY211" s="190"/>
      <c r="AZ211" s="190"/>
      <c r="BA211" s="190"/>
      <c r="BB211" s="190"/>
      <c r="BC211" s="190"/>
      <c r="BD211" s="190"/>
      <c r="BE211" s="190"/>
      <c r="BF211" s="190"/>
      <c r="BG211" s="190"/>
      <c r="BH211" s="190"/>
    </row>
    <row r="212" customFormat="false" ht="12.75" hidden="false" customHeight="false" outlineLevel="1" collapsed="false">
      <c r="A212" s="182"/>
      <c r="B212" s="182"/>
      <c r="C212" s="191" t="s">
        <v>435</v>
      </c>
      <c r="D212" s="192"/>
      <c r="E212" s="193" t="n">
        <v>13</v>
      </c>
      <c r="F212" s="187"/>
      <c r="G212" s="187"/>
      <c r="H212" s="187"/>
      <c r="I212" s="187"/>
      <c r="J212" s="187"/>
      <c r="K212" s="187"/>
      <c r="L212" s="187"/>
      <c r="M212" s="187"/>
      <c r="N212" s="188"/>
      <c r="O212" s="188"/>
      <c r="P212" s="188"/>
      <c r="Q212" s="188"/>
      <c r="R212" s="188"/>
      <c r="S212" s="188"/>
      <c r="T212" s="189"/>
      <c r="U212" s="188"/>
      <c r="V212" s="190"/>
      <c r="W212" s="190"/>
      <c r="X212" s="190"/>
      <c r="Y212" s="190"/>
      <c r="Z212" s="190"/>
      <c r="AA212" s="190"/>
      <c r="AB212" s="190"/>
      <c r="AC212" s="190"/>
      <c r="AD212" s="190"/>
      <c r="AE212" s="190" t="s">
        <v>130</v>
      </c>
      <c r="AF212" s="190" t="n">
        <v>0</v>
      </c>
      <c r="AG212" s="190"/>
      <c r="AH212" s="190"/>
      <c r="AI212" s="190"/>
      <c r="AJ212" s="190"/>
      <c r="AK212" s="190"/>
      <c r="AL212" s="190"/>
      <c r="AM212" s="190"/>
      <c r="AN212" s="190"/>
      <c r="AO212" s="190"/>
      <c r="AP212" s="190"/>
      <c r="AQ212" s="190"/>
      <c r="AR212" s="190"/>
      <c r="AS212" s="190"/>
      <c r="AT212" s="190"/>
      <c r="AU212" s="190"/>
      <c r="AV212" s="190"/>
      <c r="AW212" s="190"/>
      <c r="AX212" s="190"/>
      <c r="AY212" s="190"/>
      <c r="AZ212" s="190"/>
      <c r="BA212" s="190"/>
      <c r="BB212" s="190"/>
      <c r="BC212" s="190"/>
      <c r="BD212" s="190"/>
      <c r="BE212" s="190"/>
      <c r="BF212" s="190"/>
      <c r="BG212" s="190"/>
      <c r="BH212" s="190"/>
    </row>
    <row r="213" customFormat="false" ht="12.75" hidden="false" customHeight="false" outlineLevel="1" collapsed="false">
      <c r="A213" s="182"/>
      <c r="B213" s="182"/>
      <c r="C213" s="191" t="s">
        <v>436</v>
      </c>
      <c r="D213" s="192"/>
      <c r="E213" s="193" t="n">
        <v>5</v>
      </c>
      <c r="F213" s="187"/>
      <c r="G213" s="187"/>
      <c r="H213" s="187"/>
      <c r="I213" s="187"/>
      <c r="J213" s="187"/>
      <c r="K213" s="187"/>
      <c r="L213" s="187"/>
      <c r="M213" s="187"/>
      <c r="N213" s="188"/>
      <c r="O213" s="188"/>
      <c r="P213" s="188"/>
      <c r="Q213" s="188"/>
      <c r="R213" s="188"/>
      <c r="S213" s="188"/>
      <c r="T213" s="189"/>
      <c r="U213" s="188"/>
      <c r="V213" s="190"/>
      <c r="W213" s="190"/>
      <c r="X213" s="190"/>
      <c r="Y213" s="190"/>
      <c r="Z213" s="190"/>
      <c r="AA213" s="190"/>
      <c r="AB213" s="190"/>
      <c r="AC213" s="190"/>
      <c r="AD213" s="190"/>
      <c r="AE213" s="190" t="s">
        <v>130</v>
      </c>
      <c r="AF213" s="190" t="n">
        <v>0</v>
      </c>
      <c r="AG213" s="190"/>
      <c r="AH213" s="190"/>
      <c r="AI213" s="190"/>
      <c r="AJ213" s="190"/>
      <c r="AK213" s="190"/>
      <c r="AL213" s="190"/>
      <c r="AM213" s="190"/>
      <c r="AN213" s="190"/>
      <c r="AO213" s="190"/>
      <c r="AP213" s="190"/>
      <c r="AQ213" s="190"/>
      <c r="AR213" s="190"/>
      <c r="AS213" s="190"/>
      <c r="AT213" s="190"/>
      <c r="AU213" s="190"/>
      <c r="AV213" s="190"/>
      <c r="AW213" s="190"/>
      <c r="AX213" s="190"/>
      <c r="AY213" s="190"/>
      <c r="AZ213" s="190"/>
      <c r="BA213" s="190"/>
      <c r="BB213" s="190"/>
      <c r="BC213" s="190"/>
      <c r="BD213" s="190"/>
      <c r="BE213" s="190"/>
      <c r="BF213" s="190"/>
      <c r="BG213" s="190"/>
      <c r="BH213" s="190"/>
    </row>
    <row r="214" customFormat="false" ht="12.75" hidden="false" customHeight="false" outlineLevel="1" collapsed="false">
      <c r="A214" s="182"/>
      <c r="B214" s="182"/>
      <c r="C214" s="191" t="s">
        <v>437</v>
      </c>
      <c r="D214" s="192"/>
      <c r="E214" s="193" t="n">
        <v>22</v>
      </c>
      <c r="F214" s="187"/>
      <c r="G214" s="187"/>
      <c r="H214" s="187"/>
      <c r="I214" s="187"/>
      <c r="J214" s="187"/>
      <c r="K214" s="187"/>
      <c r="L214" s="187"/>
      <c r="M214" s="187"/>
      <c r="N214" s="188"/>
      <c r="O214" s="188"/>
      <c r="P214" s="188"/>
      <c r="Q214" s="188"/>
      <c r="R214" s="188"/>
      <c r="S214" s="188"/>
      <c r="T214" s="189"/>
      <c r="U214" s="188"/>
      <c r="V214" s="190"/>
      <c r="W214" s="190"/>
      <c r="X214" s="190"/>
      <c r="Y214" s="190"/>
      <c r="Z214" s="190"/>
      <c r="AA214" s="190"/>
      <c r="AB214" s="190"/>
      <c r="AC214" s="190"/>
      <c r="AD214" s="190"/>
      <c r="AE214" s="190" t="s">
        <v>130</v>
      </c>
      <c r="AF214" s="190" t="n">
        <v>0</v>
      </c>
      <c r="AG214" s="190"/>
      <c r="AH214" s="190"/>
      <c r="AI214" s="190"/>
      <c r="AJ214" s="190"/>
      <c r="AK214" s="190"/>
      <c r="AL214" s="190"/>
      <c r="AM214" s="190"/>
      <c r="AN214" s="190"/>
      <c r="AO214" s="190"/>
      <c r="AP214" s="190"/>
      <c r="AQ214" s="190"/>
      <c r="AR214" s="190"/>
      <c r="AS214" s="190"/>
      <c r="AT214" s="190"/>
      <c r="AU214" s="190"/>
      <c r="AV214" s="190"/>
      <c r="AW214" s="190"/>
      <c r="AX214" s="190"/>
      <c r="AY214" s="190"/>
      <c r="AZ214" s="190"/>
      <c r="BA214" s="190"/>
      <c r="BB214" s="190"/>
      <c r="BC214" s="190"/>
      <c r="BD214" s="190"/>
      <c r="BE214" s="190"/>
      <c r="BF214" s="190"/>
      <c r="BG214" s="190"/>
      <c r="BH214" s="190"/>
    </row>
    <row r="215" customFormat="false" ht="12.75" hidden="false" customHeight="false" outlineLevel="1" collapsed="false">
      <c r="A215" s="182"/>
      <c r="B215" s="182"/>
      <c r="C215" s="191" t="s">
        <v>438</v>
      </c>
      <c r="D215" s="192"/>
      <c r="E215" s="193" t="n">
        <v>4</v>
      </c>
      <c r="F215" s="187"/>
      <c r="G215" s="187"/>
      <c r="H215" s="187"/>
      <c r="I215" s="187"/>
      <c r="J215" s="187"/>
      <c r="K215" s="187"/>
      <c r="L215" s="187"/>
      <c r="M215" s="187"/>
      <c r="N215" s="188"/>
      <c r="O215" s="188"/>
      <c r="P215" s="188"/>
      <c r="Q215" s="188"/>
      <c r="R215" s="188"/>
      <c r="S215" s="188"/>
      <c r="T215" s="189"/>
      <c r="U215" s="188"/>
      <c r="V215" s="190"/>
      <c r="W215" s="190"/>
      <c r="X215" s="190"/>
      <c r="Y215" s="190"/>
      <c r="Z215" s="190"/>
      <c r="AA215" s="190"/>
      <c r="AB215" s="190"/>
      <c r="AC215" s="190"/>
      <c r="AD215" s="190"/>
      <c r="AE215" s="190" t="s">
        <v>130</v>
      </c>
      <c r="AF215" s="190" t="n">
        <v>0</v>
      </c>
      <c r="AG215" s="190"/>
      <c r="AH215" s="190"/>
      <c r="AI215" s="190"/>
      <c r="AJ215" s="190"/>
      <c r="AK215" s="190"/>
      <c r="AL215" s="190"/>
      <c r="AM215" s="190"/>
      <c r="AN215" s="190"/>
      <c r="AO215" s="190"/>
      <c r="AP215" s="190"/>
      <c r="AQ215" s="190"/>
      <c r="AR215" s="190"/>
      <c r="AS215" s="190"/>
      <c r="AT215" s="190"/>
      <c r="AU215" s="190"/>
      <c r="AV215" s="190"/>
      <c r="AW215" s="190"/>
      <c r="AX215" s="190"/>
      <c r="AY215" s="190"/>
      <c r="AZ215" s="190"/>
      <c r="BA215" s="190"/>
      <c r="BB215" s="190"/>
      <c r="BC215" s="190"/>
      <c r="BD215" s="190"/>
      <c r="BE215" s="190"/>
      <c r="BF215" s="190"/>
      <c r="BG215" s="190"/>
      <c r="BH215" s="190"/>
    </row>
    <row r="216" customFormat="false" ht="12.75" hidden="false" customHeight="false" outlineLevel="1" collapsed="false">
      <c r="A216" s="182"/>
      <c r="B216" s="182"/>
      <c r="C216" s="191" t="s">
        <v>439</v>
      </c>
      <c r="D216" s="192"/>
      <c r="E216" s="193" t="n">
        <v>10</v>
      </c>
      <c r="F216" s="187"/>
      <c r="G216" s="187"/>
      <c r="H216" s="187"/>
      <c r="I216" s="187"/>
      <c r="J216" s="187"/>
      <c r="K216" s="187"/>
      <c r="L216" s="187"/>
      <c r="M216" s="187"/>
      <c r="N216" s="188"/>
      <c r="O216" s="188"/>
      <c r="P216" s="188"/>
      <c r="Q216" s="188"/>
      <c r="R216" s="188"/>
      <c r="S216" s="188"/>
      <c r="T216" s="189"/>
      <c r="U216" s="188"/>
      <c r="V216" s="190"/>
      <c r="W216" s="190"/>
      <c r="X216" s="190"/>
      <c r="Y216" s="190"/>
      <c r="Z216" s="190"/>
      <c r="AA216" s="190"/>
      <c r="AB216" s="190"/>
      <c r="AC216" s="190"/>
      <c r="AD216" s="190"/>
      <c r="AE216" s="190" t="s">
        <v>130</v>
      </c>
      <c r="AF216" s="190" t="n">
        <v>0</v>
      </c>
      <c r="AG216" s="190"/>
      <c r="AH216" s="190"/>
      <c r="AI216" s="190"/>
      <c r="AJ216" s="190"/>
      <c r="AK216" s="190"/>
      <c r="AL216" s="190"/>
      <c r="AM216" s="190"/>
      <c r="AN216" s="190"/>
      <c r="AO216" s="190"/>
      <c r="AP216" s="190"/>
      <c r="AQ216" s="190"/>
      <c r="AR216" s="190"/>
      <c r="AS216" s="190"/>
      <c r="AT216" s="190"/>
      <c r="AU216" s="190"/>
      <c r="AV216" s="190"/>
      <c r="AW216" s="190"/>
      <c r="AX216" s="190"/>
      <c r="AY216" s="190"/>
      <c r="AZ216" s="190"/>
      <c r="BA216" s="190"/>
      <c r="BB216" s="190"/>
      <c r="BC216" s="190"/>
      <c r="BD216" s="190"/>
      <c r="BE216" s="190"/>
      <c r="BF216" s="190"/>
      <c r="BG216" s="190"/>
      <c r="BH216" s="190"/>
    </row>
    <row r="217" customFormat="false" ht="12.75" hidden="false" customHeight="false" outlineLevel="1" collapsed="false">
      <c r="A217" s="182"/>
      <c r="B217" s="182"/>
      <c r="C217" s="191" t="s">
        <v>440</v>
      </c>
      <c r="D217" s="192"/>
      <c r="E217" s="193" t="n">
        <v>6</v>
      </c>
      <c r="F217" s="187"/>
      <c r="G217" s="187"/>
      <c r="H217" s="187"/>
      <c r="I217" s="187"/>
      <c r="J217" s="187"/>
      <c r="K217" s="187"/>
      <c r="L217" s="187"/>
      <c r="M217" s="187"/>
      <c r="N217" s="188"/>
      <c r="O217" s="188"/>
      <c r="P217" s="188"/>
      <c r="Q217" s="188"/>
      <c r="R217" s="188"/>
      <c r="S217" s="188"/>
      <c r="T217" s="189"/>
      <c r="U217" s="188"/>
      <c r="V217" s="190"/>
      <c r="W217" s="190"/>
      <c r="X217" s="190"/>
      <c r="Y217" s="190"/>
      <c r="Z217" s="190"/>
      <c r="AA217" s="190"/>
      <c r="AB217" s="190"/>
      <c r="AC217" s="190"/>
      <c r="AD217" s="190"/>
      <c r="AE217" s="190" t="s">
        <v>130</v>
      </c>
      <c r="AF217" s="190" t="n">
        <v>0</v>
      </c>
      <c r="AG217" s="190"/>
      <c r="AH217" s="190"/>
      <c r="AI217" s="190"/>
      <c r="AJ217" s="190"/>
      <c r="AK217" s="190"/>
      <c r="AL217" s="190"/>
      <c r="AM217" s="190"/>
      <c r="AN217" s="190"/>
      <c r="AO217" s="190"/>
      <c r="AP217" s="190"/>
      <c r="AQ217" s="190"/>
      <c r="AR217" s="190"/>
      <c r="AS217" s="190"/>
      <c r="AT217" s="190"/>
      <c r="AU217" s="190"/>
      <c r="AV217" s="190"/>
      <c r="AW217" s="190"/>
      <c r="AX217" s="190"/>
      <c r="AY217" s="190"/>
      <c r="AZ217" s="190"/>
      <c r="BA217" s="190"/>
      <c r="BB217" s="190"/>
      <c r="BC217" s="190"/>
      <c r="BD217" s="190"/>
      <c r="BE217" s="190"/>
      <c r="BF217" s="190"/>
      <c r="BG217" s="190"/>
      <c r="BH217" s="190"/>
    </row>
    <row r="218" customFormat="false" ht="12.75" hidden="false" customHeight="false" outlineLevel="1" collapsed="false">
      <c r="A218" s="182"/>
      <c r="B218" s="182"/>
      <c r="C218" s="191" t="s">
        <v>441</v>
      </c>
      <c r="D218" s="192"/>
      <c r="E218" s="193" t="n">
        <v>7</v>
      </c>
      <c r="F218" s="187"/>
      <c r="G218" s="187"/>
      <c r="H218" s="187"/>
      <c r="I218" s="187"/>
      <c r="J218" s="187"/>
      <c r="K218" s="187"/>
      <c r="L218" s="187"/>
      <c r="M218" s="187"/>
      <c r="N218" s="188"/>
      <c r="O218" s="188"/>
      <c r="P218" s="188"/>
      <c r="Q218" s="188"/>
      <c r="R218" s="188"/>
      <c r="S218" s="188"/>
      <c r="T218" s="189"/>
      <c r="U218" s="188"/>
      <c r="V218" s="190"/>
      <c r="W218" s="190"/>
      <c r="X218" s="190"/>
      <c r="Y218" s="190"/>
      <c r="Z218" s="190"/>
      <c r="AA218" s="190"/>
      <c r="AB218" s="190"/>
      <c r="AC218" s="190"/>
      <c r="AD218" s="190"/>
      <c r="AE218" s="190" t="s">
        <v>130</v>
      </c>
      <c r="AF218" s="190" t="n">
        <v>0</v>
      </c>
      <c r="AG218" s="190"/>
      <c r="AH218" s="190"/>
      <c r="AI218" s="190"/>
      <c r="AJ218" s="190"/>
      <c r="AK218" s="190"/>
      <c r="AL218" s="190"/>
      <c r="AM218" s="190"/>
      <c r="AN218" s="190"/>
      <c r="AO218" s="190"/>
      <c r="AP218" s="190"/>
      <c r="AQ218" s="190"/>
      <c r="AR218" s="190"/>
      <c r="AS218" s="190"/>
      <c r="AT218" s="190"/>
      <c r="AU218" s="190"/>
      <c r="AV218" s="190"/>
      <c r="AW218" s="190"/>
      <c r="AX218" s="190"/>
      <c r="AY218" s="190"/>
      <c r="AZ218" s="190"/>
      <c r="BA218" s="190"/>
      <c r="BB218" s="190"/>
      <c r="BC218" s="190"/>
      <c r="BD218" s="190"/>
      <c r="BE218" s="190"/>
      <c r="BF218" s="190"/>
      <c r="BG218" s="190"/>
      <c r="BH218" s="190"/>
    </row>
    <row r="219" customFormat="false" ht="12.75" hidden="false" customHeight="false" outlineLevel="0" collapsed="false">
      <c r="A219" s="194" t="s">
        <v>111</v>
      </c>
      <c r="B219" s="194" t="s">
        <v>76</v>
      </c>
      <c r="C219" s="195" t="s">
        <v>77</v>
      </c>
      <c r="D219" s="196"/>
      <c r="E219" s="197"/>
      <c r="F219" s="198"/>
      <c r="G219" s="198" t="n">
        <f aca="false">SUMIF(AE220:AE231,"&lt;&gt;NOR",G220:G231)</f>
        <v>0</v>
      </c>
      <c r="H219" s="198"/>
      <c r="I219" s="198" t="n">
        <f aca="false">SUM(I220:I231)</f>
        <v>0</v>
      </c>
      <c r="J219" s="198"/>
      <c r="K219" s="198" t="n">
        <f aca="false">SUM(K220:K231)</f>
        <v>0</v>
      </c>
      <c r="L219" s="198"/>
      <c r="M219" s="198" t="n">
        <f aca="false">SUM(M220:M231)</f>
        <v>0</v>
      </c>
      <c r="N219" s="199"/>
      <c r="O219" s="199" t="n">
        <f aca="false">SUM(O220:O231)</f>
        <v>0</v>
      </c>
      <c r="P219" s="199"/>
      <c r="Q219" s="199" t="n">
        <f aca="false">SUM(Q220:Q231)</f>
        <v>0</v>
      </c>
      <c r="R219" s="199"/>
      <c r="S219" s="199"/>
      <c r="T219" s="200"/>
      <c r="U219" s="199" t="n">
        <f aca="false">SUM(U220:U231)</f>
        <v>0</v>
      </c>
      <c r="AE219" s="3" t="s">
        <v>112</v>
      </c>
    </row>
    <row r="220" customFormat="false" ht="19.4" hidden="false" customHeight="false" outlineLevel="1" collapsed="false">
      <c r="A220" s="182" t="n">
        <v>127</v>
      </c>
      <c r="B220" s="182" t="s">
        <v>442</v>
      </c>
      <c r="C220" s="183" t="s">
        <v>443</v>
      </c>
      <c r="D220" s="184" t="s">
        <v>128</v>
      </c>
      <c r="E220" s="185" t="n">
        <v>150</v>
      </c>
      <c r="F220" s="186" t="n">
        <f aca="false">H220+J220</f>
        <v>0</v>
      </c>
      <c r="G220" s="187" t="n">
        <f aca="false">ROUND(E220*F220,2)</f>
        <v>0</v>
      </c>
      <c r="H220" s="187"/>
      <c r="I220" s="187" t="n">
        <f aca="false">ROUND(E220*H220,2)</f>
        <v>0</v>
      </c>
      <c r="J220" s="187"/>
      <c r="K220" s="187" t="n">
        <f aca="false">ROUND(E220*J220,2)</f>
        <v>0</v>
      </c>
      <c r="L220" s="187" t="n">
        <v>21</v>
      </c>
      <c r="M220" s="187" t="n">
        <f aca="false">G220*(1+L220/100)</f>
        <v>0</v>
      </c>
      <c r="N220" s="188" t="n">
        <v>0</v>
      </c>
      <c r="O220" s="188" t="n">
        <f aca="false">ROUND(E220*N220,5)</f>
        <v>0</v>
      </c>
      <c r="P220" s="188" t="n">
        <v>0</v>
      </c>
      <c r="Q220" s="188" t="n">
        <f aca="false">ROUND(E220*P220,5)</f>
        <v>0</v>
      </c>
      <c r="R220" s="188"/>
      <c r="S220" s="188"/>
      <c r="T220" s="189" t="n">
        <v>0</v>
      </c>
      <c r="U220" s="188" t="n">
        <f aca="false">ROUND(E220*T220,2)</f>
        <v>0</v>
      </c>
      <c r="V220" s="190"/>
      <c r="W220" s="190"/>
      <c r="X220" s="190"/>
      <c r="Y220" s="190"/>
      <c r="Z220" s="190"/>
      <c r="AA220" s="190"/>
      <c r="AB220" s="190"/>
      <c r="AC220" s="190"/>
      <c r="AD220" s="190"/>
      <c r="AE220" s="190" t="s">
        <v>116</v>
      </c>
      <c r="AF220" s="190"/>
      <c r="AG220" s="190"/>
      <c r="AH220" s="190"/>
      <c r="AI220" s="190"/>
      <c r="AJ220" s="190"/>
      <c r="AK220" s="190"/>
      <c r="AL220" s="190"/>
      <c r="AM220" s="190"/>
      <c r="AN220" s="190"/>
      <c r="AO220" s="190"/>
      <c r="AP220" s="190"/>
      <c r="AQ220" s="190"/>
      <c r="AR220" s="190"/>
      <c r="AS220" s="190"/>
      <c r="AT220" s="190"/>
      <c r="AU220" s="190"/>
      <c r="AV220" s="190"/>
      <c r="AW220" s="190"/>
      <c r="AX220" s="190"/>
      <c r="AY220" s="190"/>
      <c r="AZ220" s="190"/>
      <c r="BA220" s="190"/>
      <c r="BB220" s="190"/>
      <c r="BC220" s="190"/>
      <c r="BD220" s="190"/>
      <c r="BE220" s="190"/>
      <c r="BF220" s="190"/>
      <c r="BG220" s="190"/>
      <c r="BH220" s="190"/>
    </row>
    <row r="221" customFormat="false" ht="12.75" hidden="false" customHeight="false" outlineLevel="1" collapsed="false">
      <c r="A221" s="182"/>
      <c r="B221" s="182"/>
      <c r="C221" s="191" t="s">
        <v>444</v>
      </c>
      <c r="D221" s="192"/>
      <c r="E221" s="193"/>
      <c r="F221" s="187"/>
      <c r="G221" s="187"/>
      <c r="H221" s="187"/>
      <c r="I221" s="187"/>
      <c r="J221" s="187"/>
      <c r="K221" s="187"/>
      <c r="L221" s="187"/>
      <c r="M221" s="187"/>
      <c r="N221" s="188"/>
      <c r="O221" s="188"/>
      <c r="P221" s="188"/>
      <c r="Q221" s="188"/>
      <c r="R221" s="188"/>
      <c r="S221" s="188"/>
      <c r="T221" s="189"/>
      <c r="U221" s="188"/>
      <c r="V221" s="190"/>
      <c r="W221" s="190"/>
      <c r="X221" s="190"/>
      <c r="Y221" s="190"/>
      <c r="Z221" s="190"/>
      <c r="AA221" s="190"/>
      <c r="AB221" s="190"/>
      <c r="AC221" s="190"/>
      <c r="AD221" s="190"/>
      <c r="AE221" s="190" t="s">
        <v>130</v>
      </c>
      <c r="AF221" s="190" t="n">
        <v>0</v>
      </c>
      <c r="AG221" s="190"/>
      <c r="AH221" s="190"/>
      <c r="AI221" s="190"/>
      <c r="AJ221" s="190"/>
      <c r="AK221" s="190"/>
      <c r="AL221" s="190"/>
      <c r="AM221" s="190"/>
      <c r="AN221" s="190"/>
      <c r="AO221" s="190"/>
      <c r="AP221" s="190"/>
      <c r="AQ221" s="190"/>
      <c r="AR221" s="190"/>
      <c r="AS221" s="190"/>
      <c r="AT221" s="190"/>
      <c r="AU221" s="190"/>
      <c r="AV221" s="190"/>
      <c r="AW221" s="190"/>
      <c r="AX221" s="190"/>
      <c r="AY221" s="190"/>
      <c r="AZ221" s="190"/>
      <c r="BA221" s="190"/>
      <c r="BB221" s="190"/>
      <c r="BC221" s="190"/>
      <c r="BD221" s="190"/>
      <c r="BE221" s="190"/>
      <c r="BF221" s="190"/>
      <c r="BG221" s="190"/>
      <c r="BH221" s="190"/>
    </row>
    <row r="222" customFormat="false" ht="12.75" hidden="false" customHeight="false" outlineLevel="1" collapsed="false">
      <c r="A222" s="182"/>
      <c r="B222" s="182"/>
      <c r="C222" s="191" t="s">
        <v>445</v>
      </c>
      <c r="D222" s="192"/>
      <c r="E222" s="193" t="n">
        <v>150</v>
      </c>
      <c r="F222" s="187"/>
      <c r="G222" s="187"/>
      <c r="H222" s="187"/>
      <c r="I222" s="187"/>
      <c r="J222" s="187"/>
      <c r="K222" s="187"/>
      <c r="L222" s="187"/>
      <c r="M222" s="187"/>
      <c r="N222" s="188"/>
      <c r="O222" s="188"/>
      <c r="P222" s="188"/>
      <c r="Q222" s="188"/>
      <c r="R222" s="188"/>
      <c r="S222" s="188"/>
      <c r="T222" s="189"/>
      <c r="U222" s="188"/>
      <c r="V222" s="190"/>
      <c r="W222" s="190"/>
      <c r="X222" s="190"/>
      <c r="Y222" s="190"/>
      <c r="Z222" s="190"/>
      <c r="AA222" s="190"/>
      <c r="AB222" s="190"/>
      <c r="AC222" s="190"/>
      <c r="AD222" s="190"/>
      <c r="AE222" s="190" t="s">
        <v>130</v>
      </c>
      <c r="AF222" s="190" t="n">
        <v>0</v>
      </c>
      <c r="AG222" s="190"/>
      <c r="AH222" s="190"/>
      <c r="AI222" s="190"/>
      <c r="AJ222" s="190"/>
      <c r="AK222" s="190"/>
      <c r="AL222" s="190"/>
      <c r="AM222" s="190"/>
      <c r="AN222" s="190"/>
      <c r="AO222" s="190"/>
      <c r="AP222" s="190"/>
      <c r="AQ222" s="190"/>
      <c r="AR222" s="190"/>
      <c r="AS222" s="190"/>
      <c r="AT222" s="190"/>
      <c r="AU222" s="190"/>
      <c r="AV222" s="190"/>
      <c r="AW222" s="190"/>
      <c r="AX222" s="190"/>
      <c r="AY222" s="190"/>
      <c r="AZ222" s="190"/>
      <c r="BA222" s="190"/>
      <c r="BB222" s="190"/>
      <c r="BC222" s="190"/>
      <c r="BD222" s="190"/>
      <c r="BE222" s="190"/>
      <c r="BF222" s="190"/>
      <c r="BG222" s="190"/>
      <c r="BH222" s="190"/>
    </row>
    <row r="223" customFormat="false" ht="19.4" hidden="false" customHeight="false" outlineLevel="1" collapsed="false">
      <c r="A223" s="182" t="n">
        <v>128</v>
      </c>
      <c r="B223" s="182" t="s">
        <v>446</v>
      </c>
      <c r="C223" s="183" t="s">
        <v>447</v>
      </c>
      <c r="D223" s="184" t="s">
        <v>128</v>
      </c>
      <c r="E223" s="185" t="n">
        <v>19</v>
      </c>
      <c r="F223" s="186" t="n">
        <f aca="false">H223+J223</f>
        <v>0</v>
      </c>
      <c r="G223" s="187" t="n">
        <f aca="false">ROUND(E223*F223,2)</f>
        <v>0</v>
      </c>
      <c r="H223" s="187"/>
      <c r="I223" s="187" t="n">
        <f aca="false">ROUND(E223*H223,2)</f>
        <v>0</v>
      </c>
      <c r="J223" s="187"/>
      <c r="K223" s="187" t="n">
        <f aca="false">ROUND(E223*J223,2)</f>
        <v>0</v>
      </c>
      <c r="L223" s="187" t="n">
        <v>21</v>
      </c>
      <c r="M223" s="187" t="n">
        <f aca="false">G223*(1+L223/100)</f>
        <v>0</v>
      </c>
      <c r="N223" s="188" t="n">
        <v>0</v>
      </c>
      <c r="O223" s="188" t="n">
        <f aca="false">ROUND(E223*N223,5)</f>
        <v>0</v>
      </c>
      <c r="P223" s="188" t="n">
        <v>0</v>
      </c>
      <c r="Q223" s="188" t="n">
        <f aca="false">ROUND(E223*P223,5)</f>
        <v>0</v>
      </c>
      <c r="R223" s="188"/>
      <c r="S223" s="188"/>
      <c r="T223" s="189" t="n">
        <v>0</v>
      </c>
      <c r="U223" s="188" t="n">
        <f aca="false">ROUND(E223*T223,2)</f>
        <v>0</v>
      </c>
      <c r="V223" s="190"/>
      <c r="W223" s="190"/>
      <c r="X223" s="190"/>
      <c r="Y223" s="190"/>
      <c r="Z223" s="190"/>
      <c r="AA223" s="190"/>
      <c r="AB223" s="190"/>
      <c r="AC223" s="190"/>
      <c r="AD223" s="190"/>
      <c r="AE223" s="190" t="s">
        <v>116</v>
      </c>
      <c r="AF223" s="190"/>
      <c r="AG223" s="190"/>
      <c r="AH223" s="190"/>
      <c r="AI223" s="190"/>
      <c r="AJ223" s="190"/>
      <c r="AK223" s="190"/>
      <c r="AL223" s="190"/>
      <c r="AM223" s="190"/>
      <c r="AN223" s="190"/>
      <c r="AO223" s="190"/>
      <c r="AP223" s="190"/>
      <c r="AQ223" s="190"/>
      <c r="AR223" s="190"/>
      <c r="AS223" s="190"/>
      <c r="AT223" s="190"/>
      <c r="AU223" s="190"/>
      <c r="AV223" s="190"/>
      <c r="AW223" s="190"/>
      <c r="AX223" s="190"/>
      <c r="AY223" s="190"/>
      <c r="AZ223" s="190"/>
      <c r="BA223" s="190"/>
      <c r="BB223" s="190"/>
      <c r="BC223" s="190"/>
      <c r="BD223" s="190"/>
      <c r="BE223" s="190"/>
      <c r="BF223" s="190"/>
      <c r="BG223" s="190"/>
      <c r="BH223" s="190"/>
    </row>
    <row r="224" customFormat="false" ht="12.75" hidden="false" customHeight="false" outlineLevel="1" collapsed="false">
      <c r="A224" s="182"/>
      <c r="B224" s="182"/>
      <c r="C224" s="191" t="s">
        <v>448</v>
      </c>
      <c r="D224" s="192"/>
      <c r="E224" s="193"/>
      <c r="F224" s="187"/>
      <c r="G224" s="187"/>
      <c r="H224" s="187"/>
      <c r="I224" s="187"/>
      <c r="J224" s="187"/>
      <c r="K224" s="187"/>
      <c r="L224" s="187"/>
      <c r="M224" s="187"/>
      <c r="N224" s="188"/>
      <c r="O224" s="188"/>
      <c r="P224" s="188"/>
      <c r="Q224" s="188"/>
      <c r="R224" s="188"/>
      <c r="S224" s="188"/>
      <c r="T224" s="189"/>
      <c r="U224" s="188"/>
      <c r="V224" s="190"/>
      <c r="W224" s="190"/>
      <c r="X224" s="190"/>
      <c r="Y224" s="190"/>
      <c r="Z224" s="190"/>
      <c r="AA224" s="190"/>
      <c r="AB224" s="190"/>
      <c r="AC224" s="190"/>
      <c r="AD224" s="190"/>
      <c r="AE224" s="190" t="s">
        <v>130</v>
      </c>
      <c r="AF224" s="190" t="n">
        <v>0</v>
      </c>
      <c r="AG224" s="190"/>
      <c r="AH224" s="190"/>
      <c r="AI224" s="190"/>
      <c r="AJ224" s="190"/>
      <c r="AK224" s="190"/>
      <c r="AL224" s="190"/>
      <c r="AM224" s="190"/>
      <c r="AN224" s="190"/>
      <c r="AO224" s="190"/>
      <c r="AP224" s="190"/>
      <c r="AQ224" s="190"/>
      <c r="AR224" s="190"/>
      <c r="AS224" s="190"/>
      <c r="AT224" s="190"/>
      <c r="AU224" s="190"/>
      <c r="AV224" s="190"/>
      <c r="AW224" s="190"/>
      <c r="AX224" s="190"/>
      <c r="AY224" s="190"/>
      <c r="AZ224" s="190"/>
      <c r="BA224" s="190"/>
      <c r="BB224" s="190"/>
      <c r="BC224" s="190"/>
      <c r="BD224" s="190"/>
      <c r="BE224" s="190"/>
      <c r="BF224" s="190"/>
      <c r="BG224" s="190"/>
      <c r="BH224" s="190"/>
    </row>
    <row r="225" customFormat="false" ht="12.75" hidden="false" customHeight="false" outlineLevel="1" collapsed="false">
      <c r="A225" s="182"/>
      <c r="B225" s="182"/>
      <c r="C225" s="191" t="s">
        <v>449</v>
      </c>
      <c r="D225" s="192"/>
      <c r="E225" s="193" t="n">
        <v>19</v>
      </c>
      <c r="F225" s="187"/>
      <c r="G225" s="187"/>
      <c r="H225" s="187"/>
      <c r="I225" s="187"/>
      <c r="J225" s="187"/>
      <c r="K225" s="187"/>
      <c r="L225" s="187"/>
      <c r="M225" s="187"/>
      <c r="N225" s="188"/>
      <c r="O225" s="188"/>
      <c r="P225" s="188"/>
      <c r="Q225" s="188"/>
      <c r="R225" s="188"/>
      <c r="S225" s="188"/>
      <c r="T225" s="189"/>
      <c r="U225" s="188"/>
      <c r="V225" s="190"/>
      <c r="W225" s="190"/>
      <c r="X225" s="190"/>
      <c r="Y225" s="190"/>
      <c r="Z225" s="190"/>
      <c r="AA225" s="190"/>
      <c r="AB225" s="190"/>
      <c r="AC225" s="190"/>
      <c r="AD225" s="190"/>
      <c r="AE225" s="190" t="s">
        <v>130</v>
      </c>
      <c r="AF225" s="190" t="n">
        <v>0</v>
      </c>
      <c r="AG225" s="190"/>
      <c r="AH225" s="190"/>
      <c r="AI225" s="190"/>
      <c r="AJ225" s="190"/>
      <c r="AK225" s="190"/>
      <c r="AL225" s="190"/>
      <c r="AM225" s="190"/>
      <c r="AN225" s="190"/>
      <c r="AO225" s="190"/>
      <c r="AP225" s="190"/>
      <c r="AQ225" s="190"/>
      <c r="AR225" s="190"/>
      <c r="AS225" s="190"/>
      <c r="AT225" s="190"/>
      <c r="AU225" s="190"/>
      <c r="AV225" s="190"/>
      <c r="AW225" s="190"/>
      <c r="AX225" s="190"/>
      <c r="AY225" s="190"/>
      <c r="AZ225" s="190"/>
      <c r="BA225" s="190"/>
      <c r="BB225" s="190"/>
      <c r="BC225" s="190"/>
      <c r="BD225" s="190"/>
      <c r="BE225" s="190"/>
      <c r="BF225" s="190"/>
      <c r="BG225" s="190"/>
      <c r="BH225" s="190"/>
    </row>
    <row r="226" customFormat="false" ht="19.4" hidden="false" customHeight="false" outlineLevel="1" collapsed="false">
      <c r="A226" s="182" t="n">
        <v>129</v>
      </c>
      <c r="B226" s="182" t="s">
        <v>450</v>
      </c>
      <c r="C226" s="183" t="s">
        <v>451</v>
      </c>
      <c r="D226" s="184" t="s">
        <v>128</v>
      </c>
      <c r="E226" s="185" t="n">
        <v>27</v>
      </c>
      <c r="F226" s="186" t="n">
        <f aca="false">H226+J226</f>
        <v>0</v>
      </c>
      <c r="G226" s="187" t="n">
        <f aca="false">ROUND(E226*F226,2)</f>
        <v>0</v>
      </c>
      <c r="H226" s="187"/>
      <c r="I226" s="187" t="n">
        <f aca="false">ROUND(E226*H226,2)</f>
        <v>0</v>
      </c>
      <c r="J226" s="187"/>
      <c r="K226" s="187" t="n">
        <f aca="false">ROUND(E226*J226,2)</f>
        <v>0</v>
      </c>
      <c r="L226" s="187" t="n">
        <v>21</v>
      </c>
      <c r="M226" s="187" t="n">
        <f aca="false">G226*(1+L226/100)</f>
        <v>0</v>
      </c>
      <c r="N226" s="188" t="n">
        <v>0</v>
      </c>
      <c r="O226" s="188" t="n">
        <f aca="false">ROUND(E226*N226,5)</f>
        <v>0</v>
      </c>
      <c r="P226" s="188" t="n">
        <v>0</v>
      </c>
      <c r="Q226" s="188" t="n">
        <f aca="false">ROUND(E226*P226,5)</f>
        <v>0</v>
      </c>
      <c r="R226" s="188"/>
      <c r="S226" s="188"/>
      <c r="T226" s="189" t="n">
        <v>0</v>
      </c>
      <c r="U226" s="188" t="n">
        <f aca="false">ROUND(E226*T226,2)</f>
        <v>0</v>
      </c>
      <c r="V226" s="190"/>
      <c r="W226" s="190"/>
      <c r="X226" s="190"/>
      <c r="Y226" s="190"/>
      <c r="Z226" s="190"/>
      <c r="AA226" s="190"/>
      <c r="AB226" s="190"/>
      <c r="AC226" s="190"/>
      <c r="AD226" s="190"/>
      <c r="AE226" s="190" t="s">
        <v>116</v>
      </c>
      <c r="AF226" s="190"/>
      <c r="AG226" s="190"/>
      <c r="AH226" s="190"/>
      <c r="AI226" s="190"/>
      <c r="AJ226" s="190"/>
      <c r="AK226" s="190"/>
      <c r="AL226" s="190"/>
      <c r="AM226" s="190"/>
      <c r="AN226" s="190"/>
      <c r="AO226" s="190"/>
      <c r="AP226" s="190"/>
      <c r="AQ226" s="190"/>
      <c r="AR226" s="190"/>
      <c r="AS226" s="190"/>
      <c r="AT226" s="190"/>
      <c r="AU226" s="190"/>
      <c r="AV226" s="190"/>
      <c r="AW226" s="190"/>
      <c r="AX226" s="190"/>
      <c r="AY226" s="190"/>
      <c r="AZ226" s="190"/>
      <c r="BA226" s="190"/>
      <c r="BB226" s="190"/>
      <c r="BC226" s="190"/>
      <c r="BD226" s="190"/>
      <c r="BE226" s="190"/>
      <c r="BF226" s="190"/>
      <c r="BG226" s="190"/>
      <c r="BH226" s="190"/>
    </row>
    <row r="227" customFormat="false" ht="12.75" hidden="false" customHeight="false" outlineLevel="1" collapsed="false">
      <c r="A227" s="182"/>
      <c r="B227" s="182"/>
      <c r="C227" s="191" t="s">
        <v>452</v>
      </c>
      <c r="D227" s="192"/>
      <c r="E227" s="193"/>
      <c r="F227" s="187"/>
      <c r="G227" s="187"/>
      <c r="H227" s="187"/>
      <c r="I227" s="187"/>
      <c r="J227" s="187"/>
      <c r="K227" s="187"/>
      <c r="L227" s="187"/>
      <c r="M227" s="187"/>
      <c r="N227" s="188"/>
      <c r="O227" s="188"/>
      <c r="P227" s="188"/>
      <c r="Q227" s="188"/>
      <c r="R227" s="188"/>
      <c r="S227" s="188"/>
      <c r="T227" s="189"/>
      <c r="U227" s="188"/>
      <c r="V227" s="190"/>
      <c r="W227" s="190"/>
      <c r="X227" s="190"/>
      <c r="Y227" s="190"/>
      <c r="Z227" s="190"/>
      <c r="AA227" s="190"/>
      <c r="AB227" s="190"/>
      <c r="AC227" s="190"/>
      <c r="AD227" s="190"/>
      <c r="AE227" s="190" t="s">
        <v>130</v>
      </c>
      <c r="AF227" s="190" t="n">
        <v>0</v>
      </c>
      <c r="AG227" s="190"/>
      <c r="AH227" s="190"/>
      <c r="AI227" s="190"/>
      <c r="AJ227" s="190"/>
      <c r="AK227" s="190"/>
      <c r="AL227" s="190"/>
      <c r="AM227" s="190"/>
      <c r="AN227" s="190"/>
      <c r="AO227" s="190"/>
      <c r="AP227" s="190"/>
      <c r="AQ227" s="190"/>
      <c r="AR227" s="190"/>
      <c r="AS227" s="190"/>
      <c r="AT227" s="190"/>
      <c r="AU227" s="190"/>
      <c r="AV227" s="190"/>
      <c r="AW227" s="190"/>
      <c r="AX227" s="190"/>
      <c r="AY227" s="190"/>
      <c r="AZ227" s="190"/>
      <c r="BA227" s="190"/>
      <c r="BB227" s="190"/>
      <c r="BC227" s="190"/>
      <c r="BD227" s="190"/>
      <c r="BE227" s="190"/>
      <c r="BF227" s="190"/>
      <c r="BG227" s="190"/>
      <c r="BH227" s="190"/>
    </row>
    <row r="228" customFormat="false" ht="12.75" hidden="false" customHeight="false" outlineLevel="1" collapsed="false">
      <c r="A228" s="182"/>
      <c r="B228" s="182"/>
      <c r="C228" s="191" t="s">
        <v>453</v>
      </c>
      <c r="D228" s="192"/>
      <c r="E228" s="193" t="n">
        <v>27</v>
      </c>
      <c r="F228" s="187"/>
      <c r="G228" s="187"/>
      <c r="H228" s="187"/>
      <c r="I228" s="187"/>
      <c r="J228" s="187"/>
      <c r="K228" s="187"/>
      <c r="L228" s="187"/>
      <c r="M228" s="187"/>
      <c r="N228" s="188"/>
      <c r="O228" s="188"/>
      <c r="P228" s="188"/>
      <c r="Q228" s="188"/>
      <c r="R228" s="188"/>
      <c r="S228" s="188"/>
      <c r="T228" s="189"/>
      <c r="U228" s="188"/>
      <c r="V228" s="190"/>
      <c r="W228" s="190"/>
      <c r="X228" s="190"/>
      <c r="Y228" s="190"/>
      <c r="Z228" s="190"/>
      <c r="AA228" s="190"/>
      <c r="AB228" s="190"/>
      <c r="AC228" s="190"/>
      <c r="AD228" s="190"/>
      <c r="AE228" s="190" t="s">
        <v>130</v>
      </c>
      <c r="AF228" s="190" t="n">
        <v>0</v>
      </c>
      <c r="AG228" s="190"/>
      <c r="AH228" s="190"/>
      <c r="AI228" s="190"/>
      <c r="AJ228" s="190"/>
      <c r="AK228" s="190"/>
      <c r="AL228" s="190"/>
      <c r="AM228" s="190"/>
      <c r="AN228" s="190"/>
      <c r="AO228" s="190"/>
      <c r="AP228" s="190"/>
      <c r="AQ228" s="190"/>
      <c r="AR228" s="190"/>
      <c r="AS228" s="190"/>
      <c r="AT228" s="190"/>
      <c r="AU228" s="190"/>
      <c r="AV228" s="190"/>
      <c r="AW228" s="190"/>
      <c r="AX228" s="190"/>
      <c r="AY228" s="190"/>
      <c r="AZ228" s="190"/>
      <c r="BA228" s="190"/>
      <c r="BB228" s="190"/>
      <c r="BC228" s="190"/>
      <c r="BD228" s="190"/>
      <c r="BE228" s="190"/>
      <c r="BF228" s="190"/>
      <c r="BG228" s="190"/>
      <c r="BH228" s="190"/>
    </row>
    <row r="229" customFormat="false" ht="19.4" hidden="false" customHeight="false" outlineLevel="1" collapsed="false">
      <c r="A229" s="182" t="n">
        <v>130</v>
      </c>
      <c r="B229" s="182" t="s">
        <v>454</v>
      </c>
      <c r="C229" s="183" t="s">
        <v>455</v>
      </c>
      <c r="D229" s="184" t="s">
        <v>128</v>
      </c>
      <c r="E229" s="185" t="n">
        <v>159</v>
      </c>
      <c r="F229" s="186" t="n">
        <f aca="false">H229+J229</f>
        <v>0</v>
      </c>
      <c r="G229" s="187" t="n">
        <f aca="false">ROUND(E229*F229,2)</f>
        <v>0</v>
      </c>
      <c r="H229" s="187"/>
      <c r="I229" s="187" t="n">
        <f aca="false">ROUND(E229*H229,2)</f>
        <v>0</v>
      </c>
      <c r="J229" s="187"/>
      <c r="K229" s="187" t="n">
        <f aca="false">ROUND(E229*J229,2)</f>
        <v>0</v>
      </c>
      <c r="L229" s="187" t="n">
        <v>21</v>
      </c>
      <c r="M229" s="187" t="n">
        <f aca="false">G229*(1+L229/100)</f>
        <v>0</v>
      </c>
      <c r="N229" s="188" t="n">
        <v>0</v>
      </c>
      <c r="O229" s="188" t="n">
        <f aca="false">ROUND(E229*N229,5)</f>
        <v>0</v>
      </c>
      <c r="P229" s="188" t="n">
        <v>0</v>
      </c>
      <c r="Q229" s="188" t="n">
        <f aca="false">ROUND(E229*P229,5)</f>
        <v>0</v>
      </c>
      <c r="R229" s="188"/>
      <c r="S229" s="188"/>
      <c r="T229" s="189" t="n">
        <v>0</v>
      </c>
      <c r="U229" s="188" t="n">
        <f aca="false">ROUND(E229*T229,2)</f>
        <v>0</v>
      </c>
      <c r="V229" s="190"/>
      <c r="W229" s="190"/>
      <c r="X229" s="190"/>
      <c r="Y229" s="190"/>
      <c r="Z229" s="190"/>
      <c r="AA229" s="190"/>
      <c r="AB229" s="190"/>
      <c r="AC229" s="190"/>
      <c r="AD229" s="190"/>
      <c r="AE229" s="190" t="s">
        <v>116</v>
      </c>
      <c r="AF229" s="190"/>
      <c r="AG229" s="190"/>
      <c r="AH229" s="190"/>
      <c r="AI229" s="190"/>
      <c r="AJ229" s="190"/>
      <c r="AK229" s="190"/>
      <c r="AL229" s="190"/>
      <c r="AM229" s="190"/>
      <c r="AN229" s="190"/>
      <c r="AO229" s="190"/>
      <c r="AP229" s="190"/>
      <c r="AQ229" s="190"/>
      <c r="AR229" s="190"/>
      <c r="AS229" s="190"/>
      <c r="AT229" s="190"/>
      <c r="AU229" s="190"/>
      <c r="AV229" s="190"/>
      <c r="AW229" s="190"/>
      <c r="AX229" s="190"/>
      <c r="AY229" s="190"/>
      <c r="AZ229" s="190"/>
      <c r="BA229" s="190"/>
      <c r="BB229" s="190"/>
      <c r="BC229" s="190"/>
      <c r="BD229" s="190"/>
      <c r="BE229" s="190"/>
      <c r="BF229" s="190"/>
      <c r="BG229" s="190"/>
      <c r="BH229" s="190"/>
    </row>
    <row r="230" customFormat="false" ht="12.75" hidden="false" customHeight="false" outlineLevel="1" collapsed="false">
      <c r="A230" s="182"/>
      <c r="B230" s="182"/>
      <c r="C230" s="191" t="s">
        <v>456</v>
      </c>
      <c r="D230" s="192"/>
      <c r="E230" s="193"/>
      <c r="F230" s="187"/>
      <c r="G230" s="187"/>
      <c r="H230" s="187"/>
      <c r="I230" s="187"/>
      <c r="J230" s="187"/>
      <c r="K230" s="187"/>
      <c r="L230" s="187"/>
      <c r="M230" s="187"/>
      <c r="N230" s="188"/>
      <c r="O230" s="188"/>
      <c r="P230" s="188"/>
      <c r="Q230" s="188"/>
      <c r="R230" s="188"/>
      <c r="S230" s="188"/>
      <c r="T230" s="189"/>
      <c r="U230" s="188"/>
      <c r="V230" s="190"/>
      <c r="W230" s="190"/>
      <c r="X230" s="190"/>
      <c r="Y230" s="190"/>
      <c r="Z230" s="190"/>
      <c r="AA230" s="190"/>
      <c r="AB230" s="190"/>
      <c r="AC230" s="190"/>
      <c r="AD230" s="190"/>
      <c r="AE230" s="190" t="s">
        <v>130</v>
      </c>
      <c r="AF230" s="190" t="n">
        <v>0</v>
      </c>
      <c r="AG230" s="190"/>
      <c r="AH230" s="190"/>
      <c r="AI230" s="190"/>
      <c r="AJ230" s="190"/>
      <c r="AK230" s="190"/>
      <c r="AL230" s="190"/>
      <c r="AM230" s="190"/>
      <c r="AN230" s="190"/>
      <c r="AO230" s="190"/>
      <c r="AP230" s="190"/>
      <c r="AQ230" s="190"/>
      <c r="AR230" s="190"/>
      <c r="AS230" s="190"/>
      <c r="AT230" s="190"/>
      <c r="AU230" s="190"/>
      <c r="AV230" s="190"/>
      <c r="AW230" s="190"/>
      <c r="AX230" s="190"/>
      <c r="AY230" s="190"/>
      <c r="AZ230" s="190"/>
      <c r="BA230" s="190"/>
      <c r="BB230" s="190"/>
      <c r="BC230" s="190"/>
      <c r="BD230" s="190"/>
      <c r="BE230" s="190"/>
      <c r="BF230" s="190"/>
      <c r="BG230" s="190"/>
      <c r="BH230" s="190"/>
    </row>
    <row r="231" customFormat="false" ht="12.75" hidden="false" customHeight="false" outlineLevel="1" collapsed="false">
      <c r="A231" s="182"/>
      <c r="B231" s="182"/>
      <c r="C231" s="191" t="s">
        <v>457</v>
      </c>
      <c r="D231" s="192"/>
      <c r="E231" s="193" t="n">
        <v>159</v>
      </c>
      <c r="F231" s="187"/>
      <c r="G231" s="187"/>
      <c r="H231" s="187"/>
      <c r="I231" s="187"/>
      <c r="J231" s="187"/>
      <c r="K231" s="187"/>
      <c r="L231" s="187"/>
      <c r="M231" s="187"/>
      <c r="N231" s="188"/>
      <c r="O231" s="188"/>
      <c r="P231" s="188"/>
      <c r="Q231" s="188"/>
      <c r="R231" s="188"/>
      <c r="S231" s="188"/>
      <c r="T231" s="189"/>
      <c r="U231" s="188"/>
      <c r="V231" s="190"/>
      <c r="W231" s="190"/>
      <c r="X231" s="190"/>
      <c r="Y231" s="190"/>
      <c r="Z231" s="190"/>
      <c r="AA231" s="190"/>
      <c r="AB231" s="190"/>
      <c r="AC231" s="190"/>
      <c r="AD231" s="190"/>
      <c r="AE231" s="190" t="s">
        <v>130</v>
      </c>
      <c r="AF231" s="190" t="n">
        <v>0</v>
      </c>
      <c r="AG231" s="190"/>
      <c r="AH231" s="190"/>
      <c r="AI231" s="190"/>
      <c r="AJ231" s="190"/>
      <c r="AK231" s="190"/>
      <c r="AL231" s="190"/>
      <c r="AM231" s="190"/>
      <c r="AN231" s="190"/>
      <c r="AO231" s="190"/>
      <c r="AP231" s="190"/>
      <c r="AQ231" s="190"/>
      <c r="AR231" s="190"/>
      <c r="AS231" s="190"/>
      <c r="AT231" s="190"/>
      <c r="AU231" s="190"/>
      <c r="AV231" s="190"/>
      <c r="AW231" s="190"/>
      <c r="AX231" s="190"/>
      <c r="AY231" s="190"/>
      <c r="AZ231" s="190"/>
      <c r="BA231" s="190"/>
      <c r="BB231" s="190"/>
      <c r="BC231" s="190"/>
      <c r="BD231" s="190"/>
      <c r="BE231" s="190"/>
      <c r="BF231" s="190"/>
      <c r="BG231" s="190"/>
      <c r="BH231" s="190"/>
    </row>
    <row r="232" customFormat="false" ht="12.75" hidden="false" customHeight="false" outlineLevel="0" collapsed="false">
      <c r="A232" s="194" t="s">
        <v>111</v>
      </c>
      <c r="B232" s="194" t="s">
        <v>78</v>
      </c>
      <c r="C232" s="195" t="s">
        <v>79</v>
      </c>
      <c r="D232" s="196"/>
      <c r="E232" s="197"/>
      <c r="F232" s="198"/>
      <c r="G232" s="198" t="n">
        <f aca="false">SUMIF(AE233:AE288,"&lt;&gt;NOR",G233:G288)</f>
        <v>0</v>
      </c>
      <c r="H232" s="198"/>
      <c r="I232" s="198" t="n">
        <f aca="false">SUM(I233:I288)</f>
        <v>0</v>
      </c>
      <c r="J232" s="198"/>
      <c r="K232" s="198" t="n">
        <f aca="false">SUM(K233:K288)</f>
        <v>0</v>
      </c>
      <c r="L232" s="198"/>
      <c r="M232" s="198" t="n">
        <f aca="false">SUM(M233:M288)</f>
        <v>0</v>
      </c>
      <c r="N232" s="199"/>
      <c r="O232" s="199" t="n">
        <f aca="false">SUM(O233:O288)</f>
        <v>0</v>
      </c>
      <c r="P232" s="199"/>
      <c r="Q232" s="199" t="n">
        <f aca="false">SUM(Q233:Q288)</f>
        <v>0</v>
      </c>
      <c r="R232" s="199"/>
      <c r="S232" s="199"/>
      <c r="T232" s="200"/>
      <c r="U232" s="199" t="n">
        <f aca="false">SUM(U233:U288)</f>
        <v>0</v>
      </c>
      <c r="AE232" s="3" t="s">
        <v>112</v>
      </c>
    </row>
    <row r="233" customFormat="false" ht="12.75" hidden="false" customHeight="false" outlineLevel="1" collapsed="false">
      <c r="A233" s="182" t="n">
        <v>131</v>
      </c>
      <c r="B233" s="182" t="s">
        <v>458</v>
      </c>
      <c r="C233" s="183" t="s">
        <v>459</v>
      </c>
      <c r="D233" s="184" t="s">
        <v>128</v>
      </c>
      <c r="E233" s="185" t="n">
        <v>303</v>
      </c>
      <c r="F233" s="186" t="n">
        <f aca="false">H233+J233</f>
        <v>0</v>
      </c>
      <c r="G233" s="187" t="n">
        <f aca="false">ROUND(E233*F233,2)</f>
        <v>0</v>
      </c>
      <c r="H233" s="187"/>
      <c r="I233" s="187" t="n">
        <f aca="false">ROUND(E233*H233,2)</f>
        <v>0</v>
      </c>
      <c r="J233" s="187"/>
      <c r="K233" s="187" t="n">
        <f aca="false">ROUND(E233*J233,2)</f>
        <v>0</v>
      </c>
      <c r="L233" s="187" t="n">
        <v>21</v>
      </c>
      <c r="M233" s="187" t="n">
        <f aca="false">G233*(1+L233/100)</f>
        <v>0</v>
      </c>
      <c r="N233" s="188" t="n">
        <v>0</v>
      </c>
      <c r="O233" s="188" t="n">
        <f aca="false">ROUND(E233*N233,5)</f>
        <v>0</v>
      </c>
      <c r="P233" s="188" t="n">
        <v>0</v>
      </c>
      <c r="Q233" s="188" t="n">
        <f aca="false">ROUND(E233*P233,5)</f>
        <v>0</v>
      </c>
      <c r="R233" s="188"/>
      <c r="S233" s="188"/>
      <c r="T233" s="189" t="n">
        <v>0</v>
      </c>
      <c r="U233" s="188" t="n">
        <f aca="false">ROUND(E233*T233,2)</f>
        <v>0</v>
      </c>
      <c r="V233" s="190"/>
      <c r="W233" s="190"/>
      <c r="X233" s="190"/>
      <c r="Y233" s="190"/>
      <c r="Z233" s="190"/>
      <c r="AA233" s="190"/>
      <c r="AB233" s="190"/>
      <c r="AC233" s="190"/>
      <c r="AD233" s="190"/>
      <c r="AE233" s="190" t="s">
        <v>116</v>
      </c>
      <c r="AF233" s="190"/>
      <c r="AG233" s="190"/>
      <c r="AH233" s="190"/>
      <c r="AI233" s="190"/>
      <c r="AJ233" s="190"/>
      <c r="AK233" s="190"/>
      <c r="AL233" s="190"/>
      <c r="AM233" s="190"/>
      <c r="AN233" s="190"/>
      <c r="AO233" s="190"/>
      <c r="AP233" s="190"/>
      <c r="AQ233" s="190"/>
      <c r="AR233" s="190"/>
      <c r="AS233" s="190"/>
      <c r="AT233" s="190"/>
      <c r="AU233" s="190"/>
      <c r="AV233" s="190"/>
      <c r="AW233" s="190"/>
      <c r="AX233" s="190"/>
      <c r="AY233" s="190"/>
      <c r="AZ233" s="190"/>
      <c r="BA233" s="190"/>
      <c r="BB233" s="190"/>
      <c r="BC233" s="190"/>
      <c r="BD233" s="190"/>
      <c r="BE233" s="190"/>
      <c r="BF233" s="190"/>
      <c r="BG233" s="190"/>
      <c r="BH233" s="190"/>
    </row>
    <row r="234" customFormat="false" ht="12.75" hidden="false" customHeight="false" outlineLevel="1" collapsed="false">
      <c r="A234" s="182" t="n">
        <v>132</v>
      </c>
      <c r="B234" s="182" t="s">
        <v>460</v>
      </c>
      <c r="C234" s="183" t="s">
        <v>461</v>
      </c>
      <c r="D234" s="184" t="s">
        <v>128</v>
      </c>
      <c r="E234" s="185" t="n">
        <v>79</v>
      </c>
      <c r="F234" s="186" t="n">
        <f aca="false">H234+J234</f>
        <v>0</v>
      </c>
      <c r="G234" s="187" t="n">
        <f aca="false">ROUND(E234*F234,2)</f>
        <v>0</v>
      </c>
      <c r="H234" s="187"/>
      <c r="I234" s="187" t="n">
        <f aca="false">ROUND(E234*H234,2)</f>
        <v>0</v>
      </c>
      <c r="J234" s="187"/>
      <c r="K234" s="187" t="n">
        <f aca="false">ROUND(E234*J234,2)</f>
        <v>0</v>
      </c>
      <c r="L234" s="187" t="n">
        <v>21</v>
      </c>
      <c r="M234" s="187" t="n">
        <f aca="false">G234*(1+L234/100)</f>
        <v>0</v>
      </c>
      <c r="N234" s="188" t="n">
        <v>0</v>
      </c>
      <c r="O234" s="188" t="n">
        <f aca="false">ROUND(E234*N234,5)</f>
        <v>0</v>
      </c>
      <c r="P234" s="188" t="n">
        <v>0</v>
      </c>
      <c r="Q234" s="188" t="n">
        <f aca="false">ROUND(E234*P234,5)</f>
        <v>0</v>
      </c>
      <c r="R234" s="188"/>
      <c r="S234" s="188"/>
      <c r="T234" s="189" t="n">
        <v>0</v>
      </c>
      <c r="U234" s="188" t="n">
        <f aca="false">ROUND(E234*T234,2)</f>
        <v>0</v>
      </c>
      <c r="V234" s="190"/>
      <c r="W234" s="190"/>
      <c r="X234" s="190"/>
      <c r="Y234" s="190"/>
      <c r="Z234" s="190"/>
      <c r="AA234" s="190"/>
      <c r="AB234" s="190"/>
      <c r="AC234" s="190"/>
      <c r="AD234" s="190"/>
      <c r="AE234" s="190" t="s">
        <v>116</v>
      </c>
      <c r="AF234" s="190"/>
      <c r="AG234" s="190"/>
      <c r="AH234" s="190"/>
      <c r="AI234" s="190"/>
      <c r="AJ234" s="190"/>
      <c r="AK234" s="190"/>
      <c r="AL234" s="190"/>
      <c r="AM234" s="190"/>
      <c r="AN234" s="190"/>
      <c r="AO234" s="190"/>
      <c r="AP234" s="190"/>
      <c r="AQ234" s="190"/>
      <c r="AR234" s="190"/>
      <c r="AS234" s="190"/>
      <c r="AT234" s="190"/>
      <c r="AU234" s="190"/>
      <c r="AV234" s="190"/>
      <c r="AW234" s="190"/>
      <c r="AX234" s="190"/>
      <c r="AY234" s="190"/>
      <c r="AZ234" s="190"/>
      <c r="BA234" s="190"/>
      <c r="BB234" s="190"/>
      <c r="BC234" s="190"/>
      <c r="BD234" s="190"/>
      <c r="BE234" s="190"/>
      <c r="BF234" s="190"/>
      <c r="BG234" s="190"/>
      <c r="BH234" s="190"/>
    </row>
    <row r="235" customFormat="false" ht="12.75" hidden="false" customHeight="false" outlineLevel="1" collapsed="false">
      <c r="A235" s="182" t="n">
        <v>133</v>
      </c>
      <c r="B235" s="182" t="s">
        <v>462</v>
      </c>
      <c r="C235" s="183" t="s">
        <v>463</v>
      </c>
      <c r="D235" s="184" t="s">
        <v>128</v>
      </c>
      <c r="E235" s="185" t="n">
        <v>29</v>
      </c>
      <c r="F235" s="186" t="n">
        <f aca="false">H235+J235</f>
        <v>0</v>
      </c>
      <c r="G235" s="187" t="n">
        <f aca="false">ROUND(E235*F235,2)</f>
        <v>0</v>
      </c>
      <c r="H235" s="187"/>
      <c r="I235" s="187" t="n">
        <f aca="false">ROUND(E235*H235,2)</f>
        <v>0</v>
      </c>
      <c r="J235" s="187"/>
      <c r="K235" s="187" t="n">
        <f aca="false">ROUND(E235*J235,2)</f>
        <v>0</v>
      </c>
      <c r="L235" s="187" t="n">
        <v>21</v>
      </c>
      <c r="M235" s="187" t="n">
        <f aca="false">G235*(1+L235/100)</f>
        <v>0</v>
      </c>
      <c r="N235" s="188" t="n">
        <v>0</v>
      </c>
      <c r="O235" s="188" t="n">
        <f aca="false">ROUND(E235*N235,5)</f>
        <v>0</v>
      </c>
      <c r="P235" s="188" t="n">
        <v>0</v>
      </c>
      <c r="Q235" s="188" t="n">
        <f aca="false">ROUND(E235*P235,5)</f>
        <v>0</v>
      </c>
      <c r="R235" s="188"/>
      <c r="S235" s="188"/>
      <c r="T235" s="189" t="n">
        <v>0</v>
      </c>
      <c r="U235" s="188" t="n">
        <f aca="false">ROUND(E235*T235,2)</f>
        <v>0</v>
      </c>
      <c r="V235" s="190"/>
      <c r="W235" s="190"/>
      <c r="X235" s="190"/>
      <c r="Y235" s="190"/>
      <c r="Z235" s="190"/>
      <c r="AA235" s="190"/>
      <c r="AB235" s="190"/>
      <c r="AC235" s="190"/>
      <c r="AD235" s="190"/>
      <c r="AE235" s="190" t="s">
        <v>116</v>
      </c>
      <c r="AF235" s="190"/>
      <c r="AG235" s="190"/>
      <c r="AH235" s="190"/>
      <c r="AI235" s="190"/>
      <c r="AJ235" s="190"/>
      <c r="AK235" s="190"/>
      <c r="AL235" s="190"/>
      <c r="AM235" s="190"/>
      <c r="AN235" s="190"/>
      <c r="AO235" s="190"/>
      <c r="AP235" s="190"/>
      <c r="AQ235" s="190"/>
      <c r="AR235" s="190"/>
      <c r="AS235" s="190"/>
      <c r="AT235" s="190"/>
      <c r="AU235" s="190"/>
      <c r="AV235" s="190"/>
      <c r="AW235" s="190"/>
      <c r="AX235" s="190"/>
      <c r="AY235" s="190"/>
      <c r="AZ235" s="190"/>
      <c r="BA235" s="190"/>
      <c r="BB235" s="190"/>
      <c r="BC235" s="190"/>
      <c r="BD235" s="190"/>
      <c r="BE235" s="190"/>
      <c r="BF235" s="190"/>
      <c r="BG235" s="190"/>
      <c r="BH235" s="190"/>
    </row>
    <row r="236" customFormat="false" ht="12.75" hidden="false" customHeight="false" outlineLevel="1" collapsed="false">
      <c r="A236" s="182" t="n">
        <v>134</v>
      </c>
      <c r="B236" s="182" t="s">
        <v>60</v>
      </c>
      <c r="C236" s="183" t="s">
        <v>464</v>
      </c>
      <c r="D236" s="184" t="s">
        <v>115</v>
      </c>
      <c r="E236" s="185" t="n">
        <v>1209</v>
      </c>
      <c r="F236" s="186" t="n">
        <f aca="false">H236+J236</f>
        <v>0</v>
      </c>
      <c r="G236" s="187" t="n">
        <f aca="false">ROUND(E236*F236,2)</f>
        <v>0</v>
      </c>
      <c r="H236" s="187"/>
      <c r="I236" s="187" t="n">
        <f aca="false">ROUND(E236*H236,2)</f>
        <v>0</v>
      </c>
      <c r="J236" s="187"/>
      <c r="K236" s="187" t="n">
        <f aca="false">ROUND(E236*J236,2)</f>
        <v>0</v>
      </c>
      <c r="L236" s="187" t="n">
        <v>21</v>
      </c>
      <c r="M236" s="187" t="n">
        <f aca="false">G236*(1+L236/100)</f>
        <v>0</v>
      </c>
      <c r="N236" s="188" t="n">
        <v>0</v>
      </c>
      <c r="O236" s="188" t="n">
        <f aca="false">ROUND(E236*N236,5)</f>
        <v>0</v>
      </c>
      <c r="P236" s="188" t="n">
        <v>0</v>
      </c>
      <c r="Q236" s="188" t="n">
        <f aca="false">ROUND(E236*P236,5)</f>
        <v>0</v>
      </c>
      <c r="R236" s="188"/>
      <c r="S236" s="188"/>
      <c r="T236" s="189" t="n">
        <v>0</v>
      </c>
      <c r="U236" s="188" t="n">
        <f aca="false">ROUND(E236*T236,2)</f>
        <v>0</v>
      </c>
      <c r="V236" s="190"/>
      <c r="W236" s="190"/>
      <c r="X236" s="190"/>
      <c r="Y236" s="190"/>
      <c r="Z236" s="190"/>
      <c r="AA236" s="190"/>
      <c r="AB236" s="190"/>
      <c r="AC236" s="190"/>
      <c r="AD236" s="190"/>
      <c r="AE236" s="190" t="s">
        <v>116</v>
      </c>
      <c r="AF236" s="190"/>
      <c r="AG236" s="190"/>
      <c r="AH236" s="190"/>
      <c r="AI236" s="190"/>
      <c r="AJ236" s="190"/>
      <c r="AK236" s="190"/>
      <c r="AL236" s="190"/>
      <c r="AM236" s="190"/>
      <c r="AN236" s="190"/>
      <c r="AO236" s="190"/>
      <c r="AP236" s="190"/>
      <c r="AQ236" s="190"/>
      <c r="AR236" s="190"/>
      <c r="AS236" s="190"/>
      <c r="AT236" s="190"/>
      <c r="AU236" s="190"/>
      <c r="AV236" s="190"/>
      <c r="AW236" s="190"/>
      <c r="AX236" s="190"/>
      <c r="AY236" s="190"/>
      <c r="AZ236" s="190"/>
      <c r="BA236" s="190"/>
      <c r="BB236" s="190"/>
      <c r="BC236" s="190"/>
      <c r="BD236" s="190"/>
      <c r="BE236" s="190"/>
      <c r="BF236" s="190"/>
      <c r="BG236" s="190"/>
      <c r="BH236" s="190"/>
    </row>
    <row r="237" customFormat="false" ht="19.4" hidden="false" customHeight="false" outlineLevel="1" collapsed="false">
      <c r="A237" s="182" t="n">
        <v>135</v>
      </c>
      <c r="B237" s="182" t="s">
        <v>465</v>
      </c>
      <c r="C237" s="183" t="s">
        <v>466</v>
      </c>
      <c r="D237" s="184" t="s">
        <v>115</v>
      </c>
      <c r="E237" s="185" t="n">
        <v>117</v>
      </c>
      <c r="F237" s="186" t="n">
        <f aca="false">H237+J237</f>
        <v>0</v>
      </c>
      <c r="G237" s="187" t="n">
        <f aca="false">ROUND(E237*F237,2)</f>
        <v>0</v>
      </c>
      <c r="H237" s="187"/>
      <c r="I237" s="187" t="n">
        <f aca="false">ROUND(E237*H237,2)</f>
        <v>0</v>
      </c>
      <c r="J237" s="187"/>
      <c r="K237" s="187" t="n">
        <f aca="false">ROUND(E237*J237,2)</f>
        <v>0</v>
      </c>
      <c r="L237" s="187" t="n">
        <v>21</v>
      </c>
      <c r="M237" s="187" t="n">
        <f aca="false">G237*(1+L237/100)</f>
        <v>0</v>
      </c>
      <c r="N237" s="188" t="n">
        <v>0</v>
      </c>
      <c r="O237" s="188" t="n">
        <f aca="false">ROUND(E237*N237,5)</f>
        <v>0</v>
      </c>
      <c r="P237" s="188" t="n">
        <v>0</v>
      </c>
      <c r="Q237" s="188" t="n">
        <f aca="false">ROUND(E237*P237,5)</f>
        <v>0</v>
      </c>
      <c r="R237" s="188"/>
      <c r="S237" s="188"/>
      <c r="T237" s="189" t="n">
        <v>0</v>
      </c>
      <c r="U237" s="188" t="n">
        <f aca="false">ROUND(E237*T237,2)</f>
        <v>0</v>
      </c>
      <c r="V237" s="190"/>
      <c r="W237" s="190"/>
      <c r="X237" s="190"/>
      <c r="Y237" s="190"/>
      <c r="Z237" s="190"/>
      <c r="AA237" s="190"/>
      <c r="AB237" s="190"/>
      <c r="AC237" s="190"/>
      <c r="AD237" s="190"/>
      <c r="AE237" s="190" t="s">
        <v>116</v>
      </c>
      <c r="AF237" s="190"/>
      <c r="AG237" s="190"/>
      <c r="AH237" s="190"/>
      <c r="AI237" s="190"/>
      <c r="AJ237" s="190"/>
      <c r="AK237" s="190"/>
      <c r="AL237" s="190"/>
      <c r="AM237" s="190"/>
      <c r="AN237" s="190"/>
      <c r="AO237" s="190"/>
      <c r="AP237" s="190"/>
      <c r="AQ237" s="190"/>
      <c r="AR237" s="190"/>
      <c r="AS237" s="190"/>
      <c r="AT237" s="190"/>
      <c r="AU237" s="190"/>
      <c r="AV237" s="190"/>
      <c r="AW237" s="190"/>
      <c r="AX237" s="190"/>
      <c r="AY237" s="190"/>
      <c r="AZ237" s="190"/>
      <c r="BA237" s="190"/>
      <c r="BB237" s="190"/>
      <c r="BC237" s="190"/>
      <c r="BD237" s="190"/>
      <c r="BE237" s="190"/>
      <c r="BF237" s="190"/>
      <c r="BG237" s="190"/>
      <c r="BH237" s="190"/>
    </row>
    <row r="238" customFormat="false" ht="12.75" hidden="false" customHeight="false" outlineLevel="1" collapsed="false">
      <c r="A238" s="182"/>
      <c r="B238" s="182"/>
      <c r="C238" s="191" t="s">
        <v>467</v>
      </c>
      <c r="D238" s="192"/>
      <c r="E238" s="193" t="n">
        <v>116.6752</v>
      </c>
      <c r="F238" s="187"/>
      <c r="G238" s="187"/>
      <c r="H238" s="187"/>
      <c r="I238" s="187"/>
      <c r="J238" s="187"/>
      <c r="K238" s="187"/>
      <c r="L238" s="187"/>
      <c r="M238" s="187"/>
      <c r="N238" s="188"/>
      <c r="O238" s="188"/>
      <c r="P238" s="188"/>
      <c r="Q238" s="188"/>
      <c r="R238" s="188"/>
      <c r="S238" s="188"/>
      <c r="T238" s="189"/>
      <c r="U238" s="188"/>
      <c r="V238" s="190"/>
      <c r="W238" s="190"/>
      <c r="X238" s="190"/>
      <c r="Y238" s="190"/>
      <c r="Z238" s="190"/>
      <c r="AA238" s="190"/>
      <c r="AB238" s="190"/>
      <c r="AC238" s="190"/>
      <c r="AD238" s="190"/>
      <c r="AE238" s="190" t="s">
        <v>130</v>
      </c>
      <c r="AF238" s="190" t="n">
        <v>0</v>
      </c>
      <c r="AG238" s="190"/>
      <c r="AH238" s="190"/>
      <c r="AI238" s="190"/>
      <c r="AJ238" s="190"/>
      <c r="AK238" s="190"/>
      <c r="AL238" s="190"/>
      <c r="AM238" s="190"/>
      <c r="AN238" s="190"/>
      <c r="AO238" s="190"/>
      <c r="AP238" s="190"/>
      <c r="AQ238" s="190"/>
      <c r="AR238" s="190"/>
      <c r="AS238" s="190"/>
      <c r="AT238" s="190"/>
      <c r="AU238" s="190"/>
      <c r="AV238" s="190"/>
      <c r="AW238" s="190"/>
      <c r="AX238" s="190"/>
      <c r="AY238" s="190"/>
      <c r="AZ238" s="190"/>
      <c r="BA238" s="190"/>
      <c r="BB238" s="190"/>
      <c r="BC238" s="190"/>
      <c r="BD238" s="190"/>
      <c r="BE238" s="190"/>
      <c r="BF238" s="190"/>
      <c r="BG238" s="190"/>
      <c r="BH238" s="190"/>
    </row>
    <row r="239" customFormat="false" ht="12.75" hidden="false" customHeight="false" outlineLevel="1" collapsed="false">
      <c r="A239" s="182"/>
      <c r="B239" s="182"/>
      <c r="C239" s="191" t="s">
        <v>468</v>
      </c>
      <c r="D239" s="192"/>
      <c r="E239" s="193" t="n">
        <v>0.324799999999996</v>
      </c>
      <c r="F239" s="187"/>
      <c r="G239" s="187"/>
      <c r="H239" s="187"/>
      <c r="I239" s="187"/>
      <c r="J239" s="187"/>
      <c r="K239" s="187"/>
      <c r="L239" s="187"/>
      <c r="M239" s="187"/>
      <c r="N239" s="188"/>
      <c r="O239" s="188"/>
      <c r="P239" s="188"/>
      <c r="Q239" s="188"/>
      <c r="R239" s="188"/>
      <c r="S239" s="188"/>
      <c r="T239" s="189"/>
      <c r="U239" s="188"/>
      <c r="V239" s="190"/>
      <c r="W239" s="190"/>
      <c r="X239" s="190"/>
      <c r="Y239" s="190"/>
      <c r="Z239" s="190"/>
      <c r="AA239" s="190"/>
      <c r="AB239" s="190"/>
      <c r="AC239" s="190"/>
      <c r="AD239" s="190"/>
      <c r="AE239" s="190" t="s">
        <v>130</v>
      </c>
      <c r="AF239" s="190" t="n">
        <v>0</v>
      </c>
      <c r="AG239" s="190"/>
      <c r="AH239" s="190"/>
      <c r="AI239" s="190"/>
      <c r="AJ239" s="190"/>
      <c r="AK239" s="190"/>
      <c r="AL239" s="190"/>
      <c r="AM239" s="190"/>
      <c r="AN239" s="190"/>
      <c r="AO239" s="190"/>
      <c r="AP239" s="190"/>
      <c r="AQ239" s="190"/>
      <c r="AR239" s="190"/>
      <c r="AS239" s="190"/>
      <c r="AT239" s="190"/>
      <c r="AU239" s="190"/>
      <c r="AV239" s="190"/>
      <c r="AW239" s="190"/>
      <c r="AX239" s="190"/>
      <c r="AY239" s="190"/>
      <c r="AZ239" s="190"/>
      <c r="BA239" s="190"/>
      <c r="BB239" s="190"/>
      <c r="BC239" s="190"/>
      <c r="BD239" s="190"/>
      <c r="BE239" s="190"/>
      <c r="BF239" s="190"/>
      <c r="BG239" s="190"/>
      <c r="BH239" s="190"/>
    </row>
    <row r="240" customFormat="false" ht="19.4" hidden="false" customHeight="false" outlineLevel="1" collapsed="false">
      <c r="A240" s="182" t="n">
        <v>136</v>
      </c>
      <c r="B240" s="182" t="s">
        <v>469</v>
      </c>
      <c r="C240" s="183" t="s">
        <v>470</v>
      </c>
      <c r="D240" s="184" t="s">
        <v>115</v>
      </c>
      <c r="E240" s="185" t="n">
        <v>73</v>
      </c>
      <c r="F240" s="186" t="n">
        <f aca="false">H240+J240</f>
        <v>0</v>
      </c>
      <c r="G240" s="187" t="n">
        <f aca="false">ROUND(E240*F240,2)</f>
        <v>0</v>
      </c>
      <c r="H240" s="187"/>
      <c r="I240" s="187" t="n">
        <f aca="false">ROUND(E240*H240,2)</f>
        <v>0</v>
      </c>
      <c r="J240" s="187"/>
      <c r="K240" s="187" t="n">
        <f aca="false">ROUND(E240*J240,2)</f>
        <v>0</v>
      </c>
      <c r="L240" s="187" t="n">
        <v>21</v>
      </c>
      <c r="M240" s="187" t="n">
        <f aca="false">G240*(1+L240/100)</f>
        <v>0</v>
      </c>
      <c r="N240" s="188" t="n">
        <v>0</v>
      </c>
      <c r="O240" s="188" t="n">
        <f aca="false">ROUND(E240*N240,5)</f>
        <v>0</v>
      </c>
      <c r="P240" s="188" t="n">
        <v>0</v>
      </c>
      <c r="Q240" s="188" t="n">
        <f aca="false">ROUND(E240*P240,5)</f>
        <v>0</v>
      </c>
      <c r="R240" s="188"/>
      <c r="S240" s="188"/>
      <c r="T240" s="189" t="n">
        <v>0</v>
      </c>
      <c r="U240" s="188" t="n">
        <f aca="false">ROUND(E240*T240,2)</f>
        <v>0</v>
      </c>
      <c r="V240" s="190"/>
      <c r="W240" s="190"/>
      <c r="X240" s="190"/>
      <c r="Y240" s="190"/>
      <c r="Z240" s="190"/>
      <c r="AA240" s="190"/>
      <c r="AB240" s="190"/>
      <c r="AC240" s="190"/>
      <c r="AD240" s="190"/>
      <c r="AE240" s="190" t="s">
        <v>116</v>
      </c>
      <c r="AF240" s="190"/>
      <c r="AG240" s="190"/>
      <c r="AH240" s="190"/>
      <c r="AI240" s="190"/>
      <c r="AJ240" s="190"/>
      <c r="AK240" s="190"/>
      <c r="AL240" s="190"/>
      <c r="AM240" s="190"/>
      <c r="AN240" s="190"/>
      <c r="AO240" s="190"/>
      <c r="AP240" s="190"/>
      <c r="AQ240" s="190"/>
      <c r="AR240" s="190"/>
      <c r="AS240" s="190"/>
      <c r="AT240" s="190"/>
      <c r="AU240" s="190"/>
      <c r="AV240" s="190"/>
      <c r="AW240" s="190"/>
      <c r="AX240" s="190"/>
      <c r="AY240" s="190"/>
      <c r="AZ240" s="190"/>
      <c r="BA240" s="190"/>
      <c r="BB240" s="190"/>
      <c r="BC240" s="190"/>
      <c r="BD240" s="190"/>
      <c r="BE240" s="190"/>
      <c r="BF240" s="190"/>
      <c r="BG240" s="190"/>
      <c r="BH240" s="190"/>
    </row>
    <row r="241" customFormat="false" ht="12.75" hidden="false" customHeight="false" outlineLevel="1" collapsed="false">
      <c r="A241" s="182"/>
      <c r="B241" s="182"/>
      <c r="C241" s="191" t="s">
        <v>471</v>
      </c>
      <c r="D241" s="192"/>
      <c r="E241" s="193" t="n">
        <v>38.5618</v>
      </c>
      <c r="F241" s="187"/>
      <c r="G241" s="187"/>
      <c r="H241" s="187"/>
      <c r="I241" s="187"/>
      <c r="J241" s="187"/>
      <c r="K241" s="187"/>
      <c r="L241" s="187"/>
      <c r="M241" s="187"/>
      <c r="N241" s="188"/>
      <c r="O241" s="188"/>
      <c r="P241" s="188"/>
      <c r="Q241" s="188"/>
      <c r="R241" s="188"/>
      <c r="S241" s="188"/>
      <c r="T241" s="189"/>
      <c r="U241" s="188"/>
      <c r="V241" s="190"/>
      <c r="W241" s="190"/>
      <c r="X241" s="190"/>
      <c r="Y241" s="190"/>
      <c r="Z241" s="190"/>
      <c r="AA241" s="190"/>
      <c r="AB241" s="190"/>
      <c r="AC241" s="190"/>
      <c r="AD241" s="190"/>
      <c r="AE241" s="190" t="s">
        <v>130</v>
      </c>
      <c r="AF241" s="190" t="n">
        <v>0</v>
      </c>
      <c r="AG241" s="190"/>
      <c r="AH241" s="190"/>
      <c r="AI241" s="190"/>
      <c r="AJ241" s="190"/>
      <c r="AK241" s="190"/>
      <c r="AL241" s="190"/>
      <c r="AM241" s="190"/>
      <c r="AN241" s="190"/>
      <c r="AO241" s="190"/>
      <c r="AP241" s="190"/>
      <c r="AQ241" s="190"/>
      <c r="AR241" s="190"/>
      <c r="AS241" s="190"/>
      <c r="AT241" s="190"/>
      <c r="AU241" s="190"/>
      <c r="AV241" s="190"/>
      <c r="AW241" s="190"/>
      <c r="AX241" s="190"/>
      <c r="AY241" s="190"/>
      <c r="AZ241" s="190"/>
      <c r="BA241" s="190"/>
      <c r="BB241" s="190"/>
      <c r="BC241" s="190"/>
      <c r="BD241" s="190"/>
      <c r="BE241" s="190"/>
      <c r="BF241" s="190"/>
      <c r="BG241" s="190"/>
      <c r="BH241" s="190"/>
    </row>
    <row r="242" customFormat="false" ht="12.75" hidden="false" customHeight="false" outlineLevel="1" collapsed="false">
      <c r="A242" s="182"/>
      <c r="B242" s="182"/>
      <c r="C242" s="191" t="s">
        <v>472</v>
      </c>
      <c r="D242" s="192"/>
      <c r="E242" s="193" t="n">
        <v>34.1885</v>
      </c>
      <c r="F242" s="187"/>
      <c r="G242" s="187"/>
      <c r="H242" s="187"/>
      <c r="I242" s="187"/>
      <c r="J242" s="187"/>
      <c r="K242" s="187"/>
      <c r="L242" s="187"/>
      <c r="M242" s="187"/>
      <c r="N242" s="188"/>
      <c r="O242" s="188"/>
      <c r="P242" s="188"/>
      <c r="Q242" s="188"/>
      <c r="R242" s="188"/>
      <c r="S242" s="188"/>
      <c r="T242" s="189"/>
      <c r="U242" s="188"/>
      <c r="V242" s="190"/>
      <c r="W242" s="190"/>
      <c r="X242" s="190"/>
      <c r="Y242" s="190"/>
      <c r="Z242" s="190"/>
      <c r="AA242" s="190"/>
      <c r="AB242" s="190"/>
      <c r="AC242" s="190"/>
      <c r="AD242" s="190"/>
      <c r="AE242" s="190" t="s">
        <v>130</v>
      </c>
      <c r="AF242" s="190" t="n">
        <v>0</v>
      </c>
      <c r="AG242" s="190"/>
      <c r="AH242" s="190"/>
      <c r="AI242" s="190"/>
      <c r="AJ242" s="190"/>
      <c r="AK242" s="190"/>
      <c r="AL242" s="190"/>
      <c r="AM242" s="190"/>
      <c r="AN242" s="190"/>
      <c r="AO242" s="190"/>
      <c r="AP242" s="190"/>
      <c r="AQ242" s="190"/>
      <c r="AR242" s="190"/>
      <c r="AS242" s="190"/>
      <c r="AT242" s="190"/>
      <c r="AU242" s="190"/>
      <c r="AV242" s="190"/>
      <c r="AW242" s="190"/>
      <c r="AX242" s="190"/>
      <c r="AY242" s="190"/>
      <c r="AZ242" s="190"/>
      <c r="BA242" s="190"/>
      <c r="BB242" s="190"/>
      <c r="BC242" s="190"/>
      <c r="BD242" s="190"/>
      <c r="BE242" s="190"/>
      <c r="BF242" s="190"/>
      <c r="BG242" s="190"/>
      <c r="BH242" s="190"/>
    </row>
    <row r="243" customFormat="false" ht="12.75" hidden="false" customHeight="false" outlineLevel="1" collapsed="false">
      <c r="A243" s="182"/>
      <c r="B243" s="182"/>
      <c r="C243" s="191" t="s">
        <v>473</v>
      </c>
      <c r="D243" s="192"/>
      <c r="E243" s="193" t="n">
        <v>0.249700000000004</v>
      </c>
      <c r="F243" s="187"/>
      <c r="G243" s="187"/>
      <c r="H243" s="187"/>
      <c r="I243" s="187"/>
      <c r="J243" s="187"/>
      <c r="K243" s="187"/>
      <c r="L243" s="187"/>
      <c r="M243" s="187"/>
      <c r="N243" s="188"/>
      <c r="O243" s="188"/>
      <c r="P243" s="188"/>
      <c r="Q243" s="188"/>
      <c r="R243" s="188"/>
      <c r="S243" s="188"/>
      <c r="T243" s="189"/>
      <c r="U243" s="188"/>
      <c r="V243" s="190"/>
      <c r="W243" s="190"/>
      <c r="X243" s="190"/>
      <c r="Y243" s="190"/>
      <c r="Z243" s="190"/>
      <c r="AA243" s="190"/>
      <c r="AB243" s="190"/>
      <c r="AC243" s="190"/>
      <c r="AD243" s="190"/>
      <c r="AE243" s="190" t="s">
        <v>130</v>
      </c>
      <c r="AF243" s="190" t="n">
        <v>0</v>
      </c>
      <c r="AG243" s="190"/>
      <c r="AH243" s="190"/>
      <c r="AI243" s="190"/>
      <c r="AJ243" s="190"/>
      <c r="AK243" s="190"/>
      <c r="AL243" s="190"/>
      <c r="AM243" s="190"/>
      <c r="AN243" s="190"/>
      <c r="AO243" s="190"/>
      <c r="AP243" s="190"/>
      <c r="AQ243" s="190"/>
      <c r="AR243" s="190"/>
      <c r="AS243" s="190"/>
      <c r="AT243" s="190"/>
      <c r="AU243" s="190"/>
      <c r="AV243" s="190"/>
      <c r="AW243" s="190"/>
      <c r="AX243" s="190"/>
      <c r="AY243" s="190"/>
      <c r="AZ243" s="190"/>
      <c r="BA243" s="190"/>
      <c r="BB243" s="190"/>
      <c r="BC243" s="190"/>
      <c r="BD243" s="190"/>
      <c r="BE243" s="190"/>
      <c r="BF243" s="190"/>
      <c r="BG243" s="190"/>
      <c r="BH243" s="190"/>
    </row>
    <row r="244" customFormat="false" ht="19.4" hidden="false" customHeight="false" outlineLevel="1" collapsed="false">
      <c r="A244" s="182" t="n">
        <v>137</v>
      </c>
      <c r="B244" s="182" t="s">
        <v>474</v>
      </c>
      <c r="C244" s="183" t="s">
        <v>475</v>
      </c>
      <c r="D244" s="184" t="s">
        <v>115</v>
      </c>
      <c r="E244" s="185" t="n">
        <v>360</v>
      </c>
      <c r="F244" s="186" t="n">
        <f aca="false">H244+J244</f>
        <v>0</v>
      </c>
      <c r="G244" s="187" t="n">
        <f aca="false">ROUND(E244*F244,2)</f>
        <v>0</v>
      </c>
      <c r="H244" s="187"/>
      <c r="I244" s="187" t="n">
        <f aca="false">ROUND(E244*H244,2)</f>
        <v>0</v>
      </c>
      <c r="J244" s="187"/>
      <c r="K244" s="187" t="n">
        <f aca="false">ROUND(E244*J244,2)</f>
        <v>0</v>
      </c>
      <c r="L244" s="187" t="n">
        <v>21</v>
      </c>
      <c r="M244" s="187" t="n">
        <f aca="false">G244*(1+L244/100)</f>
        <v>0</v>
      </c>
      <c r="N244" s="188" t="n">
        <v>0</v>
      </c>
      <c r="O244" s="188" t="n">
        <f aca="false">ROUND(E244*N244,5)</f>
        <v>0</v>
      </c>
      <c r="P244" s="188" t="n">
        <v>0</v>
      </c>
      <c r="Q244" s="188" t="n">
        <f aca="false">ROUND(E244*P244,5)</f>
        <v>0</v>
      </c>
      <c r="R244" s="188"/>
      <c r="S244" s="188"/>
      <c r="T244" s="189" t="n">
        <v>0</v>
      </c>
      <c r="U244" s="188" t="n">
        <f aca="false">ROUND(E244*T244,2)</f>
        <v>0</v>
      </c>
      <c r="V244" s="190"/>
      <c r="W244" s="190"/>
      <c r="X244" s="190"/>
      <c r="Y244" s="190"/>
      <c r="Z244" s="190"/>
      <c r="AA244" s="190"/>
      <c r="AB244" s="190"/>
      <c r="AC244" s="190"/>
      <c r="AD244" s="190"/>
      <c r="AE244" s="190" t="s">
        <v>116</v>
      </c>
      <c r="AF244" s="190"/>
      <c r="AG244" s="190"/>
      <c r="AH244" s="190"/>
      <c r="AI244" s="190"/>
      <c r="AJ244" s="190"/>
      <c r="AK244" s="190"/>
      <c r="AL244" s="190"/>
      <c r="AM244" s="190"/>
      <c r="AN244" s="190"/>
      <c r="AO244" s="190"/>
      <c r="AP244" s="190"/>
      <c r="AQ244" s="190"/>
      <c r="AR244" s="190"/>
      <c r="AS244" s="190"/>
      <c r="AT244" s="190"/>
      <c r="AU244" s="190"/>
      <c r="AV244" s="190"/>
      <c r="AW244" s="190"/>
      <c r="AX244" s="190"/>
      <c r="AY244" s="190"/>
      <c r="AZ244" s="190"/>
      <c r="BA244" s="190"/>
      <c r="BB244" s="190"/>
      <c r="BC244" s="190"/>
      <c r="BD244" s="190"/>
      <c r="BE244" s="190"/>
      <c r="BF244" s="190"/>
      <c r="BG244" s="190"/>
      <c r="BH244" s="190"/>
    </row>
    <row r="245" customFormat="false" ht="12.75" hidden="false" customHeight="false" outlineLevel="1" collapsed="false">
      <c r="A245" s="182"/>
      <c r="B245" s="182"/>
      <c r="C245" s="191" t="s">
        <v>476</v>
      </c>
      <c r="D245" s="192"/>
      <c r="E245" s="193" t="n">
        <v>359.0954</v>
      </c>
      <c r="F245" s="187"/>
      <c r="G245" s="187"/>
      <c r="H245" s="187"/>
      <c r="I245" s="187"/>
      <c r="J245" s="187"/>
      <c r="K245" s="187"/>
      <c r="L245" s="187"/>
      <c r="M245" s="187"/>
      <c r="N245" s="188"/>
      <c r="O245" s="188"/>
      <c r="P245" s="188"/>
      <c r="Q245" s="188"/>
      <c r="R245" s="188"/>
      <c r="S245" s="188"/>
      <c r="T245" s="189"/>
      <c r="U245" s="188"/>
      <c r="V245" s="190"/>
      <c r="W245" s="190"/>
      <c r="X245" s="190"/>
      <c r="Y245" s="190"/>
      <c r="Z245" s="190"/>
      <c r="AA245" s="190"/>
      <c r="AB245" s="190"/>
      <c r="AC245" s="190"/>
      <c r="AD245" s="190"/>
      <c r="AE245" s="190" t="s">
        <v>130</v>
      </c>
      <c r="AF245" s="190" t="n">
        <v>0</v>
      </c>
      <c r="AG245" s="190"/>
      <c r="AH245" s="190"/>
      <c r="AI245" s="190"/>
      <c r="AJ245" s="190"/>
      <c r="AK245" s="190"/>
      <c r="AL245" s="190"/>
      <c r="AM245" s="190"/>
      <c r="AN245" s="190"/>
      <c r="AO245" s="190"/>
      <c r="AP245" s="190"/>
      <c r="AQ245" s="190"/>
      <c r="AR245" s="190"/>
      <c r="AS245" s="190"/>
      <c r="AT245" s="190"/>
      <c r="AU245" s="190"/>
      <c r="AV245" s="190"/>
      <c r="AW245" s="190"/>
      <c r="AX245" s="190"/>
      <c r="AY245" s="190"/>
      <c r="AZ245" s="190"/>
      <c r="BA245" s="190"/>
      <c r="BB245" s="190"/>
      <c r="BC245" s="190"/>
      <c r="BD245" s="190"/>
      <c r="BE245" s="190"/>
      <c r="BF245" s="190"/>
      <c r="BG245" s="190"/>
      <c r="BH245" s="190"/>
    </row>
    <row r="246" customFormat="false" ht="12.75" hidden="false" customHeight="false" outlineLevel="1" collapsed="false">
      <c r="A246" s="182"/>
      <c r="B246" s="182"/>
      <c r="C246" s="191" t="s">
        <v>477</v>
      </c>
      <c r="D246" s="192"/>
      <c r="E246" s="193" t="n">
        <v>0.904600000000016</v>
      </c>
      <c r="F246" s="187"/>
      <c r="G246" s="187"/>
      <c r="H246" s="187"/>
      <c r="I246" s="187"/>
      <c r="J246" s="187"/>
      <c r="K246" s="187"/>
      <c r="L246" s="187"/>
      <c r="M246" s="187"/>
      <c r="N246" s="188"/>
      <c r="O246" s="188"/>
      <c r="P246" s="188"/>
      <c r="Q246" s="188"/>
      <c r="R246" s="188"/>
      <c r="S246" s="188"/>
      <c r="T246" s="189"/>
      <c r="U246" s="188"/>
      <c r="V246" s="190"/>
      <c r="W246" s="190"/>
      <c r="X246" s="190"/>
      <c r="Y246" s="190"/>
      <c r="Z246" s="190"/>
      <c r="AA246" s="190"/>
      <c r="AB246" s="190"/>
      <c r="AC246" s="190"/>
      <c r="AD246" s="190"/>
      <c r="AE246" s="190" t="s">
        <v>130</v>
      </c>
      <c r="AF246" s="190" t="n">
        <v>0</v>
      </c>
      <c r="AG246" s="190"/>
      <c r="AH246" s="190"/>
      <c r="AI246" s="190"/>
      <c r="AJ246" s="190"/>
      <c r="AK246" s="190"/>
      <c r="AL246" s="190"/>
      <c r="AM246" s="190"/>
      <c r="AN246" s="190"/>
      <c r="AO246" s="190"/>
      <c r="AP246" s="190"/>
      <c r="AQ246" s="190"/>
      <c r="AR246" s="190"/>
      <c r="AS246" s="190"/>
      <c r="AT246" s="190"/>
      <c r="AU246" s="190"/>
      <c r="AV246" s="190"/>
      <c r="AW246" s="190"/>
      <c r="AX246" s="190"/>
      <c r="AY246" s="190"/>
      <c r="AZ246" s="190"/>
      <c r="BA246" s="190"/>
      <c r="BB246" s="190"/>
      <c r="BC246" s="190"/>
      <c r="BD246" s="190"/>
      <c r="BE246" s="190"/>
      <c r="BF246" s="190"/>
      <c r="BG246" s="190"/>
      <c r="BH246" s="190"/>
    </row>
    <row r="247" customFormat="false" ht="19.4" hidden="false" customHeight="false" outlineLevel="1" collapsed="false">
      <c r="A247" s="182" t="n">
        <v>138</v>
      </c>
      <c r="B247" s="182" t="s">
        <v>478</v>
      </c>
      <c r="C247" s="183" t="s">
        <v>479</v>
      </c>
      <c r="D247" s="184" t="s">
        <v>115</v>
      </c>
      <c r="E247" s="185" t="n">
        <v>35</v>
      </c>
      <c r="F247" s="186" t="n">
        <f aca="false">H247+J247</f>
        <v>0</v>
      </c>
      <c r="G247" s="187" t="n">
        <f aca="false">ROUND(E247*F247,2)</f>
        <v>0</v>
      </c>
      <c r="H247" s="187"/>
      <c r="I247" s="187" t="n">
        <f aca="false">ROUND(E247*H247,2)</f>
        <v>0</v>
      </c>
      <c r="J247" s="187"/>
      <c r="K247" s="187" t="n">
        <f aca="false">ROUND(E247*J247,2)</f>
        <v>0</v>
      </c>
      <c r="L247" s="187" t="n">
        <v>21</v>
      </c>
      <c r="M247" s="187" t="n">
        <f aca="false">G247*(1+L247/100)</f>
        <v>0</v>
      </c>
      <c r="N247" s="188" t="n">
        <v>0</v>
      </c>
      <c r="O247" s="188" t="n">
        <f aca="false">ROUND(E247*N247,5)</f>
        <v>0</v>
      </c>
      <c r="P247" s="188" t="n">
        <v>0</v>
      </c>
      <c r="Q247" s="188" t="n">
        <f aca="false">ROUND(E247*P247,5)</f>
        <v>0</v>
      </c>
      <c r="R247" s="188"/>
      <c r="S247" s="188"/>
      <c r="T247" s="189" t="n">
        <v>0</v>
      </c>
      <c r="U247" s="188" t="n">
        <f aca="false">ROUND(E247*T247,2)</f>
        <v>0</v>
      </c>
      <c r="V247" s="190"/>
      <c r="W247" s="190"/>
      <c r="X247" s="190"/>
      <c r="Y247" s="190"/>
      <c r="Z247" s="190"/>
      <c r="AA247" s="190"/>
      <c r="AB247" s="190"/>
      <c r="AC247" s="190"/>
      <c r="AD247" s="190"/>
      <c r="AE247" s="190" t="s">
        <v>116</v>
      </c>
      <c r="AF247" s="190"/>
      <c r="AG247" s="190"/>
      <c r="AH247" s="190"/>
      <c r="AI247" s="190"/>
      <c r="AJ247" s="190"/>
      <c r="AK247" s="190"/>
      <c r="AL247" s="190"/>
      <c r="AM247" s="190"/>
      <c r="AN247" s="190"/>
      <c r="AO247" s="190"/>
      <c r="AP247" s="190"/>
      <c r="AQ247" s="190"/>
      <c r="AR247" s="190"/>
      <c r="AS247" s="190"/>
      <c r="AT247" s="190"/>
      <c r="AU247" s="190"/>
      <c r="AV247" s="190"/>
      <c r="AW247" s="190"/>
      <c r="AX247" s="190"/>
      <c r="AY247" s="190"/>
      <c r="AZ247" s="190"/>
      <c r="BA247" s="190"/>
      <c r="BB247" s="190"/>
      <c r="BC247" s="190"/>
      <c r="BD247" s="190"/>
      <c r="BE247" s="190"/>
      <c r="BF247" s="190"/>
      <c r="BG247" s="190"/>
      <c r="BH247" s="190"/>
    </row>
    <row r="248" customFormat="false" ht="12.75" hidden="false" customHeight="false" outlineLevel="1" collapsed="false">
      <c r="A248" s="182"/>
      <c r="B248" s="182"/>
      <c r="C248" s="191" t="s">
        <v>480</v>
      </c>
      <c r="D248" s="192"/>
      <c r="E248" s="193" t="n">
        <v>34.6026</v>
      </c>
      <c r="F248" s="187"/>
      <c r="G248" s="187"/>
      <c r="H248" s="187"/>
      <c r="I248" s="187"/>
      <c r="J248" s="187"/>
      <c r="K248" s="187"/>
      <c r="L248" s="187"/>
      <c r="M248" s="187"/>
      <c r="N248" s="188"/>
      <c r="O248" s="188"/>
      <c r="P248" s="188"/>
      <c r="Q248" s="188"/>
      <c r="R248" s="188"/>
      <c r="S248" s="188"/>
      <c r="T248" s="189"/>
      <c r="U248" s="188"/>
      <c r="V248" s="190"/>
      <c r="W248" s="190"/>
      <c r="X248" s="190"/>
      <c r="Y248" s="190"/>
      <c r="Z248" s="190"/>
      <c r="AA248" s="190"/>
      <c r="AB248" s="190"/>
      <c r="AC248" s="190"/>
      <c r="AD248" s="190"/>
      <c r="AE248" s="190" t="s">
        <v>130</v>
      </c>
      <c r="AF248" s="190" t="n">
        <v>0</v>
      </c>
      <c r="AG248" s="190"/>
      <c r="AH248" s="190"/>
      <c r="AI248" s="190"/>
      <c r="AJ248" s="190"/>
      <c r="AK248" s="190"/>
      <c r="AL248" s="190"/>
      <c r="AM248" s="190"/>
      <c r="AN248" s="190"/>
      <c r="AO248" s="190"/>
      <c r="AP248" s="190"/>
      <c r="AQ248" s="190"/>
      <c r="AR248" s="190"/>
      <c r="AS248" s="190"/>
      <c r="AT248" s="190"/>
      <c r="AU248" s="190"/>
      <c r="AV248" s="190"/>
      <c r="AW248" s="190"/>
      <c r="AX248" s="190"/>
      <c r="AY248" s="190"/>
      <c r="AZ248" s="190"/>
      <c r="BA248" s="190"/>
      <c r="BB248" s="190"/>
      <c r="BC248" s="190"/>
      <c r="BD248" s="190"/>
      <c r="BE248" s="190"/>
      <c r="BF248" s="190"/>
      <c r="BG248" s="190"/>
      <c r="BH248" s="190"/>
    </row>
    <row r="249" customFormat="false" ht="12.75" hidden="false" customHeight="false" outlineLevel="1" collapsed="false">
      <c r="A249" s="182"/>
      <c r="B249" s="182"/>
      <c r="C249" s="191" t="s">
        <v>481</v>
      </c>
      <c r="D249" s="192"/>
      <c r="E249" s="193" t="n">
        <v>0.397399999999998</v>
      </c>
      <c r="F249" s="187"/>
      <c r="G249" s="187"/>
      <c r="H249" s="187"/>
      <c r="I249" s="187"/>
      <c r="J249" s="187"/>
      <c r="K249" s="187"/>
      <c r="L249" s="187"/>
      <c r="M249" s="187"/>
      <c r="N249" s="188"/>
      <c r="O249" s="188"/>
      <c r="P249" s="188"/>
      <c r="Q249" s="188"/>
      <c r="R249" s="188"/>
      <c r="S249" s="188"/>
      <c r="T249" s="189"/>
      <c r="U249" s="188"/>
      <c r="V249" s="190"/>
      <c r="W249" s="190"/>
      <c r="X249" s="190"/>
      <c r="Y249" s="190"/>
      <c r="Z249" s="190"/>
      <c r="AA249" s="190"/>
      <c r="AB249" s="190"/>
      <c r="AC249" s="190"/>
      <c r="AD249" s="190"/>
      <c r="AE249" s="190" t="s">
        <v>130</v>
      </c>
      <c r="AF249" s="190" t="n">
        <v>0</v>
      </c>
      <c r="AG249" s="190"/>
      <c r="AH249" s="190"/>
      <c r="AI249" s="190"/>
      <c r="AJ249" s="190"/>
      <c r="AK249" s="190"/>
      <c r="AL249" s="190"/>
      <c r="AM249" s="190"/>
      <c r="AN249" s="190"/>
      <c r="AO249" s="190"/>
      <c r="AP249" s="190"/>
      <c r="AQ249" s="190"/>
      <c r="AR249" s="190"/>
      <c r="AS249" s="190"/>
      <c r="AT249" s="190"/>
      <c r="AU249" s="190"/>
      <c r="AV249" s="190"/>
      <c r="AW249" s="190"/>
      <c r="AX249" s="190"/>
      <c r="AY249" s="190"/>
      <c r="AZ249" s="190"/>
      <c r="BA249" s="190"/>
      <c r="BB249" s="190"/>
      <c r="BC249" s="190"/>
      <c r="BD249" s="190"/>
      <c r="BE249" s="190"/>
      <c r="BF249" s="190"/>
      <c r="BG249" s="190"/>
      <c r="BH249" s="190"/>
    </row>
    <row r="250" customFormat="false" ht="19.4" hidden="false" customHeight="false" outlineLevel="1" collapsed="false">
      <c r="A250" s="182" t="n">
        <v>139</v>
      </c>
      <c r="B250" s="182" t="s">
        <v>482</v>
      </c>
      <c r="C250" s="183" t="s">
        <v>483</v>
      </c>
      <c r="D250" s="184" t="s">
        <v>115</v>
      </c>
      <c r="E250" s="185" t="n">
        <v>6</v>
      </c>
      <c r="F250" s="186" t="n">
        <f aca="false">H250+J250</f>
        <v>0</v>
      </c>
      <c r="G250" s="187" t="n">
        <f aca="false">ROUND(E250*F250,2)</f>
        <v>0</v>
      </c>
      <c r="H250" s="187"/>
      <c r="I250" s="187" t="n">
        <f aca="false">ROUND(E250*H250,2)</f>
        <v>0</v>
      </c>
      <c r="J250" s="187"/>
      <c r="K250" s="187" t="n">
        <f aca="false">ROUND(E250*J250,2)</f>
        <v>0</v>
      </c>
      <c r="L250" s="187" t="n">
        <v>21</v>
      </c>
      <c r="M250" s="187" t="n">
        <f aca="false">G250*(1+L250/100)</f>
        <v>0</v>
      </c>
      <c r="N250" s="188" t="n">
        <v>0</v>
      </c>
      <c r="O250" s="188" t="n">
        <f aca="false">ROUND(E250*N250,5)</f>
        <v>0</v>
      </c>
      <c r="P250" s="188" t="n">
        <v>0</v>
      </c>
      <c r="Q250" s="188" t="n">
        <f aca="false">ROUND(E250*P250,5)</f>
        <v>0</v>
      </c>
      <c r="R250" s="188"/>
      <c r="S250" s="188"/>
      <c r="T250" s="189" t="n">
        <v>0</v>
      </c>
      <c r="U250" s="188" t="n">
        <f aca="false">ROUND(E250*T250,2)</f>
        <v>0</v>
      </c>
      <c r="V250" s="190"/>
      <c r="W250" s="190"/>
      <c r="X250" s="190"/>
      <c r="Y250" s="190"/>
      <c r="Z250" s="190"/>
      <c r="AA250" s="190"/>
      <c r="AB250" s="190"/>
      <c r="AC250" s="190"/>
      <c r="AD250" s="190"/>
      <c r="AE250" s="190" t="s">
        <v>116</v>
      </c>
      <c r="AF250" s="190"/>
      <c r="AG250" s="190"/>
      <c r="AH250" s="190"/>
      <c r="AI250" s="190"/>
      <c r="AJ250" s="190"/>
      <c r="AK250" s="190"/>
      <c r="AL250" s="190"/>
      <c r="AM250" s="190"/>
      <c r="AN250" s="190"/>
      <c r="AO250" s="190"/>
      <c r="AP250" s="190"/>
      <c r="AQ250" s="190"/>
      <c r="AR250" s="190"/>
      <c r="AS250" s="190"/>
      <c r="AT250" s="190"/>
      <c r="AU250" s="190"/>
      <c r="AV250" s="190"/>
      <c r="AW250" s="190"/>
      <c r="AX250" s="190"/>
      <c r="AY250" s="190"/>
      <c r="AZ250" s="190"/>
      <c r="BA250" s="190"/>
      <c r="BB250" s="190"/>
      <c r="BC250" s="190"/>
      <c r="BD250" s="190"/>
      <c r="BE250" s="190"/>
      <c r="BF250" s="190"/>
      <c r="BG250" s="190"/>
      <c r="BH250" s="190"/>
    </row>
    <row r="251" customFormat="false" ht="12.75" hidden="false" customHeight="false" outlineLevel="1" collapsed="false">
      <c r="A251" s="182"/>
      <c r="B251" s="182"/>
      <c r="C251" s="191" t="s">
        <v>484</v>
      </c>
      <c r="D251" s="192"/>
      <c r="E251" s="193" t="n">
        <v>5.5146</v>
      </c>
      <c r="F251" s="187"/>
      <c r="G251" s="187"/>
      <c r="H251" s="187"/>
      <c r="I251" s="187"/>
      <c r="J251" s="187"/>
      <c r="K251" s="187"/>
      <c r="L251" s="187"/>
      <c r="M251" s="187"/>
      <c r="N251" s="188"/>
      <c r="O251" s="188"/>
      <c r="P251" s="188"/>
      <c r="Q251" s="188"/>
      <c r="R251" s="188"/>
      <c r="S251" s="188"/>
      <c r="T251" s="189"/>
      <c r="U251" s="188"/>
      <c r="V251" s="190"/>
      <c r="W251" s="190"/>
      <c r="X251" s="190"/>
      <c r="Y251" s="190"/>
      <c r="Z251" s="190"/>
      <c r="AA251" s="190"/>
      <c r="AB251" s="190"/>
      <c r="AC251" s="190"/>
      <c r="AD251" s="190"/>
      <c r="AE251" s="190" t="s">
        <v>130</v>
      </c>
      <c r="AF251" s="190" t="n">
        <v>0</v>
      </c>
      <c r="AG251" s="190"/>
      <c r="AH251" s="190"/>
      <c r="AI251" s="190"/>
      <c r="AJ251" s="190"/>
      <c r="AK251" s="190"/>
      <c r="AL251" s="190"/>
      <c r="AM251" s="190"/>
      <c r="AN251" s="190"/>
      <c r="AO251" s="190"/>
      <c r="AP251" s="190"/>
      <c r="AQ251" s="190"/>
      <c r="AR251" s="190"/>
      <c r="AS251" s="190"/>
      <c r="AT251" s="190"/>
      <c r="AU251" s="190"/>
      <c r="AV251" s="190"/>
      <c r="AW251" s="190"/>
      <c r="AX251" s="190"/>
      <c r="AY251" s="190"/>
      <c r="AZ251" s="190"/>
      <c r="BA251" s="190"/>
      <c r="BB251" s="190"/>
      <c r="BC251" s="190"/>
      <c r="BD251" s="190"/>
      <c r="BE251" s="190"/>
      <c r="BF251" s="190"/>
      <c r="BG251" s="190"/>
      <c r="BH251" s="190"/>
    </row>
    <row r="252" customFormat="false" ht="12.75" hidden="false" customHeight="false" outlineLevel="1" collapsed="false">
      <c r="A252" s="182"/>
      <c r="B252" s="182"/>
      <c r="C252" s="191" t="s">
        <v>485</v>
      </c>
      <c r="D252" s="192"/>
      <c r="E252" s="193" t="n">
        <v>0.4854</v>
      </c>
      <c r="F252" s="187"/>
      <c r="G252" s="187"/>
      <c r="H252" s="187"/>
      <c r="I252" s="187"/>
      <c r="J252" s="187"/>
      <c r="K252" s="187"/>
      <c r="L252" s="187"/>
      <c r="M252" s="187"/>
      <c r="N252" s="188"/>
      <c r="O252" s="188"/>
      <c r="P252" s="188"/>
      <c r="Q252" s="188"/>
      <c r="R252" s="188"/>
      <c r="S252" s="188"/>
      <c r="T252" s="189"/>
      <c r="U252" s="188"/>
      <c r="V252" s="190"/>
      <c r="W252" s="190"/>
      <c r="X252" s="190"/>
      <c r="Y252" s="190"/>
      <c r="Z252" s="190"/>
      <c r="AA252" s="190"/>
      <c r="AB252" s="190"/>
      <c r="AC252" s="190"/>
      <c r="AD252" s="190"/>
      <c r="AE252" s="190" t="s">
        <v>130</v>
      </c>
      <c r="AF252" s="190" t="n">
        <v>0</v>
      </c>
      <c r="AG252" s="190"/>
      <c r="AH252" s="190"/>
      <c r="AI252" s="190"/>
      <c r="AJ252" s="190"/>
      <c r="AK252" s="190"/>
      <c r="AL252" s="190"/>
      <c r="AM252" s="190"/>
      <c r="AN252" s="190"/>
      <c r="AO252" s="190"/>
      <c r="AP252" s="190"/>
      <c r="AQ252" s="190"/>
      <c r="AR252" s="190"/>
      <c r="AS252" s="190"/>
      <c r="AT252" s="190"/>
      <c r="AU252" s="190"/>
      <c r="AV252" s="190"/>
      <c r="AW252" s="190"/>
      <c r="AX252" s="190"/>
      <c r="AY252" s="190"/>
      <c r="AZ252" s="190"/>
      <c r="BA252" s="190"/>
      <c r="BB252" s="190"/>
      <c r="BC252" s="190"/>
      <c r="BD252" s="190"/>
      <c r="BE252" s="190"/>
      <c r="BF252" s="190"/>
      <c r="BG252" s="190"/>
      <c r="BH252" s="190"/>
    </row>
    <row r="253" customFormat="false" ht="19.4" hidden="false" customHeight="false" outlineLevel="1" collapsed="false">
      <c r="A253" s="182" t="n">
        <v>140</v>
      </c>
      <c r="B253" s="182" t="s">
        <v>486</v>
      </c>
      <c r="C253" s="183" t="s">
        <v>487</v>
      </c>
      <c r="D253" s="184" t="s">
        <v>115</v>
      </c>
      <c r="E253" s="185" t="n">
        <v>8</v>
      </c>
      <c r="F253" s="186" t="n">
        <f aca="false">H253+J253</f>
        <v>0</v>
      </c>
      <c r="G253" s="187" t="n">
        <f aca="false">ROUND(E253*F253,2)</f>
        <v>0</v>
      </c>
      <c r="H253" s="187"/>
      <c r="I253" s="187" t="n">
        <f aca="false">ROUND(E253*H253,2)</f>
        <v>0</v>
      </c>
      <c r="J253" s="187"/>
      <c r="K253" s="187" t="n">
        <f aca="false">ROUND(E253*J253,2)</f>
        <v>0</v>
      </c>
      <c r="L253" s="187" t="n">
        <v>21</v>
      </c>
      <c r="M253" s="187" t="n">
        <f aca="false">G253*(1+L253/100)</f>
        <v>0</v>
      </c>
      <c r="N253" s="188" t="n">
        <v>0</v>
      </c>
      <c r="O253" s="188" t="n">
        <f aca="false">ROUND(E253*N253,5)</f>
        <v>0</v>
      </c>
      <c r="P253" s="188" t="n">
        <v>0</v>
      </c>
      <c r="Q253" s="188" t="n">
        <f aca="false">ROUND(E253*P253,5)</f>
        <v>0</v>
      </c>
      <c r="R253" s="188"/>
      <c r="S253" s="188"/>
      <c r="T253" s="189" t="n">
        <v>0</v>
      </c>
      <c r="U253" s="188" t="n">
        <f aca="false">ROUND(E253*T253,2)</f>
        <v>0</v>
      </c>
      <c r="V253" s="190"/>
      <c r="W253" s="190"/>
      <c r="X253" s="190"/>
      <c r="Y253" s="190"/>
      <c r="Z253" s="190"/>
      <c r="AA253" s="190"/>
      <c r="AB253" s="190"/>
      <c r="AC253" s="190"/>
      <c r="AD253" s="190"/>
      <c r="AE253" s="190" t="s">
        <v>116</v>
      </c>
      <c r="AF253" s="190"/>
      <c r="AG253" s="190"/>
      <c r="AH253" s="190"/>
      <c r="AI253" s="190"/>
      <c r="AJ253" s="190"/>
      <c r="AK253" s="190"/>
      <c r="AL253" s="190"/>
      <c r="AM253" s="190"/>
      <c r="AN253" s="190"/>
      <c r="AO253" s="190"/>
      <c r="AP253" s="190"/>
      <c r="AQ253" s="190"/>
      <c r="AR253" s="190"/>
      <c r="AS253" s="190"/>
      <c r="AT253" s="190"/>
      <c r="AU253" s="190"/>
      <c r="AV253" s="190"/>
      <c r="AW253" s="190"/>
      <c r="AX253" s="190"/>
      <c r="AY253" s="190"/>
      <c r="AZ253" s="190"/>
      <c r="BA253" s="190"/>
      <c r="BB253" s="190"/>
      <c r="BC253" s="190"/>
      <c r="BD253" s="190"/>
      <c r="BE253" s="190"/>
      <c r="BF253" s="190"/>
      <c r="BG253" s="190"/>
      <c r="BH253" s="190"/>
    </row>
    <row r="254" customFormat="false" ht="12.75" hidden="false" customHeight="false" outlineLevel="1" collapsed="false">
      <c r="A254" s="182"/>
      <c r="B254" s="182"/>
      <c r="C254" s="191" t="s">
        <v>488</v>
      </c>
      <c r="D254" s="192"/>
      <c r="E254" s="193" t="n">
        <v>7.575</v>
      </c>
      <c r="F254" s="187"/>
      <c r="G254" s="187"/>
      <c r="H254" s="187"/>
      <c r="I254" s="187"/>
      <c r="J254" s="187"/>
      <c r="K254" s="187"/>
      <c r="L254" s="187"/>
      <c r="M254" s="187"/>
      <c r="N254" s="188"/>
      <c r="O254" s="188"/>
      <c r="P254" s="188"/>
      <c r="Q254" s="188"/>
      <c r="R254" s="188"/>
      <c r="S254" s="188"/>
      <c r="T254" s="189"/>
      <c r="U254" s="188"/>
      <c r="V254" s="190"/>
      <c r="W254" s="190"/>
      <c r="X254" s="190"/>
      <c r="Y254" s="190"/>
      <c r="Z254" s="190"/>
      <c r="AA254" s="190"/>
      <c r="AB254" s="190"/>
      <c r="AC254" s="190"/>
      <c r="AD254" s="190"/>
      <c r="AE254" s="190" t="s">
        <v>130</v>
      </c>
      <c r="AF254" s="190" t="n">
        <v>0</v>
      </c>
      <c r="AG254" s="190"/>
      <c r="AH254" s="190"/>
      <c r="AI254" s="190"/>
      <c r="AJ254" s="190"/>
      <c r="AK254" s="190"/>
      <c r="AL254" s="190"/>
      <c r="AM254" s="190"/>
      <c r="AN254" s="190"/>
      <c r="AO254" s="190"/>
      <c r="AP254" s="190"/>
      <c r="AQ254" s="190"/>
      <c r="AR254" s="190"/>
      <c r="AS254" s="190"/>
      <c r="AT254" s="190"/>
      <c r="AU254" s="190"/>
      <c r="AV254" s="190"/>
      <c r="AW254" s="190"/>
      <c r="AX254" s="190"/>
      <c r="AY254" s="190"/>
      <c r="AZ254" s="190"/>
      <c r="BA254" s="190"/>
      <c r="BB254" s="190"/>
      <c r="BC254" s="190"/>
      <c r="BD254" s="190"/>
      <c r="BE254" s="190"/>
      <c r="BF254" s="190"/>
      <c r="BG254" s="190"/>
      <c r="BH254" s="190"/>
    </row>
    <row r="255" customFormat="false" ht="12.75" hidden="false" customHeight="false" outlineLevel="1" collapsed="false">
      <c r="A255" s="182"/>
      <c r="B255" s="182"/>
      <c r="C255" s="191" t="s">
        <v>489</v>
      </c>
      <c r="D255" s="192"/>
      <c r="E255" s="193" t="n">
        <v>0.425</v>
      </c>
      <c r="F255" s="187"/>
      <c r="G255" s="187"/>
      <c r="H255" s="187"/>
      <c r="I255" s="187"/>
      <c r="J255" s="187"/>
      <c r="K255" s="187"/>
      <c r="L255" s="187"/>
      <c r="M255" s="187"/>
      <c r="N255" s="188"/>
      <c r="O255" s="188"/>
      <c r="P255" s="188"/>
      <c r="Q255" s="188"/>
      <c r="R255" s="188"/>
      <c r="S255" s="188"/>
      <c r="T255" s="189"/>
      <c r="U255" s="188"/>
      <c r="V255" s="190"/>
      <c r="W255" s="190"/>
      <c r="X255" s="190"/>
      <c r="Y255" s="190"/>
      <c r="Z255" s="190"/>
      <c r="AA255" s="190"/>
      <c r="AB255" s="190"/>
      <c r="AC255" s="190"/>
      <c r="AD255" s="190"/>
      <c r="AE255" s="190" t="s">
        <v>130</v>
      </c>
      <c r="AF255" s="190" t="n">
        <v>0</v>
      </c>
      <c r="AG255" s="190"/>
      <c r="AH255" s="190"/>
      <c r="AI255" s="190"/>
      <c r="AJ255" s="190"/>
      <c r="AK255" s="190"/>
      <c r="AL255" s="190"/>
      <c r="AM255" s="190"/>
      <c r="AN255" s="190"/>
      <c r="AO255" s="190"/>
      <c r="AP255" s="190"/>
      <c r="AQ255" s="190"/>
      <c r="AR255" s="190"/>
      <c r="AS255" s="190"/>
      <c r="AT255" s="190"/>
      <c r="AU255" s="190"/>
      <c r="AV255" s="190"/>
      <c r="AW255" s="190"/>
      <c r="AX255" s="190"/>
      <c r="AY255" s="190"/>
      <c r="AZ255" s="190"/>
      <c r="BA255" s="190"/>
      <c r="BB255" s="190"/>
      <c r="BC255" s="190"/>
      <c r="BD255" s="190"/>
      <c r="BE255" s="190"/>
      <c r="BF255" s="190"/>
      <c r="BG255" s="190"/>
      <c r="BH255" s="190"/>
    </row>
    <row r="256" customFormat="false" ht="19.4" hidden="false" customHeight="false" outlineLevel="1" collapsed="false">
      <c r="A256" s="182" t="n">
        <v>141</v>
      </c>
      <c r="B256" s="182" t="s">
        <v>490</v>
      </c>
      <c r="C256" s="183" t="s">
        <v>491</v>
      </c>
      <c r="D256" s="184" t="s">
        <v>427</v>
      </c>
      <c r="E256" s="185" t="n">
        <v>3</v>
      </c>
      <c r="F256" s="186" t="n">
        <f aca="false">H256+J256</f>
        <v>0</v>
      </c>
      <c r="G256" s="187" t="n">
        <f aca="false">ROUND(E256*F256,2)</f>
        <v>0</v>
      </c>
      <c r="H256" s="187"/>
      <c r="I256" s="187" t="n">
        <f aca="false">ROUND(E256*H256,2)</f>
        <v>0</v>
      </c>
      <c r="J256" s="187"/>
      <c r="K256" s="187" t="n">
        <f aca="false">ROUND(E256*J256,2)</f>
        <v>0</v>
      </c>
      <c r="L256" s="187" t="n">
        <v>21</v>
      </c>
      <c r="M256" s="187" t="n">
        <f aca="false">G256*(1+L256/100)</f>
        <v>0</v>
      </c>
      <c r="N256" s="188" t="n">
        <v>0</v>
      </c>
      <c r="O256" s="188" t="n">
        <f aca="false">ROUND(E256*N256,5)</f>
        <v>0</v>
      </c>
      <c r="P256" s="188" t="n">
        <v>0</v>
      </c>
      <c r="Q256" s="188" t="n">
        <f aca="false">ROUND(E256*P256,5)</f>
        <v>0</v>
      </c>
      <c r="R256" s="188"/>
      <c r="S256" s="188"/>
      <c r="T256" s="189" t="n">
        <v>0</v>
      </c>
      <c r="U256" s="188" t="n">
        <f aca="false">ROUND(E256*T256,2)</f>
        <v>0</v>
      </c>
      <c r="V256" s="190"/>
      <c r="W256" s="190"/>
      <c r="X256" s="190"/>
      <c r="Y256" s="190"/>
      <c r="Z256" s="190"/>
      <c r="AA256" s="190"/>
      <c r="AB256" s="190"/>
      <c r="AC256" s="190"/>
      <c r="AD256" s="190"/>
      <c r="AE256" s="190" t="s">
        <v>116</v>
      </c>
      <c r="AF256" s="190"/>
      <c r="AG256" s="190"/>
      <c r="AH256" s="190"/>
      <c r="AI256" s="190"/>
      <c r="AJ256" s="190"/>
      <c r="AK256" s="190"/>
      <c r="AL256" s="190"/>
      <c r="AM256" s="190"/>
      <c r="AN256" s="190"/>
      <c r="AO256" s="190"/>
      <c r="AP256" s="190"/>
      <c r="AQ256" s="190"/>
      <c r="AR256" s="190"/>
      <c r="AS256" s="190"/>
      <c r="AT256" s="190"/>
      <c r="AU256" s="190"/>
      <c r="AV256" s="190"/>
      <c r="AW256" s="190"/>
      <c r="AX256" s="190"/>
      <c r="AY256" s="190"/>
      <c r="AZ256" s="190"/>
      <c r="BA256" s="190"/>
      <c r="BB256" s="190"/>
      <c r="BC256" s="190"/>
      <c r="BD256" s="190"/>
      <c r="BE256" s="190"/>
      <c r="BF256" s="190"/>
      <c r="BG256" s="190"/>
      <c r="BH256" s="190"/>
    </row>
    <row r="257" customFormat="false" ht="12.75" hidden="false" customHeight="false" outlineLevel="1" collapsed="false">
      <c r="A257" s="182" t="n">
        <v>142</v>
      </c>
      <c r="B257" s="182" t="s">
        <v>492</v>
      </c>
      <c r="C257" s="183" t="s">
        <v>493</v>
      </c>
      <c r="D257" s="184" t="s">
        <v>427</v>
      </c>
      <c r="E257" s="185" t="n">
        <v>3</v>
      </c>
      <c r="F257" s="186" t="n">
        <f aca="false">H257+J257</f>
        <v>0</v>
      </c>
      <c r="G257" s="187" t="n">
        <f aca="false">ROUND(E257*F257,2)</f>
        <v>0</v>
      </c>
      <c r="H257" s="187"/>
      <c r="I257" s="187" t="n">
        <f aca="false">ROUND(E257*H257,2)</f>
        <v>0</v>
      </c>
      <c r="J257" s="187"/>
      <c r="K257" s="187" t="n">
        <f aca="false">ROUND(E257*J257,2)</f>
        <v>0</v>
      </c>
      <c r="L257" s="187" t="n">
        <v>21</v>
      </c>
      <c r="M257" s="187" t="n">
        <f aca="false">G257*(1+L257/100)</f>
        <v>0</v>
      </c>
      <c r="N257" s="188" t="n">
        <v>0</v>
      </c>
      <c r="O257" s="188" t="n">
        <f aca="false">ROUND(E257*N257,5)</f>
        <v>0</v>
      </c>
      <c r="P257" s="188" t="n">
        <v>0</v>
      </c>
      <c r="Q257" s="188" t="n">
        <f aca="false">ROUND(E257*P257,5)</f>
        <v>0</v>
      </c>
      <c r="R257" s="188"/>
      <c r="S257" s="188"/>
      <c r="T257" s="189" t="n">
        <v>0</v>
      </c>
      <c r="U257" s="188" t="n">
        <f aca="false">ROUND(E257*T257,2)</f>
        <v>0</v>
      </c>
      <c r="V257" s="190"/>
      <c r="W257" s="190"/>
      <c r="X257" s="190"/>
      <c r="Y257" s="190"/>
      <c r="Z257" s="190"/>
      <c r="AA257" s="190"/>
      <c r="AB257" s="190"/>
      <c r="AC257" s="190"/>
      <c r="AD257" s="190"/>
      <c r="AE257" s="190" t="s">
        <v>116</v>
      </c>
      <c r="AF257" s="190"/>
      <c r="AG257" s="190"/>
      <c r="AH257" s="190"/>
      <c r="AI257" s="190"/>
      <c r="AJ257" s="190"/>
      <c r="AK257" s="190"/>
      <c r="AL257" s="190"/>
      <c r="AM257" s="190"/>
      <c r="AN257" s="190"/>
      <c r="AO257" s="190"/>
      <c r="AP257" s="190"/>
      <c r="AQ257" s="190"/>
      <c r="AR257" s="190"/>
      <c r="AS257" s="190"/>
      <c r="AT257" s="190"/>
      <c r="AU257" s="190"/>
      <c r="AV257" s="190"/>
      <c r="AW257" s="190"/>
      <c r="AX257" s="190"/>
      <c r="AY257" s="190"/>
      <c r="AZ257" s="190"/>
      <c r="BA257" s="190"/>
      <c r="BB257" s="190"/>
      <c r="BC257" s="190"/>
      <c r="BD257" s="190"/>
      <c r="BE257" s="190"/>
      <c r="BF257" s="190"/>
      <c r="BG257" s="190"/>
      <c r="BH257" s="190"/>
    </row>
    <row r="258" customFormat="false" ht="19.4" hidden="false" customHeight="false" outlineLevel="1" collapsed="false">
      <c r="A258" s="182" t="n">
        <v>143</v>
      </c>
      <c r="B258" s="182" t="s">
        <v>494</v>
      </c>
      <c r="C258" s="183" t="s">
        <v>495</v>
      </c>
      <c r="D258" s="184" t="s">
        <v>427</v>
      </c>
      <c r="E258" s="185" t="n">
        <v>1</v>
      </c>
      <c r="F258" s="186" t="n">
        <f aca="false">H258+J258</f>
        <v>0</v>
      </c>
      <c r="G258" s="187" t="n">
        <f aca="false">ROUND(E258*F258,2)</f>
        <v>0</v>
      </c>
      <c r="H258" s="187"/>
      <c r="I258" s="187" t="n">
        <f aca="false">ROUND(E258*H258,2)</f>
        <v>0</v>
      </c>
      <c r="J258" s="187"/>
      <c r="K258" s="187" t="n">
        <f aca="false">ROUND(E258*J258,2)</f>
        <v>0</v>
      </c>
      <c r="L258" s="187" t="n">
        <v>21</v>
      </c>
      <c r="M258" s="187" t="n">
        <f aca="false">G258*(1+L258/100)</f>
        <v>0</v>
      </c>
      <c r="N258" s="188" t="n">
        <v>0</v>
      </c>
      <c r="O258" s="188" t="n">
        <f aca="false">ROUND(E258*N258,5)</f>
        <v>0</v>
      </c>
      <c r="P258" s="188" t="n">
        <v>0</v>
      </c>
      <c r="Q258" s="188" t="n">
        <f aca="false">ROUND(E258*P258,5)</f>
        <v>0</v>
      </c>
      <c r="R258" s="188"/>
      <c r="S258" s="188"/>
      <c r="T258" s="189" t="n">
        <v>0</v>
      </c>
      <c r="U258" s="188" t="n">
        <f aca="false">ROUND(E258*T258,2)</f>
        <v>0</v>
      </c>
      <c r="V258" s="190"/>
      <c r="W258" s="190"/>
      <c r="X258" s="190"/>
      <c r="Y258" s="190"/>
      <c r="Z258" s="190"/>
      <c r="AA258" s="190"/>
      <c r="AB258" s="190"/>
      <c r="AC258" s="190"/>
      <c r="AD258" s="190"/>
      <c r="AE258" s="190" t="s">
        <v>116</v>
      </c>
      <c r="AF258" s="190"/>
      <c r="AG258" s="190"/>
      <c r="AH258" s="190"/>
      <c r="AI258" s="190"/>
      <c r="AJ258" s="190"/>
      <c r="AK258" s="190"/>
      <c r="AL258" s="190"/>
      <c r="AM258" s="190"/>
      <c r="AN258" s="190"/>
      <c r="AO258" s="190"/>
      <c r="AP258" s="190"/>
      <c r="AQ258" s="190"/>
      <c r="AR258" s="190"/>
      <c r="AS258" s="190"/>
      <c r="AT258" s="190"/>
      <c r="AU258" s="190"/>
      <c r="AV258" s="190"/>
      <c r="AW258" s="190"/>
      <c r="AX258" s="190"/>
      <c r="AY258" s="190"/>
      <c r="AZ258" s="190"/>
      <c r="BA258" s="190"/>
      <c r="BB258" s="190"/>
      <c r="BC258" s="190"/>
      <c r="BD258" s="190"/>
      <c r="BE258" s="190"/>
      <c r="BF258" s="190"/>
      <c r="BG258" s="190"/>
      <c r="BH258" s="190"/>
    </row>
    <row r="259" customFormat="false" ht="19.4" hidden="false" customHeight="false" outlineLevel="1" collapsed="false">
      <c r="A259" s="182" t="n">
        <v>144</v>
      </c>
      <c r="B259" s="182" t="s">
        <v>496</v>
      </c>
      <c r="C259" s="183" t="s">
        <v>497</v>
      </c>
      <c r="D259" s="184" t="s">
        <v>427</v>
      </c>
      <c r="E259" s="185" t="n">
        <v>2</v>
      </c>
      <c r="F259" s="186" t="n">
        <f aca="false">H259+J259</f>
        <v>0</v>
      </c>
      <c r="G259" s="187" t="n">
        <f aca="false">ROUND(E259*F259,2)</f>
        <v>0</v>
      </c>
      <c r="H259" s="187"/>
      <c r="I259" s="187" t="n">
        <f aca="false">ROUND(E259*H259,2)</f>
        <v>0</v>
      </c>
      <c r="J259" s="187"/>
      <c r="K259" s="187" t="n">
        <f aca="false">ROUND(E259*J259,2)</f>
        <v>0</v>
      </c>
      <c r="L259" s="187" t="n">
        <v>21</v>
      </c>
      <c r="M259" s="187" t="n">
        <f aca="false">G259*(1+L259/100)</f>
        <v>0</v>
      </c>
      <c r="N259" s="188" t="n">
        <v>0</v>
      </c>
      <c r="O259" s="188" t="n">
        <f aca="false">ROUND(E259*N259,5)</f>
        <v>0</v>
      </c>
      <c r="P259" s="188" t="n">
        <v>0</v>
      </c>
      <c r="Q259" s="188" t="n">
        <f aca="false">ROUND(E259*P259,5)</f>
        <v>0</v>
      </c>
      <c r="R259" s="188"/>
      <c r="S259" s="188"/>
      <c r="T259" s="189" t="n">
        <v>0</v>
      </c>
      <c r="U259" s="188" t="n">
        <f aca="false">ROUND(E259*T259,2)</f>
        <v>0</v>
      </c>
      <c r="V259" s="190"/>
      <c r="W259" s="190"/>
      <c r="X259" s="190"/>
      <c r="Y259" s="190"/>
      <c r="Z259" s="190"/>
      <c r="AA259" s="190"/>
      <c r="AB259" s="190"/>
      <c r="AC259" s="190"/>
      <c r="AD259" s="190"/>
      <c r="AE259" s="190" t="s">
        <v>116</v>
      </c>
      <c r="AF259" s="190"/>
      <c r="AG259" s="190"/>
      <c r="AH259" s="190"/>
      <c r="AI259" s="190"/>
      <c r="AJ259" s="190"/>
      <c r="AK259" s="190"/>
      <c r="AL259" s="190"/>
      <c r="AM259" s="190"/>
      <c r="AN259" s="190"/>
      <c r="AO259" s="190"/>
      <c r="AP259" s="190"/>
      <c r="AQ259" s="190"/>
      <c r="AR259" s="190"/>
      <c r="AS259" s="190"/>
      <c r="AT259" s="190"/>
      <c r="AU259" s="190"/>
      <c r="AV259" s="190"/>
      <c r="AW259" s="190"/>
      <c r="AX259" s="190"/>
      <c r="AY259" s="190"/>
      <c r="AZ259" s="190"/>
      <c r="BA259" s="190"/>
      <c r="BB259" s="190"/>
      <c r="BC259" s="190"/>
      <c r="BD259" s="190"/>
      <c r="BE259" s="190"/>
      <c r="BF259" s="190"/>
      <c r="BG259" s="190"/>
      <c r="BH259" s="190"/>
    </row>
    <row r="260" customFormat="false" ht="19.4" hidden="false" customHeight="false" outlineLevel="1" collapsed="false">
      <c r="A260" s="182" t="n">
        <v>145</v>
      </c>
      <c r="B260" s="182" t="s">
        <v>498</v>
      </c>
      <c r="C260" s="183" t="s">
        <v>499</v>
      </c>
      <c r="D260" s="184" t="s">
        <v>427</v>
      </c>
      <c r="E260" s="185" t="n">
        <v>4</v>
      </c>
      <c r="F260" s="186" t="n">
        <f aca="false">H260+J260</f>
        <v>0</v>
      </c>
      <c r="G260" s="187" t="n">
        <f aca="false">ROUND(E260*F260,2)</f>
        <v>0</v>
      </c>
      <c r="H260" s="187"/>
      <c r="I260" s="187" t="n">
        <f aca="false">ROUND(E260*H260,2)</f>
        <v>0</v>
      </c>
      <c r="J260" s="187"/>
      <c r="K260" s="187" t="n">
        <f aca="false">ROUND(E260*J260,2)</f>
        <v>0</v>
      </c>
      <c r="L260" s="187" t="n">
        <v>21</v>
      </c>
      <c r="M260" s="187" t="n">
        <f aca="false">G260*(1+L260/100)</f>
        <v>0</v>
      </c>
      <c r="N260" s="188" t="n">
        <v>0</v>
      </c>
      <c r="O260" s="188" t="n">
        <f aca="false">ROUND(E260*N260,5)</f>
        <v>0</v>
      </c>
      <c r="P260" s="188" t="n">
        <v>0</v>
      </c>
      <c r="Q260" s="188" t="n">
        <f aca="false">ROUND(E260*P260,5)</f>
        <v>0</v>
      </c>
      <c r="R260" s="188"/>
      <c r="S260" s="188"/>
      <c r="T260" s="189" t="n">
        <v>0</v>
      </c>
      <c r="U260" s="188" t="n">
        <f aca="false">ROUND(E260*T260,2)</f>
        <v>0</v>
      </c>
      <c r="V260" s="190"/>
      <c r="W260" s="190"/>
      <c r="X260" s="190"/>
      <c r="Y260" s="190"/>
      <c r="Z260" s="190"/>
      <c r="AA260" s="190"/>
      <c r="AB260" s="190"/>
      <c r="AC260" s="190"/>
      <c r="AD260" s="190"/>
      <c r="AE260" s="190" t="s">
        <v>116</v>
      </c>
      <c r="AF260" s="190"/>
      <c r="AG260" s="190"/>
      <c r="AH260" s="190"/>
      <c r="AI260" s="190"/>
      <c r="AJ260" s="190"/>
      <c r="AK260" s="190"/>
      <c r="AL260" s="190"/>
      <c r="AM260" s="190"/>
      <c r="AN260" s="190"/>
      <c r="AO260" s="190"/>
      <c r="AP260" s="190"/>
      <c r="AQ260" s="190"/>
      <c r="AR260" s="190"/>
      <c r="AS260" s="190"/>
      <c r="AT260" s="190"/>
      <c r="AU260" s="190"/>
      <c r="AV260" s="190"/>
      <c r="AW260" s="190"/>
      <c r="AX260" s="190"/>
      <c r="AY260" s="190"/>
      <c r="AZ260" s="190"/>
      <c r="BA260" s="190"/>
      <c r="BB260" s="190"/>
      <c r="BC260" s="190"/>
      <c r="BD260" s="190"/>
      <c r="BE260" s="190"/>
      <c r="BF260" s="190"/>
      <c r="BG260" s="190"/>
      <c r="BH260" s="190"/>
    </row>
    <row r="261" customFormat="false" ht="12.75" hidden="false" customHeight="false" outlineLevel="1" collapsed="false">
      <c r="A261" s="182" t="n">
        <v>146</v>
      </c>
      <c r="B261" s="182" t="s">
        <v>500</v>
      </c>
      <c r="C261" s="183" t="s">
        <v>501</v>
      </c>
      <c r="D261" s="184" t="s">
        <v>409</v>
      </c>
      <c r="E261" s="185" t="n">
        <v>4</v>
      </c>
      <c r="F261" s="186" t="n">
        <f aca="false">H261+J261</f>
        <v>0</v>
      </c>
      <c r="G261" s="187" t="n">
        <f aca="false">ROUND(E261*F261,2)</f>
        <v>0</v>
      </c>
      <c r="H261" s="187"/>
      <c r="I261" s="187" t="n">
        <f aca="false">ROUND(E261*H261,2)</f>
        <v>0</v>
      </c>
      <c r="J261" s="187"/>
      <c r="K261" s="187" t="n">
        <f aca="false">ROUND(E261*J261,2)</f>
        <v>0</v>
      </c>
      <c r="L261" s="187" t="n">
        <v>21</v>
      </c>
      <c r="M261" s="187" t="n">
        <f aca="false">G261*(1+L261/100)</f>
        <v>0</v>
      </c>
      <c r="N261" s="188" t="n">
        <v>0</v>
      </c>
      <c r="O261" s="188" t="n">
        <f aca="false">ROUND(E261*N261,5)</f>
        <v>0</v>
      </c>
      <c r="P261" s="188" t="n">
        <v>0</v>
      </c>
      <c r="Q261" s="188" t="n">
        <f aca="false">ROUND(E261*P261,5)</f>
        <v>0</v>
      </c>
      <c r="R261" s="188"/>
      <c r="S261" s="188"/>
      <c r="T261" s="189" t="n">
        <v>0</v>
      </c>
      <c r="U261" s="188" t="n">
        <f aca="false">ROUND(E261*T261,2)</f>
        <v>0</v>
      </c>
      <c r="V261" s="190"/>
      <c r="W261" s="190"/>
      <c r="X261" s="190"/>
      <c r="Y261" s="190"/>
      <c r="Z261" s="190"/>
      <c r="AA261" s="190"/>
      <c r="AB261" s="190"/>
      <c r="AC261" s="190"/>
      <c r="AD261" s="190"/>
      <c r="AE261" s="190" t="s">
        <v>116</v>
      </c>
      <c r="AF261" s="190"/>
      <c r="AG261" s="190"/>
      <c r="AH261" s="190"/>
      <c r="AI261" s="190"/>
      <c r="AJ261" s="190"/>
      <c r="AK261" s="190"/>
      <c r="AL261" s="190"/>
      <c r="AM261" s="190"/>
      <c r="AN261" s="190"/>
      <c r="AO261" s="190"/>
      <c r="AP261" s="190"/>
      <c r="AQ261" s="190"/>
      <c r="AR261" s="190"/>
      <c r="AS261" s="190"/>
      <c r="AT261" s="190"/>
      <c r="AU261" s="190"/>
      <c r="AV261" s="190"/>
      <c r="AW261" s="190"/>
      <c r="AX261" s="190"/>
      <c r="AY261" s="190"/>
      <c r="AZ261" s="190"/>
      <c r="BA261" s="190"/>
      <c r="BB261" s="190"/>
      <c r="BC261" s="190"/>
      <c r="BD261" s="190"/>
      <c r="BE261" s="190"/>
      <c r="BF261" s="190"/>
      <c r="BG261" s="190"/>
      <c r="BH261" s="190"/>
    </row>
    <row r="262" customFormat="false" ht="12.75" hidden="false" customHeight="false" outlineLevel="1" collapsed="false">
      <c r="A262" s="182" t="n">
        <v>147</v>
      </c>
      <c r="B262" s="182" t="s">
        <v>502</v>
      </c>
      <c r="C262" s="183" t="s">
        <v>503</v>
      </c>
      <c r="D262" s="184" t="s">
        <v>504</v>
      </c>
      <c r="E262" s="185" t="n">
        <v>8</v>
      </c>
      <c r="F262" s="186" t="n">
        <f aca="false">H262+J262</f>
        <v>0</v>
      </c>
      <c r="G262" s="187" t="n">
        <f aca="false">ROUND(E262*F262,2)</f>
        <v>0</v>
      </c>
      <c r="H262" s="187"/>
      <c r="I262" s="187" t="n">
        <f aca="false">ROUND(E262*H262,2)</f>
        <v>0</v>
      </c>
      <c r="J262" s="187"/>
      <c r="K262" s="187" t="n">
        <f aca="false">ROUND(E262*J262,2)</f>
        <v>0</v>
      </c>
      <c r="L262" s="187" t="n">
        <v>21</v>
      </c>
      <c r="M262" s="187" t="n">
        <f aca="false">G262*(1+L262/100)</f>
        <v>0</v>
      </c>
      <c r="N262" s="188" t="n">
        <v>0</v>
      </c>
      <c r="O262" s="188" t="n">
        <f aca="false">ROUND(E262*N262,5)</f>
        <v>0</v>
      </c>
      <c r="P262" s="188" t="n">
        <v>0</v>
      </c>
      <c r="Q262" s="188" t="n">
        <f aca="false">ROUND(E262*P262,5)</f>
        <v>0</v>
      </c>
      <c r="R262" s="188"/>
      <c r="S262" s="188"/>
      <c r="T262" s="189" t="n">
        <v>0</v>
      </c>
      <c r="U262" s="188" t="n">
        <f aca="false">ROUND(E262*T262,2)</f>
        <v>0</v>
      </c>
      <c r="V262" s="190"/>
      <c r="W262" s="190"/>
      <c r="X262" s="190"/>
      <c r="Y262" s="190"/>
      <c r="Z262" s="190"/>
      <c r="AA262" s="190"/>
      <c r="AB262" s="190"/>
      <c r="AC262" s="190"/>
      <c r="AD262" s="190"/>
      <c r="AE262" s="190" t="s">
        <v>116</v>
      </c>
      <c r="AF262" s="190"/>
      <c r="AG262" s="190"/>
      <c r="AH262" s="190"/>
      <c r="AI262" s="190"/>
      <c r="AJ262" s="190"/>
      <c r="AK262" s="190"/>
      <c r="AL262" s="190"/>
      <c r="AM262" s="190"/>
      <c r="AN262" s="190"/>
      <c r="AO262" s="190"/>
      <c r="AP262" s="190"/>
      <c r="AQ262" s="190"/>
      <c r="AR262" s="190"/>
      <c r="AS262" s="190"/>
      <c r="AT262" s="190"/>
      <c r="AU262" s="190"/>
      <c r="AV262" s="190"/>
      <c r="AW262" s="190"/>
      <c r="AX262" s="190"/>
      <c r="AY262" s="190"/>
      <c r="AZ262" s="190"/>
      <c r="BA262" s="190"/>
      <c r="BB262" s="190"/>
      <c r="BC262" s="190"/>
      <c r="BD262" s="190"/>
      <c r="BE262" s="190"/>
      <c r="BF262" s="190"/>
      <c r="BG262" s="190"/>
      <c r="BH262" s="190"/>
    </row>
    <row r="263" customFormat="false" ht="12.75" hidden="false" customHeight="false" outlineLevel="1" collapsed="false">
      <c r="A263" s="182"/>
      <c r="B263" s="182"/>
      <c r="C263" s="191" t="s">
        <v>505</v>
      </c>
      <c r="D263" s="192"/>
      <c r="E263" s="193" t="n">
        <v>7.46</v>
      </c>
      <c r="F263" s="187"/>
      <c r="G263" s="187"/>
      <c r="H263" s="187"/>
      <c r="I263" s="187"/>
      <c r="J263" s="187"/>
      <c r="K263" s="187"/>
      <c r="L263" s="187"/>
      <c r="M263" s="187"/>
      <c r="N263" s="188"/>
      <c r="O263" s="188"/>
      <c r="P263" s="188"/>
      <c r="Q263" s="188"/>
      <c r="R263" s="188"/>
      <c r="S263" s="188"/>
      <c r="T263" s="189"/>
      <c r="U263" s="188"/>
      <c r="V263" s="190"/>
      <c r="W263" s="190"/>
      <c r="X263" s="190"/>
      <c r="Y263" s="190"/>
      <c r="Z263" s="190"/>
      <c r="AA263" s="190"/>
      <c r="AB263" s="190"/>
      <c r="AC263" s="190"/>
      <c r="AD263" s="190"/>
      <c r="AE263" s="190" t="s">
        <v>130</v>
      </c>
      <c r="AF263" s="190" t="n">
        <v>0</v>
      </c>
      <c r="AG263" s="190"/>
      <c r="AH263" s="190"/>
      <c r="AI263" s="190"/>
      <c r="AJ263" s="190"/>
      <c r="AK263" s="190"/>
      <c r="AL263" s="190"/>
      <c r="AM263" s="190"/>
      <c r="AN263" s="190"/>
      <c r="AO263" s="190"/>
      <c r="AP263" s="190"/>
      <c r="AQ263" s="190"/>
      <c r="AR263" s="190"/>
      <c r="AS263" s="190"/>
      <c r="AT263" s="190"/>
      <c r="AU263" s="190"/>
      <c r="AV263" s="190"/>
      <c r="AW263" s="190"/>
      <c r="AX263" s="190"/>
      <c r="AY263" s="190"/>
      <c r="AZ263" s="190"/>
      <c r="BA263" s="190"/>
      <c r="BB263" s="190"/>
      <c r="BC263" s="190"/>
      <c r="BD263" s="190"/>
      <c r="BE263" s="190"/>
      <c r="BF263" s="190"/>
      <c r="BG263" s="190"/>
      <c r="BH263" s="190"/>
    </row>
    <row r="264" customFormat="false" ht="12.75" hidden="false" customHeight="false" outlineLevel="1" collapsed="false">
      <c r="A264" s="182"/>
      <c r="B264" s="182"/>
      <c r="C264" s="191" t="s">
        <v>506</v>
      </c>
      <c r="D264" s="192"/>
      <c r="E264" s="193" t="n">
        <v>0.54</v>
      </c>
      <c r="F264" s="187"/>
      <c r="G264" s="187"/>
      <c r="H264" s="187"/>
      <c r="I264" s="187"/>
      <c r="J264" s="187"/>
      <c r="K264" s="187"/>
      <c r="L264" s="187"/>
      <c r="M264" s="187"/>
      <c r="N264" s="188"/>
      <c r="O264" s="188"/>
      <c r="P264" s="188"/>
      <c r="Q264" s="188"/>
      <c r="R264" s="188"/>
      <c r="S264" s="188"/>
      <c r="T264" s="189"/>
      <c r="U264" s="188"/>
      <c r="V264" s="190"/>
      <c r="W264" s="190"/>
      <c r="X264" s="190"/>
      <c r="Y264" s="190"/>
      <c r="Z264" s="190"/>
      <c r="AA264" s="190"/>
      <c r="AB264" s="190"/>
      <c r="AC264" s="190"/>
      <c r="AD264" s="190"/>
      <c r="AE264" s="190" t="s">
        <v>130</v>
      </c>
      <c r="AF264" s="190" t="n">
        <v>0</v>
      </c>
      <c r="AG264" s="190"/>
      <c r="AH264" s="190"/>
      <c r="AI264" s="190"/>
      <c r="AJ264" s="190"/>
      <c r="AK264" s="190"/>
      <c r="AL264" s="190"/>
      <c r="AM264" s="190"/>
      <c r="AN264" s="190"/>
      <c r="AO264" s="190"/>
      <c r="AP264" s="190"/>
      <c r="AQ264" s="190"/>
      <c r="AR264" s="190"/>
      <c r="AS264" s="190"/>
      <c r="AT264" s="190"/>
      <c r="AU264" s="190"/>
      <c r="AV264" s="190"/>
      <c r="AW264" s="190"/>
      <c r="AX264" s="190"/>
      <c r="AY264" s="190"/>
      <c r="AZ264" s="190"/>
      <c r="BA264" s="190"/>
      <c r="BB264" s="190"/>
      <c r="BC264" s="190"/>
      <c r="BD264" s="190"/>
      <c r="BE264" s="190"/>
      <c r="BF264" s="190"/>
      <c r="BG264" s="190"/>
      <c r="BH264" s="190"/>
    </row>
    <row r="265" customFormat="false" ht="12.75" hidden="false" customHeight="false" outlineLevel="1" collapsed="false">
      <c r="A265" s="182" t="n">
        <v>148</v>
      </c>
      <c r="B265" s="182" t="s">
        <v>507</v>
      </c>
      <c r="C265" s="183" t="s">
        <v>508</v>
      </c>
      <c r="D265" s="184" t="s">
        <v>427</v>
      </c>
      <c r="E265" s="185" t="n">
        <v>6</v>
      </c>
      <c r="F265" s="186" t="n">
        <f aca="false">H265+J265</f>
        <v>0</v>
      </c>
      <c r="G265" s="187" t="n">
        <f aca="false">ROUND(E265*F265,2)</f>
        <v>0</v>
      </c>
      <c r="H265" s="187"/>
      <c r="I265" s="187" t="n">
        <f aca="false">ROUND(E265*H265,2)</f>
        <v>0</v>
      </c>
      <c r="J265" s="187"/>
      <c r="K265" s="187" t="n">
        <f aca="false">ROUND(E265*J265,2)</f>
        <v>0</v>
      </c>
      <c r="L265" s="187" t="n">
        <v>21</v>
      </c>
      <c r="M265" s="187" t="n">
        <f aca="false">G265*(1+L265/100)</f>
        <v>0</v>
      </c>
      <c r="N265" s="188" t="n">
        <v>0</v>
      </c>
      <c r="O265" s="188" t="n">
        <f aca="false">ROUND(E265*N265,5)</f>
        <v>0</v>
      </c>
      <c r="P265" s="188" t="n">
        <v>0</v>
      </c>
      <c r="Q265" s="188" t="n">
        <f aca="false">ROUND(E265*P265,5)</f>
        <v>0</v>
      </c>
      <c r="R265" s="188"/>
      <c r="S265" s="188"/>
      <c r="T265" s="189" t="n">
        <v>0</v>
      </c>
      <c r="U265" s="188" t="n">
        <f aca="false">ROUND(E265*T265,2)</f>
        <v>0</v>
      </c>
      <c r="V265" s="190"/>
      <c r="W265" s="190"/>
      <c r="X265" s="190"/>
      <c r="Y265" s="190"/>
      <c r="Z265" s="190"/>
      <c r="AA265" s="190"/>
      <c r="AB265" s="190"/>
      <c r="AC265" s="190"/>
      <c r="AD265" s="190"/>
      <c r="AE265" s="190" t="s">
        <v>116</v>
      </c>
      <c r="AF265" s="190"/>
      <c r="AG265" s="190"/>
      <c r="AH265" s="190"/>
      <c r="AI265" s="190"/>
      <c r="AJ265" s="190"/>
      <c r="AK265" s="190"/>
      <c r="AL265" s="190"/>
      <c r="AM265" s="190"/>
      <c r="AN265" s="190"/>
      <c r="AO265" s="190"/>
      <c r="AP265" s="190"/>
      <c r="AQ265" s="190"/>
      <c r="AR265" s="190"/>
      <c r="AS265" s="190"/>
      <c r="AT265" s="190"/>
      <c r="AU265" s="190"/>
      <c r="AV265" s="190"/>
      <c r="AW265" s="190"/>
      <c r="AX265" s="190"/>
      <c r="AY265" s="190"/>
      <c r="AZ265" s="190"/>
      <c r="BA265" s="190"/>
      <c r="BB265" s="190"/>
      <c r="BC265" s="190"/>
      <c r="BD265" s="190"/>
      <c r="BE265" s="190"/>
      <c r="BF265" s="190"/>
      <c r="BG265" s="190"/>
      <c r="BH265" s="190"/>
    </row>
    <row r="266" customFormat="false" ht="12.75" hidden="false" customHeight="false" outlineLevel="1" collapsed="false">
      <c r="A266" s="182" t="n">
        <v>149</v>
      </c>
      <c r="B266" s="182" t="s">
        <v>64</v>
      </c>
      <c r="C266" s="183" t="s">
        <v>509</v>
      </c>
      <c r="D266" s="184" t="s">
        <v>427</v>
      </c>
      <c r="E266" s="185" t="n">
        <v>1</v>
      </c>
      <c r="F266" s="186" t="n">
        <f aca="false">H266+J266</f>
        <v>0</v>
      </c>
      <c r="G266" s="187" t="n">
        <f aca="false">ROUND(E266*F266,2)</f>
        <v>0</v>
      </c>
      <c r="H266" s="187"/>
      <c r="I266" s="187" t="n">
        <f aca="false">ROUND(E266*H266,2)</f>
        <v>0</v>
      </c>
      <c r="J266" s="187"/>
      <c r="K266" s="187" t="n">
        <f aca="false">ROUND(E266*J266,2)</f>
        <v>0</v>
      </c>
      <c r="L266" s="187" t="n">
        <v>21</v>
      </c>
      <c r="M266" s="187" t="n">
        <f aca="false">G266*(1+L266/100)</f>
        <v>0</v>
      </c>
      <c r="N266" s="188" t="n">
        <v>0</v>
      </c>
      <c r="O266" s="188" t="n">
        <f aca="false">ROUND(E266*N266,5)</f>
        <v>0</v>
      </c>
      <c r="P266" s="188" t="n">
        <v>0</v>
      </c>
      <c r="Q266" s="188" t="n">
        <f aca="false">ROUND(E266*P266,5)</f>
        <v>0</v>
      </c>
      <c r="R266" s="188"/>
      <c r="S266" s="188"/>
      <c r="T266" s="189" t="n">
        <v>0</v>
      </c>
      <c r="U266" s="188" t="n">
        <f aca="false">ROUND(E266*T266,2)</f>
        <v>0</v>
      </c>
      <c r="V266" s="190"/>
      <c r="W266" s="190"/>
      <c r="X266" s="190"/>
      <c r="Y266" s="190"/>
      <c r="Z266" s="190"/>
      <c r="AA266" s="190"/>
      <c r="AB266" s="190"/>
      <c r="AC266" s="190"/>
      <c r="AD266" s="190"/>
      <c r="AE266" s="190" t="s">
        <v>116</v>
      </c>
      <c r="AF266" s="190"/>
      <c r="AG266" s="190"/>
      <c r="AH266" s="190"/>
      <c r="AI266" s="190"/>
      <c r="AJ266" s="190"/>
      <c r="AK266" s="190"/>
      <c r="AL266" s="190"/>
      <c r="AM266" s="190"/>
      <c r="AN266" s="190"/>
      <c r="AO266" s="190"/>
      <c r="AP266" s="190"/>
      <c r="AQ266" s="190"/>
      <c r="AR266" s="190"/>
      <c r="AS266" s="190"/>
      <c r="AT266" s="190"/>
      <c r="AU266" s="190"/>
      <c r="AV266" s="190"/>
      <c r="AW266" s="190"/>
      <c r="AX266" s="190"/>
      <c r="AY266" s="190"/>
      <c r="AZ266" s="190"/>
      <c r="BA266" s="190"/>
      <c r="BB266" s="190"/>
      <c r="BC266" s="190"/>
      <c r="BD266" s="190"/>
      <c r="BE266" s="190"/>
      <c r="BF266" s="190"/>
      <c r="BG266" s="190"/>
      <c r="BH266" s="190"/>
    </row>
    <row r="267" customFormat="false" ht="19.4" hidden="false" customHeight="false" outlineLevel="1" collapsed="false">
      <c r="A267" s="182" t="n">
        <v>150</v>
      </c>
      <c r="B267" s="182" t="s">
        <v>510</v>
      </c>
      <c r="C267" s="183" t="s">
        <v>511</v>
      </c>
      <c r="D267" s="184" t="s">
        <v>427</v>
      </c>
      <c r="E267" s="185" t="n">
        <v>1</v>
      </c>
      <c r="F267" s="186" t="n">
        <f aca="false">H267+J267</f>
        <v>0</v>
      </c>
      <c r="G267" s="187" t="n">
        <f aca="false">ROUND(E267*F267,2)</f>
        <v>0</v>
      </c>
      <c r="H267" s="187"/>
      <c r="I267" s="187" t="n">
        <f aca="false">ROUND(E267*H267,2)</f>
        <v>0</v>
      </c>
      <c r="J267" s="187"/>
      <c r="K267" s="187" t="n">
        <f aca="false">ROUND(E267*J267,2)</f>
        <v>0</v>
      </c>
      <c r="L267" s="187" t="n">
        <v>21</v>
      </c>
      <c r="M267" s="187" t="n">
        <f aca="false">G267*(1+L267/100)</f>
        <v>0</v>
      </c>
      <c r="N267" s="188" t="n">
        <v>0</v>
      </c>
      <c r="O267" s="188" t="n">
        <f aca="false">ROUND(E267*N267,5)</f>
        <v>0</v>
      </c>
      <c r="P267" s="188" t="n">
        <v>0</v>
      </c>
      <c r="Q267" s="188" t="n">
        <f aca="false">ROUND(E267*P267,5)</f>
        <v>0</v>
      </c>
      <c r="R267" s="188"/>
      <c r="S267" s="188"/>
      <c r="T267" s="189" t="n">
        <v>0</v>
      </c>
      <c r="U267" s="188" t="n">
        <f aca="false">ROUND(E267*T267,2)</f>
        <v>0</v>
      </c>
      <c r="V267" s="190"/>
      <c r="W267" s="190"/>
      <c r="X267" s="190"/>
      <c r="Y267" s="190"/>
      <c r="Z267" s="190"/>
      <c r="AA267" s="190"/>
      <c r="AB267" s="190"/>
      <c r="AC267" s="190"/>
      <c r="AD267" s="190"/>
      <c r="AE267" s="190" t="s">
        <v>116</v>
      </c>
      <c r="AF267" s="190"/>
      <c r="AG267" s="190"/>
      <c r="AH267" s="190"/>
      <c r="AI267" s="190"/>
      <c r="AJ267" s="190"/>
      <c r="AK267" s="190"/>
      <c r="AL267" s="190"/>
      <c r="AM267" s="190"/>
      <c r="AN267" s="190"/>
      <c r="AO267" s="190"/>
      <c r="AP267" s="190"/>
      <c r="AQ267" s="190"/>
      <c r="AR267" s="190"/>
      <c r="AS267" s="190"/>
      <c r="AT267" s="190"/>
      <c r="AU267" s="190"/>
      <c r="AV267" s="190"/>
      <c r="AW267" s="190"/>
      <c r="AX267" s="190"/>
      <c r="AY267" s="190"/>
      <c r="AZ267" s="190"/>
      <c r="BA267" s="190"/>
      <c r="BB267" s="190"/>
      <c r="BC267" s="190"/>
      <c r="BD267" s="190"/>
      <c r="BE267" s="190"/>
      <c r="BF267" s="190"/>
      <c r="BG267" s="190"/>
      <c r="BH267" s="190"/>
    </row>
    <row r="268" customFormat="false" ht="12.75" hidden="false" customHeight="false" outlineLevel="1" collapsed="false">
      <c r="A268" s="182" t="n">
        <v>151</v>
      </c>
      <c r="B268" s="182" t="s">
        <v>512</v>
      </c>
      <c r="C268" s="183" t="s">
        <v>513</v>
      </c>
      <c r="D268" s="184" t="s">
        <v>427</v>
      </c>
      <c r="E268" s="185" t="n">
        <v>2</v>
      </c>
      <c r="F268" s="186" t="n">
        <f aca="false">H268+J268</f>
        <v>0</v>
      </c>
      <c r="G268" s="187" t="n">
        <f aca="false">ROUND(E268*F268,2)</f>
        <v>0</v>
      </c>
      <c r="H268" s="187"/>
      <c r="I268" s="187" t="n">
        <f aca="false">ROUND(E268*H268,2)</f>
        <v>0</v>
      </c>
      <c r="J268" s="187"/>
      <c r="K268" s="187" t="n">
        <f aca="false">ROUND(E268*J268,2)</f>
        <v>0</v>
      </c>
      <c r="L268" s="187" t="n">
        <v>21</v>
      </c>
      <c r="M268" s="187" t="n">
        <f aca="false">G268*(1+L268/100)</f>
        <v>0</v>
      </c>
      <c r="N268" s="188" t="n">
        <v>0</v>
      </c>
      <c r="O268" s="188" t="n">
        <f aca="false">ROUND(E268*N268,5)</f>
        <v>0</v>
      </c>
      <c r="P268" s="188" t="n">
        <v>0</v>
      </c>
      <c r="Q268" s="188" t="n">
        <f aca="false">ROUND(E268*P268,5)</f>
        <v>0</v>
      </c>
      <c r="R268" s="188"/>
      <c r="S268" s="188"/>
      <c r="T268" s="189" t="n">
        <v>0</v>
      </c>
      <c r="U268" s="188" t="n">
        <f aca="false">ROUND(E268*T268,2)</f>
        <v>0</v>
      </c>
      <c r="V268" s="190"/>
      <c r="W268" s="190"/>
      <c r="X268" s="190"/>
      <c r="Y268" s="190"/>
      <c r="Z268" s="190"/>
      <c r="AA268" s="190"/>
      <c r="AB268" s="190"/>
      <c r="AC268" s="190"/>
      <c r="AD268" s="190"/>
      <c r="AE268" s="190" t="s">
        <v>116</v>
      </c>
      <c r="AF268" s="190"/>
      <c r="AG268" s="190"/>
      <c r="AH268" s="190"/>
      <c r="AI268" s="190"/>
      <c r="AJ268" s="190"/>
      <c r="AK268" s="190"/>
      <c r="AL268" s="190"/>
      <c r="AM268" s="190"/>
      <c r="AN268" s="190"/>
      <c r="AO268" s="190"/>
      <c r="AP268" s="190"/>
      <c r="AQ268" s="190"/>
      <c r="AR268" s="190"/>
      <c r="AS268" s="190"/>
      <c r="AT268" s="190"/>
      <c r="AU268" s="190"/>
      <c r="AV268" s="190"/>
      <c r="AW268" s="190"/>
      <c r="AX268" s="190"/>
      <c r="AY268" s="190"/>
      <c r="AZ268" s="190"/>
      <c r="BA268" s="190"/>
      <c r="BB268" s="190"/>
      <c r="BC268" s="190"/>
      <c r="BD268" s="190"/>
      <c r="BE268" s="190"/>
      <c r="BF268" s="190"/>
      <c r="BG268" s="190"/>
      <c r="BH268" s="190"/>
    </row>
    <row r="269" customFormat="false" ht="19.4" hidden="false" customHeight="false" outlineLevel="1" collapsed="false">
      <c r="A269" s="182" t="n">
        <v>152</v>
      </c>
      <c r="B269" s="182" t="s">
        <v>514</v>
      </c>
      <c r="C269" s="183" t="s">
        <v>515</v>
      </c>
      <c r="D269" s="184" t="s">
        <v>427</v>
      </c>
      <c r="E269" s="185" t="n">
        <v>3</v>
      </c>
      <c r="F269" s="186" t="n">
        <f aca="false">H269+J269</f>
        <v>0</v>
      </c>
      <c r="G269" s="187" t="n">
        <f aca="false">ROUND(E269*F269,2)</f>
        <v>0</v>
      </c>
      <c r="H269" s="187"/>
      <c r="I269" s="187" t="n">
        <f aca="false">ROUND(E269*H269,2)</f>
        <v>0</v>
      </c>
      <c r="J269" s="187"/>
      <c r="K269" s="187" t="n">
        <f aca="false">ROUND(E269*J269,2)</f>
        <v>0</v>
      </c>
      <c r="L269" s="187" t="n">
        <v>21</v>
      </c>
      <c r="M269" s="187" t="n">
        <f aca="false">G269*(1+L269/100)</f>
        <v>0</v>
      </c>
      <c r="N269" s="188" t="n">
        <v>0</v>
      </c>
      <c r="O269" s="188" t="n">
        <f aca="false">ROUND(E269*N269,5)</f>
        <v>0</v>
      </c>
      <c r="P269" s="188" t="n">
        <v>0</v>
      </c>
      <c r="Q269" s="188" t="n">
        <f aca="false">ROUND(E269*P269,5)</f>
        <v>0</v>
      </c>
      <c r="R269" s="188"/>
      <c r="S269" s="188"/>
      <c r="T269" s="189" t="n">
        <v>0</v>
      </c>
      <c r="U269" s="188" t="n">
        <f aca="false">ROUND(E269*T269,2)</f>
        <v>0</v>
      </c>
      <c r="V269" s="190"/>
      <c r="W269" s="190"/>
      <c r="X269" s="190"/>
      <c r="Y269" s="190"/>
      <c r="Z269" s="190"/>
      <c r="AA269" s="190"/>
      <c r="AB269" s="190"/>
      <c r="AC269" s="190"/>
      <c r="AD269" s="190"/>
      <c r="AE269" s="190" t="s">
        <v>116</v>
      </c>
      <c r="AF269" s="190"/>
      <c r="AG269" s="190"/>
      <c r="AH269" s="190"/>
      <c r="AI269" s="190"/>
      <c r="AJ269" s="190"/>
      <c r="AK269" s="190"/>
      <c r="AL269" s="190"/>
      <c r="AM269" s="190"/>
      <c r="AN269" s="190"/>
      <c r="AO269" s="190"/>
      <c r="AP269" s="190"/>
      <c r="AQ269" s="190"/>
      <c r="AR269" s="190"/>
      <c r="AS269" s="190"/>
      <c r="AT269" s="190"/>
      <c r="AU269" s="190"/>
      <c r="AV269" s="190"/>
      <c r="AW269" s="190"/>
      <c r="AX269" s="190"/>
      <c r="AY269" s="190"/>
      <c r="AZ269" s="190"/>
      <c r="BA269" s="190"/>
      <c r="BB269" s="190"/>
      <c r="BC269" s="190"/>
      <c r="BD269" s="190"/>
      <c r="BE269" s="190"/>
      <c r="BF269" s="190"/>
      <c r="BG269" s="190"/>
      <c r="BH269" s="190"/>
    </row>
    <row r="270" customFormat="false" ht="19.4" hidden="false" customHeight="false" outlineLevel="1" collapsed="false">
      <c r="A270" s="182" t="n">
        <v>153</v>
      </c>
      <c r="B270" s="182" t="s">
        <v>516</v>
      </c>
      <c r="C270" s="183" t="s">
        <v>517</v>
      </c>
      <c r="D270" s="184" t="s">
        <v>427</v>
      </c>
      <c r="E270" s="185" t="n">
        <v>3</v>
      </c>
      <c r="F270" s="186" t="n">
        <f aca="false">H270+J270</f>
        <v>0</v>
      </c>
      <c r="G270" s="187" t="n">
        <f aca="false">ROUND(E270*F270,2)</f>
        <v>0</v>
      </c>
      <c r="H270" s="187"/>
      <c r="I270" s="187" t="n">
        <f aca="false">ROUND(E270*H270,2)</f>
        <v>0</v>
      </c>
      <c r="J270" s="187"/>
      <c r="K270" s="187" t="n">
        <f aca="false">ROUND(E270*J270,2)</f>
        <v>0</v>
      </c>
      <c r="L270" s="187" t="n">
        <v>21</v>
      </c>
      <c r="M270" s="187" t="n">
        <f aca="false">G270*(1+L270/100)</f>
        <v>0</v>
      </c>
      <c r="N270" s="188" t="n">
        <v>0</v>
      </c>
      <c r="O270" s="188" t="n">
        <f aca="false">ROUND(E270*N270,5)</f>
        <v>0</v>
      </c>
      <c r="P270" s="188" t="n">
        <v>0</v>
      </c>
      <c r="Q270" s="188" t="n">
        <f aca="false">ROUND(E270*P270,5)</f>
        <v>0</v>
      </c>
      <c r="R270" s="188"/>
      <c r="S270" s="188"/>
      <c r="T270" s="189" t="n">
        <v>0</v>
      </c>
      <c r="U270" s="188" t="n">
        <f aca="false">ROUND(E270*T270,2)</f>
        <v>0</v>
      </c>
      <c r="V270" s="190"/>
      <c r="W270" s="190"/>
      <c r="X270" s="190"/>
      <c r="Y270" s="190"/>
      <c r="Z270" s="190"/>
      <c r="AA270" s="190"/>
      <c r="AB270" s="190"/>
      <c r="AC270" s="190"/>
      <c r="AD270" s="190"/>
      <c r="AE270" s="190" t="s">
        <v>116</v>
      </c>
      <c r="AF270" s="190"/>
      <c r="AG270" s="190"/>
      <c r="AH270" s="190"/>
      <c r="AI270" s="190"/>
      <c r="AJ270" s="190"/>
      <c r="AK270" s="190"/>
      <c r="AL270" s="190"/>
      <c r="AM270" s="190"/>
      <c r="AN270" s="190"/>
      <c r="AO270" s="190"/>
      <c r="AP270" s="190"/>
      <c r="AQ270" s="190"/>
      <c r="AR270" s="190"/>
      <c r="AS270" s="190"/>
      <c r="AT270" s="190"/>
      <c r="AU270" s="190"/>
      <c r="AV270" s="190"/>
      <c r="AW270" s="190"/>
      <c r="AX270" s="190"/>
      <c r="AY270" s="190"/>
      <c r="AZ270" s="190"/>
      <c r="BA270" s="190"/>
      <c r="BB270" s="190"/>
      <c r="BC270" s="190"/>
      <c r="BD270" s="190"/>
      <c r="BE270" s="190"/>
      <c r="BF270" s="190"/>
      <c r="BG270" s="190"/>
      <c r="BH270" s="190"/>
    </row>
    <row r="271" customFormat="false" ht="19.4" hidden="false" customHeight="false" outlineLevel="1" collapsed="false">
      <c r="A271" s="182" t="n">
        <v>154</v>
      </c>
      <c r="B271" s="182" t="s">
        <v>518</v>
      </c>
      <c r="C271" s="183" t="s">
        <v>519</v>
      </c>
      <c r="D271" s="184" t="s">
        <v>427</v>
      </c>
      <c r="E271" s="185" t="n">
        <v>55</v>
      </c>
      <c r="F271" s="186" t="n">
        <f aca="false">H271+J271</f>
        <v>0</v>
      </c>
      <c r="G271" s="187" t="n">
        <f aca="false">ROUND(E271*F271,2)</f>
        <v>0</v>
      </c>
      <c r="H271" s="187"/>
      <c r="I271" s="187" t="n">
        <f aca="false">ROUND(E271*H271,2)</f>
        <v>0</v>
      </c>
      <c r="J271" s="187"/>
      <c r="K271" s="187" t="n">
        <f aca="false">ROUND(E271*J271,2)</f>
        <v>0</v>
      </c>
      <c r="L271" s="187" t="n">
        <v>21</v>
      </c>
      <c r="M271" s="187" t="n">
        <f aca="false">G271*(1+L271/100)</f>
        <v>0</v>
      </c>
      <c r="N271" s="188" t="n">
        <v>0</v>
      </c>
      <c r="O271" s="188" t="n">
        <f aca="false">ROUND(E271*N271,5)</f>
        <v>0</v>
      </c>
      <c r="P271" s="188" t="n">
        <v>0</v>
      </c>
      <c r="Q271" s="188" t="n">
        <f aca="false">ROUND(E271*P271,5)</f>
        <v>0</v>
      </c>
      <c r="R271" s="188"/>
      <c r="S271" s="188"/>
      <c r="T271" s="189" t="n">
        <v>0</v>
      </c>
      <c r="U271" s="188" t="n">
        <f aca="false">ROUND(E271*T271,2)</f>
        <v>0</v>
      </c>
      <c r="V271" s="190"/>
      <c r="W271" s="190"/>
      <c r="X271" s="190"/>
      <c r="Y271" s="190"/>
      <c r="Z271" s="190"/>
      <c r="AA271" s="190"/>
      <c r="AB271" s="190"/>
      <c r="AC271" s="190"/>
      <c r="AD271" s="190"/>
      <c r="AE271" s="190" t="s">
        <v>116</v>
      </c>
      <c r="AF271" s="190"/>
      <c r="AG271" s="190"/>
      <c r="AH271" s="190"/>
      <c r="AI271" s="190"/>
      <c r="AJ271" s="190"/>
      <c r="AK271" s="190"/>
      <c r="AL271" s="190"/>
      <c r="AM271" s="190"/>
      <c r="AN271" s="190"/>
      <c r="AO271" s="190"/>
      <c r="AP271" s="190"/>
      <c r="AQ271" s="190"/>
      <c r="AR271" s="190"/>
      <c r="AS271" s="190"/>
      <c r="AT271" s="190"/>
      <c r="AU271" s="190"/>
      <c r="AV271" s="190"/>
      <c r="AW271" s="190"/>
      <c r="AX271" s="190"/>
      <c r="AY271" s="190"/>
      <c r="AZ271" s="190"/>
      <c r="BA271" s="190"/>
      <c r="BB271" s="190"/>
      <c r="BC271" s="190"/>
      <c r="BD271" s="190"/>
      <c r="BE271" s="190"/>
      <c r="BF271" s="190"/>
      <c r="BG271" s="190"/>
      <c r="BH271" s="190"/>
    </row>
    <row r="272" customFormat="false" ht="12.75" hidden="false" customHeight="false" outlineLevel="1" collapsed="false">
      <c r="A272" s="182"/>
      <c r="B272" s="182"/>
      <c r="C272" s="191" t="s">
        <v>520</v>
      </c>
      <c r="D272" s="192"/>
      <c r="E272" s="193"/>
      <c r="F272" s="187"/>
      <c r="G272" s="187"/>
      <c r="H272" s="187"/>
      <c r="I272" s="187"/>
      <c r="J272" s="187"/>
      <c r="K272" s="187"/>
      <c r="L272" s="187"/>
      <c r="M272" s="187"/>
      <c r="N272" s="188"/>
      <c r="O272" s="188"/>
      <c r="P272" s="188"/>
      <c r="Q272" s="188"/>
      <c r="R272" s="188"/>
      <c r="S272" s="188"/>
      <c r="T272" s="189"/>
      <c r="U272" s="188"/>
      <c r="V272" s="190"/>
      <c r="W272" s="190"/>
      <c r="X272" s="190"/>
      <c r="Y272" s="190"/>
      <c r="Z272" s="190"/>
      <c r="AA272" s="190"/>
      <c r="AB272" s="190"/>
      <c r="AC272" s="190"/>
      <c r="AD272" s="190"/>
      <c r="AE272" s="190" t="s">
        <v>130</v>
      </c>
      <c r="AF272" s="190" t="n">
        <v>0</v>
      </c>
      <c r="AG272" s="190"/>
      <c r="AH272" s="190"/>
      <c r="AI272" s="190"/>
      <c r="AJ272" s="190"/>
      <c r="AK272" s="190"/>
      <c r="AL272" s="190"/>
      <c r="AM272" s="190"/>
      <c r="AN272" s="190"/>
      <c r="AO272" s="190"/>
      <c r="AP272" s="190"/>
      <c r="AQ272" s="190"/>
      <c r="AR272" s="190"/>
      <c r="AS272" s="190"/>
      <c r="AT272" s="190"/>
      <c r="AU272" s="190"/>
      <c r="AV272" s="190"/>
      <c r="AW272" s="190"/>
      <c r="AX272" s="190"/>
      <c r="AY272" s="190"/>
      <c r="AZ272" s="190"/>
      <c r="BA272" s="190"/>
      <c r="BB272" s="190"/>
      <c r="BC272" s="190"/>
      <c r="BD272" s="190"/>
      <c r="BE272" s="190"/>
      <c r="BF272" s="190"/>
      <c r="BG272" s="190"/>
      <c r="BH272" s="190"/>
    </row>
    <row r="273" customFormat="false" ht="12.75" hidden="false" customHeight="false" outlineLevel="1" collapsed="false">
      <c r="A273" s="182"/>
      <c r="B273" s="182"/>
      <c r="C273" s="191" t="s">
        <v>521</v>
      </c>
      <c r="D273" s="192"/>
      <c r="E273" s="193" t="n">
        <v>55</v>
      </c>
      <c r="F273" s="187"/>
      <c r="G273" s="187"/>
      <c r="H273" s="187"/>
      <c r="I273" s="187"/>
      <c r="J273" s="187"/>
      <c r="K273" s="187"/>
      <c r="L273" s="187"/>
      <c r="M273" s="187"/>
      <c r="N273" s="188"/>
      <c r="O273" s="188"/>
      <c r="P273" s="188"/>
      <c r="Q273" s="188"/>
      <c r="R273" s="188"/>
      <c r="S273" s="188"/>
      <c r="T273" s="189"/>
      <c r="U273" s="188"/>
      <c r="V273" s="190"/>
      <c r="W273" s="190"/>
      <c r="X273" s="190"/>
      <c r="Y273" s="190"/>
      <c r="Z273" s="190"/>
      <c r="AA273" s="190"/>
      <c r="AB273" s="190"/>
      <c r="AC273" s="190"/>
      <c r="AD273" s="190"/>
      <c r="AE273" s="190" t="s">
        <v>130</v>
      </c>
      <c r="AF273" s="190" t="n">
        <v>0</v>
      </c>
      <c r="AG273" s="190"/>
      <c r="AH273" s="190"/>
      <c r="AI273" s="190"/>
      <c r="AJ273" s="190"/>
      <c r="AK273" s="190"/>
      <c r="AL273" s="190"/>
      <c r="AM273" s="190"/>
      <c r="AN273" s="190"/>
      <c r="AO273" s="190"/>
      <c r="AP273" s="190"/>
      <c r="AQ273" s="190"/>
      <c r="AR273" s="190"/>
      <c r="AS273" s="190"/>
      <c r="AT273" s="190"/>
      <c r="AU273" s="190"/>
      <c r="AV273" s="190"/>
      <c r="AW273" s="190"/>
      <c r="AX273" s="190"/>
      <c r="AY273" s="190"/>
      <c r="AZ273" s="190"/>
      <c r="BA273" s="190"/>
      <c r="BB273" s="190"/>
      <c r="BC273" s="190"/>
      <c r="BD273" s="190"/>
      <c r="BE273" s="190"/>
      <c r="BF273" s="190"/>
      <c r="BG273" s="190"/>
      <c r="BH273" s="190"/>
    </row>
    <row r="274" customFormat="false" ht="12.75" hidden="false" customHeight="false" outlineLevel="1" collapsed="false">
      <c r="A274" s="182" t="n">
        <v>155</v>
      </c>
      <c r="B274" s="182" t="s">
        <v>522</v>
      </c>
      <c r="C274" s="183" t="s">
        <v>523</v>
      </c>
      <c r="D274" s="184" t="s">
        <v>427</v>
      </c>
      <c r="E274" s="185" t="n">
        <v>4</v>
      </c>
      <c r="F274" s="186" t="n">
        <f aca="false">H274+J274</f>
        <v>0</v>
      </c>
      <c r="G274" s="187" t="n">
        <f aca="false">ROUND(E274*F274,2)</f>
        <v>0</v>
      </c>
      <c r="H274" s="187"/>
      <c r="I274" s="187" t="n">
        <f aca="false">ROUND(E274*H274,2)</f>
        <v>0</v>
      </c>
      <c r="J274" s="187"/>
      <c r="K274" s="187" t="n">
        <f aca="false">ROUND(E274*J274,2)</f>
        <v>0</v>
      </c>
      <c r="L274" s="187" t="n">
        <v>21</v>
      </c>
      <c r="M274" s="187" t="n">
        <f aca="false">G274*(1+L274/100)</f>
        <v>0</v>
      </c>
      <c r="N274" s="188" t="n">
        <v>0</v>
      </c>
      <c r="O274" s="188" t="n">
        <f aca="false">ROUND(E274*N274,5)</f>
        <v>0</v>
      </c>
      <c r="P274" s="188" t="n">
        <v>0</v>
      </c>
      <c r="Q274" s="188" t="n">
        <f aca="false">ROUND(E274*P274,5)</f>
        <v>0</v>
      </c>
      <c r="R274" s="188"/>
      <c r="S274" s="188"/>
      <c r="T274" s="189" t="n">
        <v>0</v>
      </c>
      <c r="U274" s="188" t="n">
        <f aca="false">ROUND(E274*T274,2)</f>
        <v>0</v>
      </c>
      <c r="V274" s="190"/>
      <c r="W274" s="190"/>
      <c r="X274" s="190"/>
      <c r="Y274" s="190"/>
      <c r="Z274" s="190"/>
      <c r="AA274" s="190"/>
      <c r="AB274" s="190"/>
      <c r="AC274" s="190"/>
      <c r="AD274" s="190"/>
      <c r="AE274" s="190" t="s">
        <v>116</v>
      </c>
      <c r="AF274" s="190"/>
      <c r="AG274" s="190"/>
      <c r="AH274" s="190"/>
      <c r="AI274" s="190"/>
      <c r="AJ274" s="190"/>
      <c r="AK274" s="190"/>
      <c r="AL274" s="190"/>
      <c r="AM274" s="190"/>
      <c r="AN274" s="190"/>
      <c r="AO274" s="190"/>
      <c r="AP274" s="190"/>
      <c r="AQ274" s="190"/>
      <c r="AR274" s="190"/>
      <c r="AS274" s="190"/>
      <c r="AT274" s="190"/>
      <c r="AU274" s="190"/>
      <c r="AV274" s="190"/>
      <c r="AW274" s="190"/>
      <c r="AX274" s="190"/>
      <c r="AY274" s="190"/>
      <c r="AZ274" s="190"/>
      <c r="BA274" s="190"/>
      <c r="BB274" s="190"/>
      <c r="BC274" s="190"/>
      <c r="BD274" s="190"/>
      <c r="BE274" s="190"/>
      <c r="BF274" s="190"/>
      <c r="BG274" s="190"/>
      <c r="BH274" s="190"/>
    </row>
    <row r="275" customFormat="false" ht="12.75" hidden="false" customHeight="false" outlineLevel="1" collapsed="false">
      <c r="A275" s="182" t="n">
        <v>156</v>
      </c>
      <c r="B275" s="182" t="s">
        <v>524</v>
      </c>
      <c r="C275" s="183" t="s">
        <v>525</v>
      </c>
      <c r="D275" s="184" t="s">
        <v>427</v>
      </c>
      <c r="E275" s="185" t="n">
        <v>1</v>
      </c>
      <c r="F275" s="186" t="n">
        <f aca="false">H275+J275</f>
        <v>0</v>
      </c>
      <c r="G275" s="187" t="n">
        <f aca="false">ROUND(E275*F275,2)</f>
        <v>0</v>
      </c>
      <c r="H275" s="187"/>
      <c r="I275" s="187" t="n">
        <f aca="false">ROUND(E275*H275,2)</f>
        <v>0</v>
      </c>
      <c r="J275" s="187"/>
      <c r="K275" s="187" t="n">
        <f aca="false">ROUND(E275*J275,2)</f>
        <v>0</v>
      </c>
      <c r="L275" s="187" t="n">
        <v>21</v>
      </c>
      <c r="M275" s="187" t="n">
        <f aca="false">G275*(1+L275/100)</f>
        <v>0</v>
      </c>
      <c r="N275" s="188" t="n">
        <v>0</v>
      </c>
      <c r="O275" s="188" t="n">
        <f aca="false">ROUND(E275*N275,5)</f>
        <v>0</v>
      </c>
      <c r="P275" s="188" t="n">
        <v>0</v>
      </c>
      <c r="Q275" s="188" t="n">
        <f aca="false">ROUND(E275*P275,5)</f>
        <v>0</v>
      </c>
      <c r="R275" s="188"/>
      <c r="S275" s="188"/>
      <c r="T275" s="189" t="n">
        <v>0</v>
      </c>
      <c r="U275" s="188" t="n">
        <f aca="false">ROUND(E275*T275,2)</f>
        <v>0</v>
      </c>
      <c r="V275" s="190"/>
      <c r="W275" s="190"/>
      <c r="X275" s="190"/>
      <c r="Y275" s="190"/>
      <c r="Z275" s="190"/>
      <c r="AA275" s="190"/>
      <c r="AB275" s="190"/>
      <c r="AC275" s="190"/>
      <c r="AD275" s="190"/>
      <c r="AE275" s="190" t="s">
        <v>116</v>
      </c>
      <c r="AF275" s="190"/>
      <c r="AG275" s="190"/>
      <c r="AH275" s="190"/>
      <c r="AI275" s="190"/>
      <c r="AJ275" s="190"/>
      <c r="AK275" s="190"/>
      <c r="AL275" s="190"/>
      <c r="AM275" s="190"/>
      <c r="AN275" s="190"/>
      <c r="AO275" s="190"/>
      <c r="AP275" s="190"/>
      <c r="AQ275" s="190"/>
      <c r="AR275" s="190"/>
      <c r="AS275" s="190"/>
      <c r="AT275" s="190"/>
      <c r="AU275" s="190"/>
      <c r="AV275" s="190"/>
      <c r="AW275" s="190"/>
      <c r="AX275" s="190"/>
      <c r="AY275" s="190"/>
      <c r="AZ275" s="190"/>
      <c r="BA275" s="190"/>
      <c r="BB275" s="190"/>
      <c r="BC275" s="190"/>
      <c r="BD275" s="190"/>
      <c r="BE275" s="190"/>
      <c r="BF275" s="190"/>
      <c r="BG275" s="190"/>
      <c r="BH275" s="190"/>
    </row>
    <row r="276" customFormat="false" ht="12.75" hidden="false" customHeight="false" outlineLevel="1" collapsed="false">
      <c r="A276" s="182" t="n">
        <v>157</v>
      </c>
      <c r="B276" s="182" t="s">
        <v>526</v>
      </c>
      <c r="C276" s="183" t="s">
        <v>527</v>
      </c>
      <c r="D276" s="184" t="s">
        <v>427</v>
      </c>
      <c r="E276" s="185" t="n">
        <v>18</v>
      </c>
      <c r="F276" s="186" t="n">
        <f aca="false">H276+J276</f>
        <v>0</v>
      </c>
      <c r="G276" s="187" t="n">
        <f aca="false">ROUND(E276*F276,2)</f>
        <v>0</v>
      </c>
      <c r="H276" s="187"/>
      <c r="I276" s="187" t="n">
        <f aca="false">ROUND(E276*H276,2)</f>
        <v>0</v>
      </c>
      <c r="J276" s="187"/>
      <c r="K276" s="187" t="n">
        <f aca="false">ROUND(E276*J276,2)</f>
        <v>0</v>
      </c>
      <c r="L276" s="187" t="n">
        <v>21</v>
      </c>
      <c r="M276" s="187" t="n">
        <f aca="false">G276*(1+L276/100)</f>
        <v>0</v>
      </c>
      <c r="N276" s="188" t="n">
        <v>0</v>
      </c>
      <c r="O276" s="188" t="n">
        <f aca="false">ROUND(E276*N276,5)</f>
        <v>0</v>
      </c>
      <c r="P276" s="188" t="n">
        <v>0</v>
      </c>
      <c r="Q276" s="188" t="n">
        <f aca="false">ROUND(E276*P276,5)</f>
        <v>0</v>
      </c>
      <c r="R276" s="188"/>
      <c r="S276" s="188"/>
      <c r="T276" s="189" t="n">
        <v>0</v>
      </c>
      <c r="U276" s="188" t="n">
        <f aca="false">ROUND(E276*T276,2)</f>
        <v>0</v>
      </c>
      <c r="V276" s="190"/>
      <c r="W276" s="190"/>
      <c r="X276" s="190"/>
      <c r="Y276" s="190"/>
      <c r="Z276" s="190"/>
      <c r="AA276" s="190"/>
      <c r="AB276" s="190"/>
      <c r="AC276" s="190"/>
      <c r="AD276" s="190"/>
      <c r="AE276" s="190" t="s">
        <v>116</v>
      </c>
      <c r="AF276" s="190"/>
      <c r="AG276" s="190"/>
      <c r="AH276" s="190"/>
      <c r="AI276" s="190"/>
      <c r="AJ276" s="190"/>
      <c r="AK276" s="190"/>
      <c r="AL276" s="190"/>
      <c r="AM276" s="190"/>
      <c r="AN276" s="190"/>
      <c r="AO276" s="190"/>
      <c r="AP276" s="190"/>
      <c r="AQ276" s="190"/>
      <c r="AR276" s="190"/>
      <c r="AS276" s="190"/>
      <c r="AT276" s="190"/>
      <c r="AU276" s="190"/>
      <c r="AV276" s="190"/>
      <c r="AW276" s="190"/>
      <c r="AX276" s="190"/>
      <c r="AY276" s="190"/>
      <c r="AZ276" s="190"/>
      <c r="BA276" s="190"/>
      <c r="BB276" s="190"/>
      <c r="BC276" s="190"/>
      <c r="BD276" s="190"/>
      <c r="BE276" s="190"/>
      <c r="BF276" s="190"/>
      <c r="BG276" s="190"/>
      <c r="BH276" s="190"/>
    </row>
    <row r="277" customFormat="false" ht="12.75" hidden="false" customHeight="false" outlineLevel="1" collapsed="false">
      <c r="A277" s="182" t="n">
        <v>158</v>
      </c>
      <c r="B277" s="182" t="s">
        <v>528</v>
      </c>
      <c r="C277" s="183" t="s">
        <v>529</v>
      </c>
      <c r="D277" s="184" t="s">
        <v>427</v>
      </c>
      <c r="E277" s="185" t="n">
        <v>26</v>
      </c>
      <c r="F277" s="186" t="n">
        <f aca="false">H277+J277</f>
        <v>0</v>
      </c>
      <c r="G277" s="187" t="n">
        <f aca="false">ROUND(E277*F277,2)</f>
        <v>0</v>
      </c>
      <c r="H277" s="187"/>
      <c r="I277" s="187" t="n">
        <f aca="false">ROUND(E277*H277,2)</f>
        <v>0</v>
      </c>
      <c r="J277" s="187"/>
      <c r="K277" s="187" t="n">
        <f aca="false">ROUND(E277*J277,2)</f>
        <v>0</v>
      </c>
      <c r="L277" s="187" t="n">
        <v>21</v>
      </c>
      <c r="M277" s="187" t="n">
        <f aca="false">G277*(1+L277/100)</f>
        <v>0</v>
      </c>
      <c r="N277" s="188" t="n">
        <v>0</v>
      </c>
      <c r="O277" s="188" t="n">
        <f aca="false">ROUND(E277*N277,5)</f>
        <v>0</v>
      </c>
      <c r="P277" s="188" t="n">
        <v>0</v>
      </c>
      <c r="Q277" s="188" t="n">
        <f aca="false">ROUND(E277*P277,5)</f>
        <v>0</v>
      </c>
      <c r="R277" s="188"/>
      <c r="S277" s="188"/>
      <c r="T277" s="189" t="n">
        <v>0</v>
      </c>
      <c r="U277" s="188" t="n">
        <f aca="false">ROUND(E277*T277,2)</f>
        <v>0</v>
      </c>
      <c r="V277" s="190"/>
      <c r="W277" s="190"/>
      <c r="X277" s="190"/>
      <c r="Y277" s="190"/>
      <c r="Z277" s="190"/>
      <c r="AA277" s="190"/>
      <c r="AB277" s="190"/>
      <c r="AC277" s="190"/>
      <c r="AD277" s="190"/>
      <c r="AE277" s="190" t="s">
        <v>116</v>
      </c>
      <c r="AF277" s="190"/>
      <c r="AG277" s="190"/>
      <c r="AH277" s="190"/>
      <c r="AI277" s="190"/>
      <c r="AJ277" s="190"/>
      <c r="AK277" s="190"/>
      <c r="AL277" s="190"/>
      <c r="AM277" s="190"/>
      <c r="AN277" s="190"/>
      <c r="AO277" s="190"/>
      <c r="AP277" s="190"/>
      <c r="AQ277" s="190"/>
      <c r="AR277" s="190"/>
      <c r="AS277" s="190"/>
      <c r="AT277" s="190"/>
      <c r="AU277" s="190"/>
      <c r="AV277" s="190"/>
      <c r="AW277" s="190"/>
      <c r="AX277" s="190"/>
      <c r="AY277" s="190"/>
      <c r="AZ277" s="190"/>
      <c r="BA277" s="190"/>
      <c r="BB277" s="190"/>
      <c r="BC277" s="190"/>
      <c r="BD277" s="190"/>
      <c r="BE277" s="190"/>
      <c r="BF277" s="190"/>
      <c r="BG277" s="190"/>
      <c r="BH277" s="190"/>
    </row>
    <row r="278" customFormat="false" ht="19.4" hidden="false" customHeight="false" outlineLevel="1" collapsed="false">
      <c r="A278" s="182" t="n">
        <v>159</v>
      </c>
      <c r="B278" s="182" t="s">
        <v>530</v>
      </c>
      <c r="C278" s="183" t="s">
        <v>531</v>
      </c>
      <c r="D278" s="184" t="s">
        <v>427</v>
      </c>
      <c r="E278" s="185" t="n">
        <v>1</v>
      </c>
      <c r="F278" s="186" t="n">
        <f aca="false">H278+J278</f>
        <v>0</v>
      </c>
      <c r="G278" s="187" t="n">
        <f aca="false">ROUND(E278*F278,2)</f>
        <v>0</v>
      </c>
      <c r="H278" s="187"/>
      <c r="I278" s="187" t="n">
        <f aca="false">ROUND(E278*H278,2)</f>
        <v>0</v>
      </c>
      <c r="J278" s="187"/>
      <c r="K278" s="187" t="n">
        <f aca="false">ROUND(E278*J278,2)</f>
        <v>0</v>
      </c>
      <c r="L278" s="187" t="n">
        <v>21</v>
      </c>
      <c r="M278" s="187" t="n">
        <f aca="false">G278*(1+L278/100)</f>
        <v>0</v>
      </c>
      <c r="N278" s="188" t="n">
        <v>0</v>
      </c>
      <c r="O278" s="188" t="n">
        <f aca="false">ROUND(E278*N278,5)</f>
        <v>0</v>
      </c>
      <c r="P278" s="188" t="n">
        <v>0</v>
      </c>
      <c r="Q278" s="188" t="n">
        <f aca="false">ROUND(E278*P278,5)</f>
        <v>0</v>
      </c>
      <c r="R278" s="188"/>
      <c r="S278" s="188"/>
      <c r="T278" s="189" t="n">
        <v>0</v>
      </c>
      <c r="U278" s="188" t="n">
        <f aca="false">ROUND(E278*T278,2)</f>
        <v>0</v>
      </c>
      <c r="V278" s="190"/>
      <c r="W278" s="190"/>
      <c r="X278" s="190"/>
      <c r="Y278" s="190"/>
      <c r="Z278" s="190"/>
      <c r="AA278" s="190"/>
      <c r="AB278" s="190"/>
      <c r="AC278" s="190"/>
      <c r="AD278" s="190"/>
      <c r="AE278" s="190" t="s">
        <v>116</v>
      </c>
      <c r="AF278" s="190"/>
      <c r="AG278" s="190"/>
      <c r="AH278" s="190"/>
      <c r="AI278" s="190"/>
      <c r="AJ278" s="190"/>
      <c r="AK278" s="190"/>
      <c r="AL278" s="190"/>
      <c r="AM278" s="190"/>
      <c r="AN278" s="190"/>
      <c r="AO278" s="190"/>
      <c r="AP278" s="190"/>
      <c r="AQ278" s="190"/>
      <c r="AR278" s="190"/>
      <c r="AS278" s="190"/>
      <c r="AT278" s="190"/>
      <c r="AU278" s="190"/>
      <c r="AV278" s="190"/>
      <c r="AW278" s="190"/>
      <c r="AX278" s="190"/>
      <c r="AY278" s="190"/>
      <c r="AZ278" s="190"/>
      <c r="BA278" s="190"/>
      <c r="BB278" s="190"/>
      <c r="BC278" s="190"/>
      <c r="BD278" s="190"/>
      <c r="BE278" s="190"/>
      <c r="BF278" s="190"/>
      <c r="BG278" s="190"/>
      <c r="BH278" s="190"/>
    </row>
    <row r="279" customFormat="false" ht="12.75" hidden="false" customHeight="false" outlineLevel="1" collapsed="false">
      <c r="A279" s="182" t="n">
        <v>160</v>
      </c>
      <c r="B279" s="182" t="s">
        <v>532</v>
      </c>
      <c r="C279" s="183" t="s">
        <v>533</v>
      </c>
      <c r="D279" s="184" t="s">
        <v>427</v>
      </c>
      <c r="E279" s="185" t="n">
        <v>4</v>
      </c>
      <c r="F279" s="186" t="n">
        <f aca="false">H279+J279</f>
        <v>0</v>
      </c>
      <c r="G279" s="187" t="n">
        <f aca="false">ROUND(E279*F279,2)</f>
        <v>0</v>
      </c>
      <c r="H279" s="187"/>
      <c r="I279" s="187" t="n">
        <f aca="false">ROUND(E279*H279,2)</f>
        <v>0</v>
      </c>
      <c r="J279" s="187"/>
      <c r="K279" s="187" t="n">
        <f aca="false">ROUND(E279*J279,2)</f>
        <v>0</v>
      </c>
      <c r="L279" s="187" t="n">
        <v>21</v>
      </c>
      <c r="M279" s="187" t="n">
        <f aca="false">G279*(1+L279/100)</f>
        <v>0</v>
      </c>
      <c r="N279" s="188" t="n">
        <v>0</v>
      </c>
      <c r="O279" s="188" t="n">
        <f aca="false">ROUND(E279*N279,5)</f>
        <v>0</v>
      </c>
      <c r="P279" s="188" t="n">
        <v>0</v>
      </c>
      <c r="Q279" s="188" t="n">
        <f aca="false">ROUND(E279*P279,5)</f>
        <v>0</v>
      </c>
      <c r="R279" s="188"/>
      <c r="S279" s="188"/>
      <c r="T279" s="189" t="n">
        <v>0</v>
      </c>
      <c r="U279" s="188" t="n">
        <f aca="false">ROUND(E279*T279,2)</f>
        <v>0</v>
      </c>
      <c r="V279" s="190"/>
      <c r="W279" s="190"/>
      <c r="X279" s="190"/>
      <c r="Y279" s="190"/>
      <c r="Z279" s="190"/>
      <c r="AA279" s="190"/>
      <c r="AB279" s="190"/>
      <c r="AC279" s="190"/>
      <c r="AD279" s="190"/>
      <c r="AE279" s="190" t="s">
        <v>116</v>
      </c>
      <c r="AF279" s="190"/>
      <c r="AG279" s="190"/>
      <c r="AH279" s="190"/>
      <c r="AI279" s="190"/>
      <c r="AJ279" s="190"/>
      <c r="AK279" s="190"/>
      <c r="AL279" s="190"/>
      <c r="AM279" s="190"/>
      <c r="AN279" s="190"/>
      <c r="AO279" s="190"/>
      <c r="AP279" s="190"/>
      <c r="AQ279" s="190"/>
      <c r="AR279" s="190"/>
      <c r="AS279" s="190"/>
      <c r="AT279" s="190"/>
      <c r="AU279" s="190"/>
      <c r="AV279" s="190"/>
      <c r="AW279" s="190"/>
      <c r="AX279" s="190"/>
      <c r="AY279" s="190"/>
      <c r="AZ279" s="190"/>
      <c r="BA279" s="190"/>
      <c r="BB279" s="190"/>
      <c r="BC279" s="190"/>
      <c r="BD279" s="190"/>
      <c r="BE279" s="190"/>
      <c r="BF279" s="190"/>
      <c r="BG279" s="190"/>
      <c r="BH279" s="190"/>
    </row>
    <row r="280" customFormat="false" ht="12.75" hidden="false" customHeight="false" outlineLevel="1" collapsed="false">
      <c r="A280" s="182" t="n">
        <v>161</v>
      </c>
      <c r="B280" s="182" t="s">
        <v>534</v>
      </c>
      <c r="C280" s="183" t="s">
        <v>535</v>
      </c>
      <c r="D280" s="184" t="s">
        <v>427</v>
      </c>
      <c r="E280" s="185" t="n">
        <v>1</v>
      </c>
      <c r="F280" s="186" t="n">
        <f aca="false">H280+J280</f>
        <v>0</v>
      </c>
      <c r="G280" s="187" t="n">
        <f aca="false">ROUND(E280*F280,2)</f>
        <v>0</v>
      </c>
      <c r="H280" s="187"/>
      <c r="I280" s="187" t="n">
        <f aca="false">ROUND(E280*H280,2)</f>
        <v>0</v>
      </c>
      <c r="J280" s="187"/>
      <c r="K280" s="187" t="n">
        <f aca="false">ROUND(E280*J280,2)</f>
        <v>0</v>
      </c>
      <c r="L280" s="187" t="n">
        <v>21</v>
      </c>
      <c r="M280" s="187" t="n">
        <f aca="false">G280*(1+L280/100)</f>
        <v>0</v>
      </c>
      <c r="N280" s="188" t="n">
        <v>0</v>
      </c>
      <c r="O280" s="188" t="n">
        <f aca="false">ROUND(E280*N280,5)</f>
        <v>0</v>
      </c>
      <c r="P280" s="188" t="n">
        <v>0</v>
      </c>
      <c r="Q280" s="188" t="n">
        <f aca="false">ROUND(E280*P280,5)</f>
        <v>0</v>
      </c>
      <c r="R280" s="188"/>
      <c r="S280" s="188"/>
      <c r="T280" s="189" t="n">
        <v>0</v>
      </c>
      <c r="U280" s="188" t="n">
        <f aca="false">ROUND(E280*T280,2)</f>
        <v>0</v>
      </c>
      <c r="V280" s="190"/>
      <c r="W280" s="190"/>
      <c r="X280" s="190"/>
      <c r="Y280" s="190"/>
      <c r="Z280" s="190"/>
      <c r="AA280" s="190"/>
      <c r="AB280" s="190"/>
      <c r="AC280" s="190"/>
      <c r="AD280" s="190"/>
      <c r="AE280" s="190" t="s">
        <v>116</v>
      </c>
      <c r="AF280" s="190"/>
      <c r="AG280" s="190"/>
      <c r="AH280" s="190"/>
      <c r="AI280" s="190"/>
      <c r="AJ280" s="190"/>
      <c r="AK280" s="190"/>
      <c r="AL280" s="190"/>
      <c r="AM280" s="190"/>
      <c r="AN280" s="190"/>
      <c r="AO280" s="190"/>
      <c r="AP280" s="190"/>
      <c r="AQ280" s="190"/>
      <c r="AR280" s="190"/>
      <c r="AS280" s="190"/>
      <c r="AT280" s="190"/>
      <c r="AU280" s="190"/>
      <c r="AV280" s="190"/>
      <c r="AW280" s="190"/>
      <c r="AX280" s="190"/>
      <c r="AY280" s="190"/>
      <c r="AZ280" s="190"/>
      <c r="BA280" s="190"/>
      <c r="BB280" s="190"/>
      <c r="BC280" s="190"/>
      <c r="BD280" s="190"/>
      <c r="BE280" s="190"/>
      <c r="BF280" s="190"/>
      <c r="BG280" s="190"/>
      <c r="BH280" s="190"/>
    </row>
    <row r="281" customFormat="false" ht="12.75" hidden="false" customHeight="false" outlineLevel="1" collapsed="false">
      <c r="A281" s="182" t="n">
        <v>162</v>
      </c>
      <c r="B281" s="182" t="s">
        <v>536</v>
      </c>
      <c r="C281" s="183" t="s">
        <v>537</v>
      </c>
      <c r="D281" s="184" t="s">
        <v>427</v>
      </c>
      <c r="E281" s="185" t="n">
        <v>2</v>
      </c>
      <c r="F281" s="186" t="n">
        <f aca="false">H281+J281</f>
        <v>0</v>
      </c>
      <c r="G281" s="187" t="n">
        <f aca="false">ROUND(E281*F281,2)</f>
        <v>0</v>
      </c>
      <c r="H281" s="187"/>
      <c r="I281" s="187" t="n">
        <f aca="false">ROUND(E281*H281,2)</f>
        <v>0</v>
      </c>
      <c r="J281" s="187"/>
      <c r="K281" s="187" t="n">
        <f aca="false">ROUND(E281*J281,2)</f>
        <v>0</v>
      </c>
      <c r="L281" s="187" t="n">
        <v>21</v>
      </c>
      <c r="M281" s="187" t="n">
        <f aca="false">G281*(1+L281/100)</f>
        <v>0</v>
      </c>
      <c r="N281" s="188" t="n">
        <v>0</v>
      </c>
      <c r="O281" s="188" t="n">
        <f aca="false">ROUND(E281*N281,5)</f>
        <v>0</v>
      </c>
      <c r="P281" s="188" t="n">
        <v>0</v>
      </c>
      <c r="Q281" s="188" t="n">
        <f aca="false">ROUND(E281*P281,5)</f>
        <v>0</v>
      </c>
      <c r="R281" s="188"/>
      <c r="S281" s="188"/>
      <c r="T281" s="189" t="n">
        <v>0</v>
      </c>
      <c r="U281" s="188" t="n">
        <f aca="false">ROUND(E281*T281,2)</f>
        <v>0</v>
      </c>
      <c r="V281" s="190"/>
      <c r="W281" s="190"/>
      <c r="X281" s="190"/>
      <c r="Y281" s="190"/>
      <c r="Z281" s="190"/>
      <c r="AA281" s="190"/>
      <c r="AB281" s="190"/>
      <c r="AC281" s="190"/>
      <c r="AD281" s="190"/>
      <c r="AE281" s="190" t="s">
        <v>116</v>
      </c>
      <c r="AF281" s="190"/>
      <c r="AG281" s="190"/>
      <c r="AH281" s="190"/>
      <c r="AI281" s="190"/>
      <c r="AJ281" s="190"/>
      <c r="AK281" s="190"/>
      <c r="AL281" s="190"/>
      <c r="AM281" s="190"/>
      <c r="AN281" s="190"/>
      <c r="AO281" s="190"/>
      <c r="AP281" s="190"/>
      <c r="AQ281" s="190"/>
      <c r="AR281" s="190"/>
      <c r="AS281" s="190"/>
      <c r="AT281" s="190"/>
      <c r="AU281" s="190"/>
      <c r="AV281" s="190"/>
      <c r="AW281" s="190"/>
      <c r="AX281" s="190"/>
      <c r="AY281" s="190"/>
      <c r="AZ281" s="190"/>
      <c r="BA281" s="190"/>
      <c r="BB281" s="190"/>
      <c r="BC281" s="190"/>
      <c r="BD281" s="190"/>
      <c r="BE281" s="190"/>
      <c r="BF281" s="190"/>
      <c r="BG281" s="190"/>
      <c r="BH281" s="190"/>
    </row>
    <row r="282" customFormat="false" ht="12.75" hidden="false" customHeight="false" outlineLevel="1" collapsed="false">
      <c r="A282" s="182" t="n">
        <v>163</v>
      </c>
      <c r="B282" s="182" t="s">
        <v>538</v>
      </c>
      <c r="C282" s="183" t="s">
        <v>539</v>
      </c>
      <c r="D282" s="184" t="s">
        <v>427</v>
      </c>
      <c r="E282" s="185" t="n">
        <v>3</v>
      </c>
      <c r="F282" s="186" t="n">
        <f aca="false">H282+J282</f>
        <v>0</v>
      </c>
      <c r="G282" s="187" t="n">
        <f aca="false">ROUND(E282*F282,2)</f>
        <v>0</v>
      </c>
      <c r="H282" s="187"/>
      <c r="I282" s="187" t="n">
        <f aca="false">ROUND(E282*H282,2)</f>
        <v>0</v>
      </c>
      <c r="J282" s="187"/>
      <c r="K282" s="187" t="n">
        <f aca="false">ROUND(E282*J282,2)</f>
        <v>0</v>
      </c>
      <c r="L282" s="187" t="n">
        <v>21</v>
      </c>
      <c r="M282" s="187" t="n">
        <f aca="false">G282*(1+L282/100)</f>
        <v>0</v>
      </c>
      <c r="N282" s="188" t="n">
        <v>0</v>
      </c>
      <c r="O282" s="188" t="n">
        <f aca="false">ROUND(E282*N282,5)</f>
        <v>0</v>
      </c>
      <c r="P282" s="188" t="n">
        <v>0</v>
      </c>
      <c r="Q282" s="188" t="n">
        <f aca="false">ROUND(E282*P282,5)</f>
        <v>0</v>
      </c>
      <c r="R282" s="188"/>
      <c r="S282" s="188"/>
      <c r="T282" s="189" t="n">
        <v>0</v>
      </c>
      <c r="U282" s="188" t="n">
        <f aca="false">ROUND(E282*T282,2)</f>
        <v>0</v>
      </c>
      <c r="V282" s="190"/>
      <c r="W282" s="190"/>
      <c r="X282" s="190"/>
      <c r="Y282" s="190"/>
      <c r="Z282" s="190"/>
      <c r="AA282" s="190"/>
      <c r="AB282" s="190"/>
      <c r="AC282" s="190"/>
      <c r="AD282" s="190"/>
      <c r="AE282" s="190" t="s">
        <v>116</v>
      </c>
      <c r="AF282" s="190"/>
      <c r="AG282" s="190"/>
      <c r="AH282" s="190"/>
      <c r="AI282" s="190"/>
      <c r="AJ282" s="190"/>
      <c r="AK282" s="190"/>
      <c r="AL282" s="190"/>
      <c r="AM282" s="190"/>
      <c r="AN282" s="190"/>
      <c r="AO282" s="190"/>
      <c r="AP282" s="190"/>
      <c r="AQ282" s="190"/>
      <c r="AR282" s="190"/>
      <c r="AS282" s="190"/>
      <c r="AT282" s="190"/>
      <c r="AU282" s="190"/>
      <c r="AV282" s="190"/>
      <c r="AW282" s="190"/>
      <c r="AX282" s="190"/>
      <c r="AY282" s="190"/>
      <c r="AZ282" s="190"/>
      <c r="BA282" s="190"/>
      <c r="BB282" s="190"/>
      <c r="BC282" s="190"/>
      <c r="BD282" s="190"/>
      <c r="BE282" s="190"/>
      <c r="BF282" s="190"/>
      <c r="BG282" s="190"/>
      <c r="BH282" s="190"/>
    </row>
    <row r="283" customFormat="false" ht="12.75" hidden="false" customHeight="false" outlineLevel="1" collapsed="false">
      <c r="A283" s="182" t="n">
        <v>164</v>
      </c>
      <c r="B283" s="182" t="s">
        <v>540</v>
      </c>
      <c r="C283" s="183" t="s">
        <v>541</v>
      </c>
      <c r="D283" s="184" t="s">
        <v>427</v>
      </c>
      <c r="E283" s="185" t="n">
        <v>5</v>
      </c>
      <c r="F283" s="186" t="n">
        <f aca="false">H283+J283</f>
        <v>0</v>
      </c>
      <c r="G283" s="187" t="n">
        <f aca="false">ROUND(E283*F283,2)</f>
        <v>0</v>
      </c>
      <c r="H283" s="187"/>
      <c r="I283" s="187" t="n">
        <f aca="false">ROUND(E283*H283,2)</f>
        <v>0</v>
      </c>
      <c r="J283" s="187"/>
      <c r="K283" s="187" t="n">
        <f aca="false">ROUND(E283*J283,2)</f>
        <v>0</v>
      </c>
      <c r="L283" s="187" t="n">
        <v>21</v>
      </c>
      <c r="M283" s="187" t="n">
        <f aca="false">G283*(1+L283/100)</f>
        <v>0</v>
      </c>
      <c r="N283" s="188" t="n">
        <v>0</v>
      </c>
      <c r="O283" s="188" t="n">
        <f aca="false">ROUND(E283*N283,5)</f>
        <v>0</v>
      </c>
      <c r="P283" s="188" t="n">
        <v>0</v>
      </c>
      <c r="Q283" s="188" t="n">
        <f aca="false">ROUND(E283*P283,5)</f>
        <v>0</v>
      </c>
      <c r="R283" s="188"/>
      <c r="S283" s="188"/>
      <c r="T283" s="189" t="n">
        <v>0</v>
      </c>
      <c r="U283" s="188" t="n">
        <f aca="false">ROUND(E283*T283,2)</f>
        <v>0</v>
      </c>
      <c r="V283" s="190"/>
      <c r="W283" s="190"/>
      <c r="X283" s="190"/>
      <c r="Y283" s="190"/>
      <c r="Z283" s="190"/>
      <c r="AA283" s="190"/>
      <c r="AB283" s="190"/>
      <c r="AC283" s="190"/>
      <c r="AD283" s="190"/>
      <c r="AE283" s="190" t="s">
        <v>116</v>
      </c>
      <c r="AF283" s="190"/>
      <c r="AG283" s="190"/>
      <c r="AH283" s="190"/>
      <c r="AI283" s="190"/>
      <c r="AJ283" s="190"/>
      <c r="AK283" s="190"/>
      <c r="AL283" s="190"/>
      <c r="AM283" s="190"/>
      <c r="AN283" s="190"/>
      <c r="AO283" s="190"/>
      <c r="AP283" s="190"/>
      <c r="AQ283" s="190"/>
      <c r="AR283" s="190"/>
      <c r="AS283" s="190"/>
      <c r="AT283" s="190"/>
      <c r="AU283" s="190"/>
      <c r="AV283" s="190"/>
      <c r="AW283" s="190"/>
      <c r="AX283" s="190"/>
      <c r="AY283" s="190"/>
      <c r="AZ283" s="190"/>
      <c r="BA283" s="190"/>
      <c r="BB283" s="190"/>
      <c r="BC283" s="190"/>
      <c r="BD283" s="190"/>
      <c r="BE283" s="190"/>
      <c r="BF283" s="190"/>
      <c r="BG283" s="190"/>
      <c r="BH283" s="190"/>
    </row>
    <row r="284" customFormat="false" ht="12.75" hidden="false" customHeight="false" outlineLevel="1" collapsed="false">
      <c r="A284" s="182" t="n">
        <v>165</v>
      </c>
      <c r="B284" s="182" t="s">
        <v>542</v>
      </c>
      <c r="C284" s="183" t="s">
        <v>543</v>
      </c>
      <c r="D284" s="184" t="s">
        <v>427</v>
      </c>
      <c r="E284" s="185" t="n">
        <v>5</v>
      </c>
      <c r="F284" s="186" t="n">
        <f aca="false">H284+J284</f>
        <v>0</v>
      </c>
      <c r="G284" s="187" t="n">
        <f aca="false">ROUND(E284*F284,2)</f>
        <v>0</v>
      </c>
      <c r="H284" s="187"/>
      <c r="I284" s="187" t="n">
        <f aca="false">ROUND(E284*H284,2)</f>
        <v>0</v>
      </c>
      <c r="J284" s="187"/>
      <c r="K284" s="187" t="n">
        <f aca="false">ROUND(E284*J284,2)</f>
        <v>0</v>
      </c>
      <c r="L284" s="187" t="n">
        <v>21</v>
      </c>
      <c r="M284" s="187" t="n">
        <f aca="false">G284*(1+L284/100)</f>
        <v>0</v>
      </c>
      <c r="N284" s="188" t="n">
        <v>0</v>
      </c>
      <c r="O284" s="188" t="n">
        <f aca="false">ROUND(E284*N284,5)</f>
        <v>0</v>
      </c>
      <c r="P284" s="188" t="n">
        <v>0</v>
      </c>
      <c r="Q284" s="188" t="n">
        <f aca="false">ROUND(E284*P284,5)</f>
        <v>0</v>
      </c>
      <c r="R284" s="188"/>
      <c r="S284" s="188"/>
      <c r="T284" s="189" t="n">
        <v>0</v>
      </c>
      <c r="U284" s="188" t="n">
        <f aca="false">ROUND(E284*T284,2)</f>
        <v>0</v>
      </c>
      <c r="V284" s="190"/>
      <c r="W284" s="190"/>
      <c r="X284" s="190"/>
      <c r="Y284" s="190"/>
      <c r="Z284" s="190"/>
      <c r="AA284" s="190"/>
      <c r="AB284" s="190"/>
      <c r="AC284" s="190"/>
      <c r="AD284" s="190"/>
      <c r="AE284" s="190" t="s">
        <v>116</v>
      </c>
      <c r="AF284" s="190"/>
      <c r="AG284" s="190"/>
      <c r="AH284" s="190"/>
      <c r="AI284" s="190"/>
      <c r="AJ284" s="190"/>
      <c r="AK284" s="190"/>
      <c r="AL284" s="190"/>
      <c r="AM284" s="190"/>
      <c r="AN284" s="190"/>
      <c r="AO284" s="190"/>
      <c r="AP284" s="190"/>
      <c r="AQ284" s="190"/>
      <c r="AR284" s="190"/>
      <c r="AS284" s="190"/>
      <c r="AT284" s="190"/>
      <c r="AU284" s="190"/>
      <c r="AV284" s="190"/>
      <c r="AW284" s="190"/>
      <c r="AX284" s="190"/>
      <c r="AY284" s="190"/>
      <c r="AZ284" s="190"/>
      <c r="BA284" s="190"/>
      <c r="BB284" s="190"/>
      <c r="BC284" s="190"/>
      <c r="BD284" s="190"/>
      <c r="BE284" s="190"/>
      <c r="BF284" s="190"/>
      <c r="BG284" s="190"/>
      <c r="BH284" s="190"/>
    </row>
    <row r="285" customFormat="false" ht="12.75" hidden="false" customHeight="false" outlineLevel="1" collapsed="false">
      <c r="A285" s="182" t="n">
        <v>166</v>
      </c>
      <c r="B285" s="182" t="s">
        <v>544</v>
      </c>
      <c r="C285" s="183" t="s">
        <v>545</v>
      </c>
      <c r="D285" s="184" t="s">
        <v>427</v>
      </c>
      <c r="E285" s="185" t="n">
        <v>3</v>
      </c>
      <c r="F285" s="186" t="n">
        <f aca="false">H285+J285</f>
        <v>0</v>
      </c>
      <c r="G285" s="187" t="n">
        <f aca="false">ROUND(E285*F285,2)</f>
        <v>0</v>
      </c>
      <c r="H285" s="187"/>
      <c r="I285" s="187" t="n">
        <f aca="false">ROUND(E285*H285,2)</f>
        <v>0</v>
      </c>
      <c r="J285" s="187"/>
      <c r="K285" s="187" t="n">
        <f aca="false">ROUND(E285*J285,2)</f>
        <v>0</v>
      </c>
      <c r="L285" s="187" t="n">
        <v>21</v>
      </c>
      <c r="M285" s="187" t="n">
        <f aca="false">G285*(1+L285/100)</f>
        <v>0</v>
      </c>
      <c r="N285" s="188" t="n">
        <v>0</v>
      </c>
      <c r="O285" s="188" t="n">
        <f aca="false">ROUND(E285*N285,5)</f>
        <v>0</v>
      </c>
      <c r="P285" s="188" t="n">
        <v>0</v>
      </c>
      <c r="Q285" s="188" t="n">
        <f aca="false">ROUND(E285*P285,5)</f>
        <v>0</v>
      </c>
      <c r="R285" s="188"/>
      <c r="S285" s="188"/>
      <c r="T285" s="189" t="n">
        <v>0</v>
      </c>
      <c r="U285" s="188" t="n">
        <f aca="false">ROUND(E285*T285,2)</f>
        <v>0</v>
      </c>
      <c r="V285" s="190"/>
      <c r="W285" s="190"/>
      <c r="X285" s="190"/>
      <c r="Y285" s="190"/>
      <c r="Z285" s="190"/>
      <c r="AA285" s="190"/>
      <c r="AB285" s="190"/>
      <c r="AC285" s="190"/>
      <c r="AD285" s="190"/>
      <c r="AE285" s="190" t="s">
        <v>116</v>
      </c>
      <c r="AF285" s="190"/>
      <c r="AG285" s="190"/>
      <c r="AH285" s="190"/>
      <c r="AI285" s="190"/>
      <c r="AJ285" s="190"/>
      <c r="AK285" s="190"/>
      <c r="AL285" s="190"/>
      <c r="AM285" s="190"/>
      <c r="AN285" s="190"/>
      <c r="AO285" s="190"/>
      <c r="AP285" s="190"/>
      <c r="AQ285" s="190"/>
      <c r="AR285" s="190"/>
      <c r="AS285" s="190"/>
      <c r="AT285" s="190"/>
      <c r="AU285" s="190"/>
      <c r="AV285" s="190"/>
      <c r="AW285" s="190"/>
      <c r="AX285" s="190"/>
      <c r="AY285" s="190"/>
      <c r="AZ285" s="190"/>
      <c r="BA285" s="190"/>
      <c r="BB285" s="190"/>
      <c r="BC285" s="190"/>
      <c r="BD285" s="190"/>
      <c r="BE285" s="190"/>
      <c r="BF285" s="190"/>
      <c r="BG285" s="190"/>
      <c r="BH285" s="190"/>
    </row>
    <row r="286" customFormat="false" ht="19.4" hidden="false" customHeight="false" outlineLevel="1" collapsed="false">
      <c r="A286" s="182" t="n">
        <v>167</v>
      </c>
      <c r="B286" s="182" t="s">
        <v>546</v>
      </c>
      <c r="C286" s="183" t="s">
        <v>547</v>
      </c>
      <c r="D286" s="184" t="s">
        <v>427</v>
      </c>
      <c r="E286" s="185" t="n">
        <v>3</v>
      </c>
      <c r="F286" s="186" t="n">
        <f aca="false">H286+J286</f>
        <v>0</v>
      </c>
      <c r="G286" s="187" t="n">
        <f aca="false">ROUND(E286*F286,2)</f>
        <v>0</v>
      </c>
      <c r="H286" s="187"/>
      <c r="I286" s="187" t="n">
        <f aca="false">ROUND(E286*H286,2)</f>
        <v>0</v>
      </c>
      <c r="J286" s="187"/>
      <c r="K286" s="187" t="n">
        <f aca="false">ROUND(E286*J286,2)</f>
        <v>0</v>
      </c>
      <c r="L286" s="187" t="n">
        <v>21</v>
      </c>
      <c r="M286" s="187" t="n">
        <f aca="false">G286*(1+L286/100)</f>
        <v>0</v>
      </c>
      <c r="N286" s="188" t="n">
        <v>0</v>
      </c>
      <c r="O286" s="188" t="n">
        <f aca="false">ROUND(E286*N286,5)</f>
        <v>0</v>
      </c>
      <c r="P286" s="188" t="n">
        <v>0</v>
      </c>
      <c r="Q286" s="188" t="n">
        <f aca="false">ROUND(E286*P286,5)</f>
        <v>0</v>
      </c>
      <c r="R286" s="188"/>
      <c r="S286" s="188"/>
      <c r="T286" s="189" t="n">
        <v>0</v>
      </c>
      <c r="U286" s="188" t="n">
        <f aca="false">ROUND(E286*T286,2)</f>
        <v>0</v>
      </c>
      <c r="V286" s="190"/>
      <c r="W286" s="190"/>
      <c r="X286" s="190"/>
      <c r="Y286" s="190"/>
      <c r="Z286" s="190"/>
      <c r="AA286" s="190"/>
      <c r="AB286" s="190"/>
      <c r="AC286" s="190"/>
      <c r="AD286" s="190"/>
      <c r="AE286" s="190" t="s">
        <v>116</v>
      </c>
      <c r="AF286" s="190"/>
      <c r="AG286" s="190"/>
      <c r="AH286" s="190"/>
      <c r="AI286" s="190"/>
      <c r="AJ286" s="190"/>
      <c r="AK286" s="190"/>
      <c r="AL286" s="190"/>
      <c r="AM286" s="190"/>
      <c r="AN286" s="190"/>
      <c r="AO286" s="190"/>
      <c r="AP286" s="190"/>
      <c r="AQ286" s="190"/>
      <c r="AR286" s="190"/>
      <c r="AS286" s="190"/>
      <c r="AT286" s="190"/>
      <c r="AU286" s="190"/>
      <c r="AV286" s="190"/>
      <c r="AW286" s="190"/>
      <c r="AX286" s="190"/>
      <c r="AY286" s="190"/>
      <c r="AZ286" s="190"/>
      <c r="BA286" s="190"/>
      <c r="BB286" s="190"/>
      <c r="BC286" s="190"/>
      <c r="BD286" s="190"/>
      <c r="BE286" s="190"/>
      <c r="BF286" s="190"/>
      <c r="BG286" s="190"/>
      <c r="BH286" s="190"/>
    </row>
    <row r="287" customFormat="false" ht="19.4" hidden="false" customHeight="false" outlineLevel="1" collapsed="false">
      <c r="A287" s="182" t="n">
        <v>168</v>
      </c>
      <c r="B287" s="182" t="s">
        <v>548</v>
      </c>
      <c r="C287" s="183" t="s">
        <v>549</v>
      </c>
      <c r="D287" s="184" t="s">
        <v>427</v>
      </c>
      <c r="E287" s="185" t="n">
        <v>2</v>
      </c>
      <c r="F287" s="186" t="n">
        <f aca="false">H287+J287</f>
        <v>0</v>
      </c>
      <c r="G287" s="187" t="n">
        <f aca="false">ROUND(E287*F287,2)</f>
        <v>0</v>
      </c>
      <c r="H287" s="187"/>
      <c r="I287" s="187" t="n">
        <f aca="false">ROUND(E287*H287,2)</f>
        <v>0</v>
      </c>
      <c r="J287" s="187"/>
      <c r="K287" s="187" t="n">
        <f aca="false">ROUND(E287*J287,2)</f>
        <v>0</v>
      </c>
      <c r="L287" s="187" t="n">
        <v>21</v>
      </c>
      <c r="M287" s="187" t="n">
        <f aca="false">G287*(1+L287/100)</f>
        <v>0</v>
      </c>
      <c r="N287" s="188" t="n">
        <v>0</v>
      </c>
      <c r="O287" s="188" t="n">
        <f aca="false">ROUND(E287*N287,5)</f>
        <v>0</v>
      </c>
      <c r="P287" s="188" t="n">
        <v>0</v>
      </c>
      <c r="Q287" s="188" t="n">
        <f aca="false">ROUND(E287*P287,5)</f>
        <v>0</v>
      </c>
      <c r="R287" s="188"/>
      <c r="S287" s="188"/>
      <c r="T287" s="189" t="n">
        <v>0</v>
      </c>
      <c r="U287" s="188" t="n">
        <f aca="false">ROUND(E287*T287,2)</f>
        <v>0</v>
      </c>
      <c r="V287" s="190"/>
      <c r="W287" s="190"/>
      <c r="X287" s="190"/>
      <c r="Y287" s="190"/>
      <c r="Z287" s="190"/>
      <c r="AA287" s="190"/>
      <c r="AB287" s="190"/>
      <c r="AC287" s="190"/>
      <c r="AD287" s="190"/>
      <c r="AE287" s="190" t="s">
        <v>116</v>
      </c>
      <c r="AF287" s="190"/>
      <c r="AG287" s="190"/>
      <c r="AH287" s="190"/>
      <c r="AI287" s="190"/>
      <c r="AJ287" s="190"/>
      <c r="AK287" s="190"/>
      <c r="AL287" s="190"/>
      <c r="AM287" s="190"/>
      <c r="AN287" s="190"/>
      <c r="AO287" s="190"/>
      <c r="AP287" s="190"/>
      <c r="AQ287" s="190"/>
      <c r="AR287" s="190"/>
      <c r="AS287" s="190"/>
      <c r="AT287" s="190"/>
      <c r="AU287" s="190"/>
      <c r="AV287" s="190"/>
      <c r="AW287" s="190"/>
      <c r="AX287" s="190"/>
      <c r="AY287" s="190"/>
      <c r="AZ287" s="190"/>
      <c r="BA287" s="190"/>
      <c r="BB287" s="190"/>
      <c r="BC287" s="190"/>
      <c r="BD287" s="190"/>
      <c r="BE287" s="190"/>
      <c r="BF287" s="190"/>
      <c r="BG287" s="190"/>
      <c r="BH287" s="190"/>
    </row>
    <row r="288" customFormat="false" ht="12.75" hidden="false" customHeight="false" outlineLevel="1" collapsed="false">
      <c r="A288" s="201" t="n">
        <v>169</v>
      </c>
      <c r="B288" s="201" t="s">
        <v>550</v>
      </c>
      <c r="C288" s="202" t="s">
        <v>551</v>
      </c>
      <c r="D288" s="203" t="s">
        <v>427</v>
      </c>
      <c r="E288" s="204" t="n">
        <v>2</v>
      </c>
      <c r="F288" s="205" t="n">
        <f aca="false">H288+J288</f>
        <v>0</v>
      </c>
      <c r="G288" s="206" t="n">
        <f aca="false">ROUND(E288*F288,2)</f>
        <v>0</v>
      </c>
      <c r="H288" s="206"/>
      <c r="I288" s="206" t="n">
        <f aca="false">ROUND(E288*H288,2)</f>
        <v>0</v>
      </c>
      <c r="J288" s="206"/>
      <c r="K288" s="206" t="n">
        <f aca="false">ROUND(E288*J288,2)</f>
        <v>0</v>
      </c>
      <c r="L288" s="206" t="n">
        <v>21</v>
      </c>
      <c r="M288" s="206" t="n">
        <f aca="false">G288*(1+L288/100)</f>
        <v>0</v>
      </c>
      <c r="N288" s="207" t="n">
        <v>0</v>
      </c>
      <c r="O288" s="207" t="n">
        <f aca="false">ROUND(E288*N288,5)</f>
        <v>0</v>
      </c>
      <c r="P288" s="207" t="n">
        <v>0</v>
      </c>
      <c r="Q288" s="207" t="n">
        <f aca="false">ROUND(E288*P288,5)</f>
        <v>0</v>
      </c>
      <c r="R288" s="207"/>
      <c r="S288" s="207"/>
      <c r="T288" s="208" t="n">
        <v>0</v>
      </c>
      <c r="U288" s="207" t="n">
        <f aca="false">ROUND(E288*T288,2)</f>
        <v>0</v>
      </c>
      <c r="V288" s="190"/>
      <c r="W288" s="190"/>
      <c r="X288" s="190"/>
      <c r="Y288" s="190"/>
      <c r="Z288" s="190"/>
      <c r="AA288" s="190"/>
      <c r="AB288" s="190"/>
      <c r="AC288" s="190"/>
      <c r="AD288" s="190"/>
      <c r="AE288" s="190" t="s">
        <v>116</v>
      </c>
      <c r="AF288" s="190"/>
      <c r="AG288" s="190"/>
      <c r="AH288" s="190"/>
      <c r="AI288" s="190"/>
      <c r="AJ288" s="190"/>
      <c r="AK288" s="190"/>
      <c r="AL288" s="190"/>
      <c r="AM288" s="190"/>
      <c r="AN288" s="190"/>
      <c r="AO288" s="190"/>
      <c r="AP288" s="190"/>
      <c r="AQ288" s="190"/>
      <c r="AR288" s="190"/>
      <c r="AS288" s="190"/>
      <c r="AT288" s="190"/>
      <c r="AU288" s="190"/>
      <c r="AV288" s="190"/>
      <c r="AW288" s="190"/>
      <c r="AX288" s="190"/>
      <c r="AY288" s="190"/>
      <c r="AZ288" s="190"/>
      <c r="BA288" s="190"/>
      <c r="BB288" s="190"/>
      <c r="BC288" s="190"/>
      <c r="BD288" s="190"/>
      <c r="BE288" s="190"/>
      <c r="BF288" s="190"/>
      <c r="BG288" s="190"/>
      <c r="BH288" s="190"/>
    </row>
    <row r="289" customFormat="false" ht="12.75" hidden="false" customHeight="false" outlineLevel="0" collapsed="false">
      <c r="A289" s="154"/>
      <c r="B289" s="160"/>
      <c r="C289" s="209"/>
      <c r="D289" s="154"/>
      <c r="E289" s="154"/>
      <c r="F289" s="154"/>
      <c r="G289" s="154"/>
      <c r="H289" s="154"/>
      <c r="I289" s="154"/>
      <c r="J289" s="154"/>
      <c r="K289" s="154"/>
      <c r="L289" s="154"/>
      <c r="M289" s="154"/>
      <c r="N289" s="154"/>
      <c r="O289" s="154"/>
      <c r="P289" s="154"/>
      <c r="Q289" s="154"/>
      <c r="R289" s="154"/>
      <c r="S289" s="154"/>
      <c r="T289" s="154"/>
      <c r="U289" s="154"/>
      <c r="AC289" s="3" t="n">
        <v>15</v>
      </c>
      <c r="AD289" s="3" t="n">
        <v>21</v>
      </c>
    </row>
    <row r="290" customFormat="false" ht="12.75" hidden="false" customHeight="false" outlineLevel="0" collapsed="false">
      <c r="A290" s="210"/>
      <c r="B290" s="211" t="s">
        <v>22</v>
      </c>
      <c r="C290" s="212"/>
      <c r="D290" s="213"/>
      <c r="E290" s="213"/>
      <c r="F290" s="213"/>
      <c r="G290" s="214" t="n">
        <f aca="false">G8+G112+G117+G155+G157+G173+G192+G198+G200+G205+G219+G232</f>
        <v>0</v>
      </c>
      <c r="H290" s="154"/>
      <c r="I290" s="154"/>
      <c r="J290" s="154"/>
      <c r="K290" s="154"/>
      <c r="L290" s="154"/>
      <c r="M290" s="154"/>
      <c r="N290" s="154"/>
      <c r="O290" s="154"/>
      <c r="P290" s="154"/>
      <c r="Q290" s="154"/>
      <c r="R290" s="154"/>
      <c r="S290" s="154"/>
      <c r="T290" s="154"/>
      <c r="U290" s="154"/>
      <c r="AC290" s="3" t="n">
        <f aca="false">SUMIF(L7:L288,AC289,G7:G288)</f>
        <v>0</v>
      </c>
      <c r="AD290" s="3" t="n">
        <f aca="false">SUMIF(L7:L288,AD289,G7:G288)</f>
        <v>0</v>
      </c>
      <c r="AE290" s="3" t="s">
        <v>552</v>
      </c>
    </row>
    <row r="291" customFormat="false" ht="12.75" hidden="false" customHeight="false" outlineLevel="0" collapsed="false">
      <c r="A291" s="154"/>
      <c r="B291" s="160"/>
      <c r="C291" s="209"/>
      <c r="D291" s="154"/>
      <c r="E291" s="154"/>
      <c r="F291" s="154"/>
      <c r="G291" s="154"/>
      <c r="H291" s="154"/>
      <c r="I291" s="154"/>
      <c r="J291" s="154"/>
      <c r="K291" s="154"/>
      <c r="L291" s="154"/>
      <c r="M291" s="154"/>
      <c r="N291" s="154"/>
      <c r="O291" s="154"/>
      <c r="P291" s="154"/>
      <c r="Q291" s="154"/>
      <c r="R291" s="154"/>
      <c r="S291" s="154"/>
      <c r="T291" s="154"/>
      <c r="U291" s="154"/>
    </row>
    <row r="292" customFormat="false" ht="12.75" hidden="false" customHeight="false" outlineLevel="0" collapsed="false">
      <c r="A292" s="154"/>
      <c r="B292" s="160"/>
      <c r="C292" s="209"/>
      <c r="D292" s="154"/>
      <c r="E292" s="154"/>
      <c r="F292" s="154"/>
      <c r="G292" s="154"/>
      <c r="H292" s="154"/>
      <c r="I292" s="154"/>
      <c r="J292" s="154"/>
      <c r="K292" s="154"/>
      <c r="L292" s="154"/>
      <c r="M292" s="154"/>
      <c r="N292" s="154"/>
      <c r="O292" s="154"/>
      <c r="P292" s="154"/>
      <c r="Q292" s="154"/>
      <c r="R292" s="154"/>
      <c r="S292" s="154"/>
      <c r="T292" s="154"/>
      <c r="U292" s="154"/>
    </row>
    <row r="293" customFormat="false" ht="12.75" hidden="false" customHeight="false" outlineLevel="0" collapsed="false">
      <c r="A293" s="215" t="s">
        <v>553</v>
      </c>
      <c r="B293" s="215"/>
      <c r="C293" s="215"/>
      <c r="D293" s="154"/>
      <c r="E293" s="154"/>
      <c r="F293" s="154"/>
      <c r="G293" s="154"/>
      <c r="H293" s="154"/>
      <c r="I293" s="154"/>
      <c r="J293" s="154"/>
      <c r="K293" s="154"/>
      <c r="L293" s="154"/>
      <c r="M293" s="154"/>
      <c r="N293" s="154"/>
      <c r="O293" s="154"/>
      <c r="P293" s="154"/>
      <c r="Q293" s="154"/>
      <c r="R293" s="154"/>
      <c r="S293" s="154"/>
      <c r="T293" s="154"/>
      <c r="U293" s="154"/>
    </row>
    <row r="294" customFormat="false" ht="12.75" hidden="false" customHeight="false" outlineLevel="0" collapsed="false">
      <c r="A294" s="216"/>
      <c r="B294" s="216"/>
      <c r="C294" s="216"/>
      <c r="D294" s="216"/>
      <c r="E294" s="216"/>
      <c r="F294" s="216"/>
      <c r="G294" s="216"/>
      <c r="H294" s="154"/>
      <c r="I294" s="154"/>
      <c r="J294" s="154"/>
      <c r="K294" s="154"/>
      <c r="L294" s="154"/>
      <c r="M294" s="154"/>
      <c r="N294" s="154"/>
      <c r="O294" s="154"/>
      <c r="P294" s="154"/>
      <c r="Q294" s="154"/>
      <c r="R294" s="154"/>
      <c r="S294" s="154"/>
      <c r="T294" s="154"/>
      <c r="U294" s="154"/>
      <c r="AE294" s="3" t="s">
        <v>554</v>
      </c>
    </row>
    <row r="295" customFormat="false" ht="12.75" hidden="false" customHeight="false" outlineLevel="0" collapsed="false">
      <c r="A295" s="216"/>
      <c r="B295" s="216"/>
      <c r="C295" s="216"/>
      <c r="D295" s="216"/>
      <c r="E295" s="216"/>
      <c r="F295" s="216"/>
      <c r="G295" s="216"/>
      <c r="H295" s="154"/>
      <c r="I295" s="154"/>
      <c r="J295" s="154"/>
      <c r="K295" s="154"/>
      <c r="L295" s="154"/>
      <c r="M295" s="154"/>
      <c r="N295" s="154"/>
      <c r="O295" s="154"/>
      <c r="P295" s="154"/>
      <c r="Q295" s="154"/>
      <c r="R295" s="154"/>
      <c r="S295" s="154"/>
      <c r="T295" s="154"/>
      <c r="U295" s="154"/>
    </row>
    <row r="296" customFormat="false" ht="12.75" hidden="false" customHeight="false" outlineLevel="0" collapsed="false">
      <c r="A296" s="216"/>
      <c r="B296" s="216"/>
      <c r="C296" s="216"/>
      <c r="D296" s="216"/>
      <c r="E296" s="216"/>
      <c r="F296" s="216"/>
      <c r="G296" s="216"/>
      <c r="H296" s="154"/>
      <c r="I296" s="154"/>
      <c r="J296" s="154"/>
      <c r="K296" s="154"/>
      <c r="L296" s="154"/>
      <c r="M296" s="154"/>
      <c r="N296" s="154"/>
      <c r="O296" s="154"/>
      <c r="P296" s="154"/>
      <c r="Q296" s="154"/>
      <c r="R296" s="154"/>
      <c r="S296" s="154"/>
      <c r="T296" s="154"/>
      <c r="U296" s="154"/>
    </row>
    <row r="297" customFormat="false" ht="12.75" hidden="false" customHeight="false" outlineLevel="0" collapsed="false">
      <c r="A297" s="216"/>
      <c r="B297" s="216"/>
      <c r="C297" s="216"/>
      <c r="D297" s="216"/>
      <c r="E297" s="216"/>
      <c r="F297" s="216"/>
      <c r="G297" s="216"/>
      <c r="H297" s="154"/>
      <c r="I297" s="154"/>
      <c r="J297" s="154"/>
      <c r="K297" s="154"/>
      <c r="L297" s="154"/>
      <c r="M297" s="154"/>
      <c r="N297" s="154"/>
      <c r="O297" s="154"/>
      <c r="P297" s="154"/>
      <c r="Q297" s="154"/>
      <c r="R297" s="154"/>
      <c r="S297" s="154"/>
      <c r="T297" s="154"/>
      <c r="U297" s="154"/>
    </row>
    <row r="298" customFormat="false" ht="12.75" hidden="false" customHeight="false" outlineLevel="0" collapsed="false">
      <c r="A298" s="216"/>
      <c r="B298" s="216"/>
      <c r="C298" s="216"/>
      <c r="D298" s="216"/>
      <c r="E298" s="216"/>
      <c r="F298" s="216"/>
      <c r="G298" s="216"/>
      <c r="H298" s="154"/>
      <c r="I298" s="154"/>
      <c r="J298" s="154"/>
      <c r="K298" s="154"/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</row>
    <row r="299" customFormat="false" ht="12.75" hidden="false" customHeight="false" outlineLevel="0" collapsed="false">
      <c r="A299" s="154"/>
      <c r="B299" s="160"/>
      <c r="C299" s="209"/>
      <c r="D299" s="154"/>
      <c r="E299" s="154"/>
      <c r="F299" s="154"/>
      <c r="G299" s="154"/>
      <c r="H299" s="154"/>
      <c r="I299" s="154"/>
      <c r="J299" s="154"/>
      <c r="K299" s="154"/>
      <c r="L299" s="154"/>
      <c r="M299" s="154"/>
      <c r="N299" s="154"/>
      <c r="O299" s="154"/>
      <c r="P299" s="154"/>
      <c r="Q299" s="154"/>
      <c r="R299" s="154"/>
      <c r="S299" s="154"/>
      <c r="T299" s="154"/>
      <c r="U299" s="154"/>
    </row>
    <row r="300" customFormat="false" ht="12.75" hidden="false" customHeight="false" outlineLevel="0" collapsed="false">
      <c r="C300" s="217"/>
      <c r="AE300" s="3" t="s">
        <v>555</v>
      </c>
    </row>
  </sheetData>
  <sheetProtection sheet="true" password="fa44" objects="true" scenarios="true" selectLockedCells="true"/>
  <mergeCells count="6">
    <mergeCell ref="A1:G1"/>
    <mergeCell ref="C2:G2"/>
    <mergeCell ref="C3:G3"/>
    <mergeCell ref="C4:G4"/>
    <mergeCell ref="A293:C293"/>
    <mergeCell ref="A294:G298"/>
  </mergeCells>
  <printOptions headings="false" gridLines="false" gridLinesSet="true" horizontalCentered="false" verticalCentered="false"/>
  <pageMargins left="0.39375" right="0.196527777777778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9A7F5D17D8124985392A84E3E8F0BE" ma:contentTypeVersion="20" ma:contentTypeDescription="Vytvoří nový dokument" ma:contentTypeScope="" ma:versionID="cf591494d7366d7ad65b40b936eb67c9">
  <xsd:schema xmlns:xsd="http://www.w3.org/2001/XMLSchema" xmlns:xs="http://www.w3.org/2001/XMLSchema" xmlns:p="http://schemas.microsoft.com/office/2006/metadata/properties" xmlns:ns2="d22cdbf5-21d3-4e94-a1bc-172a6aef4611" xmlns:ns3="42c2b2df-6fc6-40e4-b326-31ea145342c8" targetNamespace="http://schemas.microsoft.com/office/2006/metadata/properties" ma:root="true" ma:fieldsID="2bcaaaa8c649758d04ad1c7a835cf652" ns2:_="" ns3:_="">
    <xsd:import namespace="d22cdbf5-21d3-4e94-a1bc-172a6aef4611"/>
    <xsd:import namespace="42c2b2df-6fc6-40e4-b326-31ea14534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cdbf5-21d3-4e94-a1bc-172a6aef46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ů" ma:readOnly="false" ma:fieldId="{5cf76f15-5ced-4ddc-b409-7134ff3c332f}" ma:taxonomyMulti="true" ma:sspId="c961c5f2-1d75-49a4-80c3-37616ecf2c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2b2df-6fc6-40e4-b326-31ea14534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6be5715-ff76-46e5-ad0b-229a130203ad}" ma:internalName="TaxCatchAll" ma:showField="CatchAllData" ma:web="42c2b2df-6fc6-40e4-b326-31ea145342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2cdbf5-21d3-4e94-a1bc-172a6aef4611">
      <Terms xmlns="http://schemas.microsoft.com/office/infopath/2007/PartnerControls"/>
    </lcf76f155ced4ddcb4097134ff3c332f>
    <TaxCatchAll xmlns="42c2b2df-6fc6-40e4-b326-31ea145342c8" xsi:nil="true"/>
  </documentManagement>
</p:properties>
</file>

<file path=customXml/itemProps1.xml><?xml version="1.0" encoding="utf-8"?>
<ds:datastoreItem xmlns:ds="http://schemas.openxmlformats.org/officeDocument/2006/customXml" ds:itemID="{835676F5-2457-4F0A-8E04-7E9965871B30}"/>
</file>

<file path=customXml/itemProps2.xml><?xml version="1.0" encoding="utf-8"?>
<ds:datastoreItem xmlns:ds="http://schemas.openxmlformats.org/officeDocument/2006/customXml" ds:itemID="{0DA710AC-3972-47CE-9FF1-02BBEF45D127}"/>
</file>

<file path=customXml/itemProps3.xml><?xml version="1.0" encoding="utf-8"?>
<ds:datastoreItem xmlns:ds="http://schemas.openxmlformats.org/officeDocument/2006/customXml" ds:itemID="{6C74626D-B4B3-4C78-91D6-58BFE3C94C3F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LibreOffice/26.2.1.2$Windows_X86_64 LibreOffice_project/620$Build-2</Application>
  <AppVersion>15.0000</AppVersion>
  <Company>RTS, a.s.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 Kaplan</dc:creator>
  <dc:description/>
  <cp:lastModifiedBy/>
  <cp:revision>2</cp:revision>
  <cp:lastPrinted>2014-02-28T09:52:57Z</cp:lastPrinted>
  <dcterms:created xsi:type="dcterms:W3CDTF">2009-04-08T07:15:50Z</dcterms:created>
  <dcterms:modified xsi:type="dcterms:W3CDTF">2026-03-18T09:10:11Z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0x010100A49A7F5D17D8124985392A84E3E8F0BE</vt:lpwstr>
  </property>
</Properties>
</file>