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okyny pro vyplnění" sheetId="1" state="visible" r:id="rId3"/>
    <sheet name="Stavba" sheetId="2" state="visible" r:id="rId4"/>
    <sheet name="VzorPolozky" sheetId="3" state="hidden" r:id="rId5"/>
    <sheet name="Rozpočet Pol" sheetId="4" state="visible" r:id="rId6"/>
  </sheets>
  <externalReferences>
    <externalReference r:id="rId7"/>
  </externalReferences>
  <definedNames>
    <definedName function="false" hidden="false" localSheetId="3" name="_xlnm.Print_Area" vbProcedure="false">'Rozpočet Pol'!$A$1:$U$277</definedName>
    <definedName function="false" hidden="false" localSheetId="1" name="_xlnm.Print_Area" vbProcedure="false">Stavba!$A$1:$J$60</definedName>
    <definedName function="false" hidden="false" name="CenaCelkem" vbProcedure="false">Stavba!$G$29</definedName>
    <definedName function="false" hidden="false" name="CenaCelkemBezDPH" vbProcedure="false">Stavba!$G$28</definedName>
    <definedName function="false" hidden="false" name="cisloobjektu" vbProcedure="false">Stavba!$C$3</definedName>
    <definedName function="false" hidden="false" name="CisloRozpoctu" vbProcedure="false">'[1]Krycí list'!$C$2</definedName>
    <definedName function="false" hidden="false" name="cislostavby" vbProcedure="false">'[1]Krycí list'!$A$7</definedName>
    <definedName function="false" hidden="false" name="CisloStavebnihoRozpoctu" vbProcedure="false">Stavba!$D$4</definedName>
    <definedName function="false" hidden="false" name="dadresa" vbProcedure="false">Stavba!$D$12:$G$12</definedName>
    <definedName function="false" hidden="false" name="dmisto" vbProcedure="false">Stavba!$D$13:$G$13</definedName>
    <definedName function="false" hidden="false" name="DPHSni" vbProcedure="false">Stavba!$G$24</definedName>
    <definedName function="false" hidden="false" name="DPHZakl" vbProcedure="false">Stavba!$G$26</definedName>
    <definedName function="false" hidden="false" name="Mena" vbProcedure="false">Stavba!$J$29</definedName>
    <definedName function="false" hidden="false" name="MistoStavby" vbProcedure="false">Stavba!$D$4</definedName>
    <definedName function="false" hidden="false" name="nazevobjektu" vbProcedure="false">Stavba!$D$3</definedName>
    <definedName function="false" hidden="false" name="NazevRozpoctu" vbProcedure="false">'[1]Krycí list'!$D$2</definedName>
    <definedName function="false" hidden="false" name="nazevstavby" vbProcedure="false">'[1]Krycí list'!$C$7</definedName>
    <definedName function="false" hidden="false" name="NazevStavebnihoRozpoctu" vbProcedure="false">Stavba!$E$4</definedName>
    <definedName function="false" hidden="false" name="oadresa" vbProcedure="false">Stavba!$D$6</definedName>
    <definedName function="false" hidden="false" name="padresa" vbProcedure="false">Stavba!$D$9</definedName>
    <definedName function="false" hidden="false" name="pdic" vbProcedure="false">Stavba!$I$9</definedName>
    <definedName function="false" hidden="false" name="pico" vbProcedure="false">Stavba!$I$8</definedName>
    <definedName function="false" hidden="false" name="pmisto" vbProcedure="false">Stavba!$D$10</definedName>
    <definedName function="false" hidden="false" name="PocetMJ" vbProcedure="false">#REF!</definedName>
    <definedName function="false" hidden="false" name="PoptavkaID" vbProcedure="false">Stavba!$A$1</definedName>
    <definedName function="false" hidden="false" name="pPSC" vbProcedure="false">Stavba!$C$10</definedName>
    <definedName function="false" hidden="false" name="Projektant" vbProcedure="false">Stavba!$D$8</definedName>
    <definedName function="false" hidden="false" name="SazbaDPH1" vbProcedure="false">'[1]Krycí list'!$C$30</definedName>
    <definedName function="false" hidden="false" name="SazbaDPH2" vbProcedure="false">'[1]Krycí list'!$C$32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Vypracoval" vbProcedure="false">Stavba!$D$14</definedName>
    <definedName function="false" hidden="false" name="ZakladDPHSni" vbProcedure="false">Stavba!$G$23</definedName>
    <definedName function="false" hidden="false" name="ZakladDPHZakl" vbProcedure="false">Stavba!$G$25</definedName>
    <definedName function="false" hidden="false" name="ZaObjednatele" vbProcedure="false">Stavba!$G$34</definedName>
    <definedName function="false" hidden="false" name="Zaokrouhleni" vbProcedure="false">Stavba!$G$27</definedName>
    <definedName function="false" hidden="false" name="ZaZhotovitele" vbProcedure="false">Stavba!$D$34</definedName>
    <definedName function="false" hidden="false" name="Zhotovitel" vbProcedure="false">Stavba!$D$11:$G$11</definedName>
    <definedName function="false" hidden="false" localSheetId="1" name="CelkemDPHVypocet" vbProcedure="false">Stavba!$H$40</definedName>
    <definedName function="false" hidden="false" localSheetId="1" name="CenaCelkemVypocet" vbProcedure="false">Stavba!$I$40</definedName>
    <definedName function="false" hidden="false" localSheetId="1" name="CisloStavby" vbProcedure="false">Stavba!$C$2</definedName>
    <definedName function="false" hidden="false" localSheetId="1" name="DIČ" vbProcedure="false">Stavba!$I$12</definedName>
    <definedName function="false" hidden="false" localSheetId="1" name="dpsc" vbProcedure="false">Stavba!$C$13</definedName>
    <definedName function="false" hidden="false" localSheetId="1" name="IČO" vbProcedure="false">Stavba!$I$11</definedName>
    <definedName function="false" hidden="false" localSheetId="1" name="NazevStavby" vbProcedure="false">Stavba!$D$2</definedName>
    <definedName function="false" hidden="false" localSheetId="1" name="Objednatel" vbProcedure="false">Stavba!$D$5</definedName>
    <definedName function="false" hidden="false" localSheetId="1" name="Objekt" vbProcedure="false">Stavba!$B$38</definedName>
    <definedName function="false" hidden="false" localSheetId="1" name="odic" vbProcedure="false">Stavba!$I$6</definedName>
    <definedName function="false" hidden="false" localSheetId="1" name="oico" vbProcedure="false">Stavba!$I$5</definedName>
    <definedName function="false" hidden="false" localSheetId="1" name="omisto" vbProcedure="false">Stavba!$D$7</definedName>
    <definedName function="false" hidden="false" localSheetId="1" name="onazev" vbProcedure="false">Stavba!$D$6</definedName>
    <definedName function="false" hidden="false" localSheetId="1" name="opsc" vbProcedure="false">Stavba!$C$7</definedName>
    <definedName function="false" hidden="false" localSheetId="1" name="SazbaDPH1" vbProcedure="false">Stavba!$E$23</definedName>
    <definedName function="false" hidden="false" localSheetId="1" name="SazbaDPH2" vbProcedure="false">Stavba!$E$25</definedName>
    <definedName function="false" hidden="false" localSheetId="1" name="ZakladDPHSniVypocet" vbProcedure="false">Stavba!$F$40</definedName>
    <definedName function="false" hidden="false" localSheetId="1" name="ZakladDPHZaklVypocet" vbProcedure="false">Stavba!$G$40</definedName>
    <definedName function="false" hidden="true" localSheetId="1" name="Z_B7E7C763_C459_487D_8ABA_5CFDDFBD5A84_.wvu.Cols" vbProcedure="false">Stavba!$A:$A</definedName>
    <definedName function="false" hidden="true" localSheetId="1" name="Z_B7E7C763_C459_487D_8ABA_5CFDDFBD5A84_.wvu.PrintArea" vbProcedure="false">Stavba!$B$1:$J$36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Radim Štěpánek</author>
  </authors>
  <commentList>
    <comment ref="C13" authorId="0">
      <text>
        <r>
          <rPr>
            <sz val="10"/>
            <rFont val="Arial"/>
            <family val="2"/>
            <charset val="238"/>
          </rPr>
          <t xml:space="preserve">PSČ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16</xdr:row>
                <xdr:rowOff>10</xdr:rowOff>
              </xdr:from>
              <xdr:to>
                <xdr:col>4</xdr:col>
                <xdr:colOff>29</xdr:colOff>
                <xdr:row>17</xdr:row>
                <xdr:rowOff>4</xdr:rowOff>
              </xdr:to>
            </anchor>
          </commentPr>
        </mc:Choice>
        <mc:Fallback/>
      </mc:AlternateContent>
    </comment>
    <comment ref="D11" authorId="0">
      <text>
        <r>
          <rPr>
            <sz val="10"/>
            <rFont val="Arial"/>
            <family val="2"/>
            <charset val="238"/>
          </rPr>
          <t xml:space="preserve">Název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14</xdr:row>
                <xdr:rowOff>31</xdr:rowOff>
              </xdr:from>
              <xdr:to>
                <xdr:col>8</xdr:col>
                <xdr:colOff>32</xdr:colOff>
                <xdr:row>15</xdr:row>
                <xdr:rowOff>12</xdr:rowOff>
              </xdr:to>
            </anchor>
          </commentPr>
        </mc:Choice>
        <mc:Fallback/>
      </mc:AlternateContent>
    </comment>
    <comment ref="D12" authorId="0">
      <text>
        <r>
          <rPr>
            <sz val="10"/>
            <rFont val="Arial"/>
            <family val="2"/>
            <charset val="238"/>
          </rPr>
          <t xml:space="preserve">Ulice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15</xdr:row>
                <xdr:rowOff>20</xdr:rowOff>
              </xdr:from>
              <xdr:to>
                <xdr:col>8</xdr:col>
                <xdr:colOff>-13</xdr:colOff>
                <xdr:row>16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sz val="10"/>
            <rFont val="Arial"/>
            <family val="2"/>
            <charset val="238"/>
          </rPr>
          <t xml:space="preserve">Ulice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16</xdr:row>
                <xdr:rowOff>10</xdr:rowOff>
              </xdr:from>
              <xdr:to>
                <xdr:col>8</xdr:col>
                <xdr:colOff>-15</xdr:colOff>
                <xdr:row>17</xdr:row>
                <xdr:rowOff>4</xdr:rowOff>
              </xdr:to>
            </anchor>
          </commentPr>
        </mc:Choice>
        <mc:Fallback/>
      </mc:AlternateContent>
    </comment>
    <comment ref="I11" authorId="0">
      <text>
        <r>
          <rPr>
            <sz val="10"/>
            <rFont val="Arial"/>
            <family val="2"/>
            <charset val="238"/>
          </rPr>
          <t xml:space="preserve">IČO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74</xdr:colOff>
                <xdr:row>14</xdr:row>
                <xdr:rowOff>31</xdr:rowOff>
              </xdr:from>
              <xdr:to>
                <xdr:col>10</xdr:col>
                <xdr:colOff>12</xdr:colOff>
                <xdr:row>15</xdr:row>
                <xdr:rowOff>8</xdr:rowOff>
              </xdr:to>
            </anchor>
          </commentPr>
        </mc:Choice>
        <mc:Fallback/>
      </mc:AlternateContent>
    </comment>
    <comment ref="I12" authorId="0">
      <text>
        <r>
          <rPr>
            <sz val="10"/>
            <rFont val="Arial"/>
            <family val="2"/>
            <charset val="238"/>
          </rPr>
          <t xml:space="preserve">DIČ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74</xdr:colOff>
                <xdr:row>15</xdr:row>
                <xdr:rowOff>20</xdr:rowOff>
              </xdr:from>
              <xdr:to>
                <xdr:col>11</xdr:col>
                <xdr:colOff>8</xdr:colOff>
                <xdr:row>16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<sst xmlns="http://schemas.openxmlformats.org/spreadsheetml/2006/main" count="1006" uniqueCount="526">
  <si>
    <t xml:space="preserve">Pokyny pro vyplnění</t>
  </si>
  <si>
    <t xml:space="preserve">Ve všech listech tohoto souboru můžete měnit pouze buňky s modrým pozadím. Jedná se o tyto údaje : 
- údaje o firmě
- jednotkové ceny položek zadané na maximálně dvě desetinná místa</t>
  </si>
  <si>
    <t xml:space="preserve">#RTSROZP#</t>
  </si>
  <si>
    <t xml:space="preserve">Položkový rozpočet</t>
  </si>
  <si>
    <t xml:space="preserve">Zakázka:</t>
  </si>
  <si>
    <t xml:space="preserve">Parkoviště v ul. Nádražní na poz. parc. č. 546/8</t>
  </si>
  <si>
    <t xml:space="preserve">Misto</t>
  </si>
  <si>
    <t xml:space="preserve">Milevsko</t>
  </si>
  <si>
    <t xml:space="preserve">Rozpočet:</t>
  </si>
  <si>
    <t xml:space="preserve">Objednatel:</t>
  </si>
  <si>
    <t xml:space="preserve">IČ:</t>
  </si>
  <si>
    <t xml:space="preserve">DIČ:</t>
  </si>
  <si>
    <t xml:space="preserve">Projektant:</t>
  </si>
  <si>
    <t xml:space="preserve">Zhotovitel:</t>
  </si>
  <si>
    <t xml:space="preserve">Kaplan Petr, Ing.</t>
  </si>
  <si>
    <t xml:space="preserve">47253070</t>
  </si>
  <si>
    <t xml:space="preserve">B. Smetany 1646/34</t>
  </si>
  <si>
    <t xml:space="preserve">37001</t>
  </si>
  <si>
    <t xml:space="preserve">Č. Budějovice</t>
  </si>
  <si>
    <t xml:space="preserve">Vypracoval:</t>
  </si>
  <si>
    <t xml:space="preserve">Ing. Petr Kaplan</t>
  </si>
  <si>
    <t xml:space="preserve">Rozpis ceny</t>
  </si>
  <si>
    <t xml:space="preserve">Celkem</t>
  </si>
  <si>
    <t xml:space="preserve">HSV</t>
  </si>
  <si>
    <t xml:space="preserve">PSV</t>
  </si>
  <si>
    <t xml:space="preserve">MON</t>
  </si>
  <si>
    <t xml:space="preserve">VN</t>
  </si>
  <si>
    <t xml:space="preserve">Vedlejší náklady</t>
  </si>
  <si>
    <t xml:space="preserve">ON</t>
  </si>
  <si>
    <t xml:space="preserve">Ostatní náklady</t>
  </si>
  <si>
    <t xml:space="preserve">Rekapitulace daní</t>
  </si>
  <si>
    <t xml:space="preserve">Základ pro sníženou DPH</t>
  </si>
  <si>
    <t xml:space="preserve">%</t>
  </si>
  <si>
    <t xml:space="preserve">Snížená DPH </t>
  </si>
  <si>
    <t xml:space="preserve">Základ pro základní DPH</t>
  </si>
  <si>
    <t xml:space="preserve">Základní DPH </t>
  </si>
  <si>
    <t xml:space="preserve">Zaokrouhlení</t>
  </si>
  <si>
    <t xml:space="preserve">Cena celkem bez DPH</t>
  </si>
  <si>
    <t xml:space="preserve">Cena celkem s DPH</t>
  </si>
  <si>
    <t xml:space="preserve">CZK</t>
  </si>
  <si>
    <t xml:space="preserve">v</t>
  </si>
  <si>
    <t xml:space="preserve">dne</t>
  </si>
  <si>
    <t xml:space="preserve">Za zhotovitele</t>
  </si>
  <si>
    <t xml:space="preserve">Za objednatele</t>
  </si>
  <si>
    <t xml:space="preserve">Rekapitulace dílčích částí</t>
  </si>
  <si>
    <t xml:space="preserve">#CASTI&gt;&gt;</t>
  </si>
  <si>
    <t xml:space="preserve">Číslo</t>
  </si>
  <si>
    <t xml:space="preserve">Název</t>
  </si>
  <si>
    <t xml:space="preserve">DPH celkem</t>
  </si>
  <si>
    <t xml:space="preserve">Cena celkem</t>
  </si>
  <si>
    <t xml:space="preserve">Rozpočet</t>
  </si>
  <si>
    <t xml:space="preserve">Celkem za stavbu</t>
  </si>
  <si>
    <t xml:space="preserve">Popis rozpočtu:  - </t>
  </si>
  <si>
    <t xml:space="preserve">Předpokládaná dovozová vzdálenost výkopku, ornice, suti a nebezpečného odpadu je do 7km. Kácených keřů a stromů do 10km.</t>
  </si>
  <si>
    <t xml:space="preserve">Součástí výměr není příprava na elektromobilitu a překládky podzemních inženýrských sítí. Tyto součásti stavby budou realizovány samostatně v koordinaci s realizací parkoviště.</t>
  </si>
  <si>
    <t xml:space="preserve">Rekapitulace dílů</t>
  </si>
  <si>
    <t xml:space="preserve">Typ dílu</t>
  </si>
  <si>
    <t xml:space="preserve">1</t>
  </si>
  <si>
    <t xml:space="preserve">Zemní práce</t>
  </si>
  <si>
    <t xml:space="preserve">2</t>
  </si>
  <si>
    <t xml:space="preserve">Základy,zvláštní zakládání</t>
  </si>
  <si>
    <t xml:space="preserve">5</t>
  </si>
  <si>
    <t xml:space="preserve">Komunikace</t>
  </si>
  <si>
    <t xml:space="preserve">767</t>
  </si>
  <si>
    <t xml:space="preserve">Konstrukce zámečnické</t>
  </si>
  <si>
    <t xml:space="preserve">8</t>
  </si>
  <si>
    <t xml:space="preserve">Trubní vedení</t>
  </si>
  <si>
    <t xml:space="preserve">91</t>
  </si>
  <si>
    <t xml:space="preserve">Doplňující práce na komunikaci</t>
  </si>
  <si>
    <t xml:space="preserve">97</t>
  </si>
  <si>
    <t xml:space="preserve">Přeprava suti</t>
  </si>
  <si>
    <t xml:space="preserve">99</t>
  </si>
  <si>
    <t xml:space="preserve">Staveništní přesun hmot</t>
  </si>
  <si>
    <t xml:space="preserve">M46</t>
  </si>
  <si>
    <t xml:space="preserve">Zemní práce při montážích</t>
  </si>
  <si>
    <t xml:space="preserve">S</t>
  </si>
  <si>
    <t xml:space="preserve">Specifikace</t>
  </si>
  <si>
    <t xml:space="preserve">Položkový rozpočet </t>
  </si>
  <si>
    <t xml:space="preserve">Z:</t>
  </si>
  <si>
    <t xml:space="preserve">O:</t>
  </si>
  <si>
    <t xml:space="preserve">R:</t>
  </si>
  <si>
    <t xml:space="preserve">#TypZaznamu#</t>
  </si>
  <si>
    <t xml:space="preserve">S:</t>
  </si>
  <si>
    <t xml:space="preserve">STA</t>
  </si>
  <si>
    <t xml:space="preserve">OBJ</t>
  </si>
  <si>
    <t xml:space="preserve">ROZ</t>
  </si>
  <si>
    <t xml:space="preserve">C:</t>
  </si>
  <si>
    <t xml:space="preserve">CAS_STR</t>
  </si>
  <si>
    <t xml:space="preserve">P.č.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</si>
  <si>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</si>
  <si>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</si>
  <si>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</si>
  <si>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</si>
  <si>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</si>
  <si>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Dodávka</t>
  </si>
  <si>
    <t xml:space="preserve">Dodávka celk.</t>
  </si>
  <si>
    <t xml:space="preserve">Montáž</t>
  </si>
  <si>
    <t xml:space="preserve">Montáž celk.</t>
  </si>
  <si>
    <t xml:space="preserve">DPH</t>
  </si>
  <si>
    <t xml:space="preserve">cena s DPH</t>
  </si>
  <si>
    <t xml:space="preserve">hmotnost / MJ</t>
  </si>
  <si>
    <t xml:space="preserve">hmotnost celk.(t)</t>
  </si>
  <si>
    <t xml:space="preserve">dem. hmotnost / MJ</t>
  </si>
  <si>
    <t xml:space="preserve">dem. hmotnost celk.(t)</t>
  </si>
  <si>
    <t xml:space="preserve">Ceník</t>
  </si>
  <si>
    <t xml:space="preserve">Cen. soustava</t>
  </si>
  <si>
    <t xml:space="preserve">Nhod / MJ</t>
  </si>
  <si>
    <t xml:space="preserve">Nhod celk.</t>
  </si>
  <si>
    <t xml:space="preserve">Díl:</t>
  </si>
  <si>
    <t xml:space="preserve">DIL</t>
  </si>
  <si>
    <t xml:space="preserve">111201101R00</t>
  </si>
  <si>
    <t xml:space="preserve">Odstranění křovin i s kořeny na ploše do 1000 m2</t>
  </si>
  <si>
    <t xml:space="preserve">m2</t>
  </si>
  <si>
    <t xml:space="preserve">POL1_0</t>
  </si>
  <si>
    <t xml:space="preserve">112101101R00</t>
  </si>
  <si>
    <t xml:space="preserve">Kácení stromů listnatých o průměru kmene 10-30 cm</t>
  </si>
  <si>
    <t xml:space="preserve">kus</t>
  </si>
  <si>
    <t xml:space="preserve">112101102R00</t>
  </si>
  <si>
    <t xml:space="preserve">Kácení stromů listnatých o průměru kmene 30-50 cm</t>
  </si>
  <si>
    <t xml:space="preserve">112201101R00</t>
  </si>
  <si>
    <t xml:space="preserve">Odstranění pařezů pod úrovní, o průměru 10 - 30 cm</t>
  </si>
  <si>
    <t xml:space="preserve">112201102R00</t>
  </si>
  <si>
    <t xml:space="preserve">Odstranění pařezů pod úrovní, o průměru 30 - 50 cm</t>
  </si>
  <si>
    <t xml:space="preserve">119001421R00</t>
  </si>
  <si>
    <t xml:space="preserve">Dočasné zajištění kabelů - do počtu 3 kabelů</t>
  </si>
  <si>
    <t xml:space="preserve">m</t>
  </si>
  <si>
    <t xml:space="preserve">telekomunikace CETIN:187,50</t>
  </si>
  <si>
    <t xml:space="preserve">VV</t>
  </si>
  <si>
    <t xml:space="preserve">telekomunikace KATV:188,90</t>
  </si>
  <si>
    <t xml:space="preserve">elektřina NN + VO:95,70</t>
  </si>
  <si>
    <t xml:space="preserve">119001402R00</t>
  </si>
  <si>
    <t xml:space="preserve">Dočasné zajištění ocelového potrubí DN 200-500 mm</t>
  </si>
  <si>
    <t xml:space="preserve">teplovod 2x průměr 500, v úsecích podkopů 2x2,10m:2*2,10*2</t>
  </si>
  <si>
    <t xml:space="preserve">119001411R00</t>
  </si>
  <si>
    <t xml:space="preserve">Dočasné zajištění beton.a plast. potrubí do DN 200</t>
  </si>
  <si>
    <t xml:space="preserve">plynovod (PE) prům. 100, dl. 33,10m:33,10</t>
  </si>
  <si>
    <t xml:space="preserve">vodovod (PE) prům. 100, dl. 73,10m:73,10</t>
  </si>
  <si>
    <t xml:space="preserve">119001412R00</t>
  </si>
  <si>
    <t xml:space="preserve">Dočasné zajištění beton.a plast.potrubí DN 200-500</t>
  </si>
  <si>
    <t xml:space="preserve">kanalizace, dl. 47,70m:47,70</t>
  </si>
  <si>
    <t xml:space="preserve">120001101R00</t>
  </si>
  <si>
    <t xml:space="preserve">Příplatek za ztížení vykopávky v blízkosti vedení</t>
  </si>
  <si>
    <t xml:space="preserve">m3</t>
  </si>
  <si>
    <t xml:space="preserve">teplovod 2 průměry 0,5m s mezerou 0,5m, dl. 74,50m:2,5*2,0*74,5</t>
  </si>
  <si>
    <t xml:space="preserve">plynovod 1 průměr 0,10m, dl. 33,10m:1,1*1,6*33,1</t>
  </si>
  <si>
    <t xml:space="preserve">vodovod 1 průměr 0,10m, dl. 73,10m:1,1*1,6*73,10</t>
  </si>
  <si>
    <t xml:space="preserve">kanalizace 1 průměr 0,50m, dl. 47,70m:1,5*2,0*47,70</t>
  </si>
  <si>
    <t xml:space="preserve">120901121R00</t>
  </si>
  <si>
    <t xml:space="preserve">Bourání konstr. z prostého betonu ve vykopávkách, úprava šachet teplovodu odhadem</t>
  </si>
  <si>
    <t xml:space="preserve">předp. 5m3:5,0</t>
  </si>
  <si>
    <t xml:space="preserve">121101101R00</t>
  </si>
  <si>
    <t xml:space="preserve">Sejmutí ornice s přemístěním do 50 m, nebo naložením na dopravní prostředek</t>
  </si>
  <si>
    <t xml:space="preserve">1062,70m2, tl. 0,25m:1062,70*0,25</t>
  </si>
  <si>
    <t xml:space="preserve">122201402R00</t>
  </si>
  <si>
    <t xml:space="preserve">Vykopávky v zemníku v hor. 3 do 1000 m3</t>
  </si>
  <si>
    <t xml:space="preserve">122201409R00</t>
  </si>
  <si>
    <t xml:space="preserve">Příplatek za lepivost-výkopávky v zemníku v hor.3</t>
  </si>
  <si>
    <t xml:space="preserve">131201202R00</t>
  </si>
  <si>
    <t xml:space="preserve">Hloubení zapažených jam v hor.3 do 1000 m3</t>
  </si>
  <si>
    <t xml:space="preserve">131201209R00</t>
  </si>
  <si>
    <t xml:space="preserve">Příplatek za lepivost - hloubení zapaž.jam v hor.3</t>
  </si>
  <si>
    <t xml:space="preserve">132201212R00</t>
  </si>
  <si>
    <t xml:space="preserve">Hloubení rýh š.do 200 cm hor.3 do 1000m3,STROJNĚ</t>
  </si>
  <si>
    <t xml:space="preserve">132201219R00</t>
  </si>
  <si>
    <t xml:space="preserve">Přípl.za lepivost,hloubení rýh 200cm,hor.3,STROJNĚ</t>
  </si>
  <si>
    <t xml:space="preserve">141700108R00</t>
  </si>
  <si>
    <t xml:space="preserve">Protlak neřízený z trub D 324 mm v hor.1 - 4</t>
  </si>
  <si>
    <t xml:space="preserve">Dva průchody pod horkovodem:</t>
  </si>
  <si>
    <t xml:space="preserve">každý dl. cca 16m:2*16</t>
  </si>
  <si>
    <t xml:space="preserve">151101201R00</t>
  </si>
  <si>
    <t xml:space="preserve">Pažení stěn výkopu - příložné - hloubky do 4 m</t>
  </si>
  <si>
    <t xml:space="preserve">jámy pro vsakování:317</t>
  </si>
  <si>
    <t xml:space="preserve">rýhy:191</t>
  </si>
  <si>
    <t xml:space="preserve">151101211R00</t>
  </si>
  <si>
    <t xml:space="preserve">Odstranění pažení stěn - příložné - hl. do 4 m</t>
  </si>
  <si>
    <t xml:space="preserve">151101401R00</t>
  </si>
  <si>
    <t xml:space="preserve">Vzepření stěn pažení - příložné - hl. do 4 m</t>
  </si>
  <si>
    <t xml:space="preserve">151101411R00</t>
  </si>
  <si>
    <t xml:space="preserve">Odstranění vzepření stěn - příložné - hl. do 4 m</t>
  </si>
  <si>
    <t xml:space="preserve">161101102R00</t>
  </si>
  <si>
    <t xml:space="preserve">Svislé přemístění výkopku z hor.1-4 do 4,0 m</t>
  </si>
  <si>
    <t xml:space="preserve">přebytek ornice:265,675-100,7825-12,6546</t>
  </si>
  <si>
    <t xml:space="preserve">výkopek ze vsakovacích jam:774</t>
  </si>
  <si>
    <t xml:space="preserve">výkopek mimo vsak jámy:225</t>
  </si>
  <si>
    <t xml:space="preserve">výkopek z rýh:129</t>
  </si>
  <si>
    <t xml:space="preserve">162301401R00</t>
  </si>
  <si>
    <t xml:space="preserve">Vod.přemístění větví listnatých, D 30cm  do 5000 m</t>
  </si>
  <si>
    <t xml:space="preserve">162301402R00</t>
  </si>
  <si>
    <t xml:space="preserve">Vod.přemístění větví listnatých, D 50cm  do 5000 m</t>
  </si>
  <si>
    <t xml:space="preserve">162301411R00</t>
  </si>
  <si>
    <t xml:space="preserve">Vod.přemístění kmenů listnatých, D 30cm  do 5000 m</t>
  </si>
  <si>
    <t xml:space="preserve">162301412R00</t>
  </si>
  <si>
    <t xml:space="preserve">Vod.přemístění kmenů listnatých, D 50cm  do 5000 m</t>
  </si>
  <si>
    <t xml:space="preserve">162301421R00</t>
  </si>
  <si>
    <t xml:space="preserve">Vodorovné přemístění pařezů  D 30 cm do 5000 m</t>
  </si>
  <si>
    <t xml:space="preserve">162301422R00</t>
  </si>
  <si>
    <t xml:space="preserve">Vodorovné přemístění pařezů  D 50 cm do 5000 m</t>
  </si>
  <si>
    <t xml:space="preserve">162301901R00</t>
  </si>
  <si>
    <t xml:space="preserve">Příplatek za dalších 5000m - větve listnaté D 30cm</t>
  </si>
  <si>
    <t xml:space="preserve">162301902R00</t>
  </si>
  <si>
    <t xml:space="preserve">Příplatek za dalších 5000m - větve listnaté D 50cm</t>
  </si>
  <si>
    <t xml:space="preserve">162301911R00</t>
  </si>
  <si>
    <t xml:space="preserve">Příplatek za dalších 5000m - kmeny listnaté D 30cm</t>
  </si>
  <si>
    <t xml:space="preserve">162301912R00</t>
  </si>
  <si>
    <t xml:space="preserve">Příplatek za dalších 5000m - kmeny listnaté D 50cm</t>
  </si>
  <si>
    <t xml:space="preserve">162301921R00</t>
  </si>
  <si>
    <t xml:space="preserve">Příplatek za dalších 5000m - pařezy D 30cm</t>
  </si>
  <si>
    <t xml:space="preserve">162301922R00</t>
  </si>
  <si>
    <t xml:space="preserve">Příplatek za dalších 5000m - pařezy D 50cm</t>
  </si>
  <si>
    <t xml:space="preserve">162301501R00</t>
  </si>
  <si>
    <t xml:space="preserve">Vodorovné přemístění křovin do  5000 m</t>
  </si>
  <si>
    <t xml:space="preserve">Vodorovné přemístění křovin do  dalších 5000 m</t>
  </si>
  <si>
    <t xml:space="preserve">162201102R00</t>
  </si>
  <si>
    <t xml:space="preserve">Vodorovné přemístění výkopku z hor.1-4 do 50 m</t>
  </si>
  <si>
    <t xml:space="preserve">ornice k rozprostření:100,7825+12,6546</t>
  </si>
  <si>
    <t xml:space="preserve">162701105R00</t>
  </si>
  <si>
    <t xml:space="preserve">Vodorovné přemístění výkopku z hor.1-4 do 10000 m</t>
  </si>
  <si>
    <t xml:space="preserve">167101102R00</t>
  </si>
  <si>
    <t xml:space="preserve">Nakládání výkopku z hor.1-4 v množství nad 100 m3</t>
  </si>
  <si>
    <t xml:space="preserve">171201201R00</t>
  </si>
  <si>
    <t xml:space="preserve">Uložení sypaniny na skl.-sypanina na výšku přes 2m,  (skládka)</t>
  </si>
  <si>
    <t xml:space="preserve">174101101R00</t>
  </si>
  <si>
    <t xml:space="preserve">Zásyp jam, rýh, šachet se zhutněním</t>
  </si>
  <si>
    <t xml:space="preserve">175101101RT2</t>
  </si>
  <si>
    <t xml:space="preserve">Obsyp potrubí bez prohození sypaniny, s dodáním štěrkopísku frakce 0 - 22 mm</t>
  </si>
  <si>
    <t xml:space="preserve">vnitřní potrubí (plný obsyp):</t>
  </si>
  <si>
    <t xml:space="preserve">176,5m, 0,344m3/m:0,344*176,5</t>
  </si>
  <si>
    <t xml:space="preserve">vnější (obsyp omezen stěnou výkopu):</t>
  </si>
  <si>
    <t xml:space="preserve">140,0m, 0,240m3/m:0,240*140,0</t>
  </si>
  <si>
    <t xml:space="preserve">181101102R00</t>
  </si>
  <si>
    <t xml:space="preserve">Úprava pláně v zářezech v hor. 1-4, se zhutněním</t>
  </si>
  <si>
    <t xml:space="preserve">181301105R00</t>
  </si>
  <si>
    <t xml:space="preserve">Rozprostření ornice, rovina, tl. 25-30 cm,do 500m2</t>
  </si>
  <si>
    <t xml:space="preserve">volná plocha:373</t>
  </si>
  <si>
    <t xml:space="preserve">ostrůvky:30,13</t>
  </si>
  <si>
    <t xml:space="preserve">181301107R00</t>
  </si>
  <si>
    <t xml:space="preserve">Rozprostření ornice, rovina, tl. 40-50 cm,do 500m2</t>
  </si>
  <si>
    <t xml:space="preserve">zemina do ostrůvků se stromy:</t>
  </si>
  <si>
    <t xml:space="preserve">30,13m2. (tl. 0,42m):30,13</t>
  </si>
  <si>
    <t xml:space="preserve">199000001R00</t>
  </si>
  <si>
    <t xml:space="preserve">Poplatek za skládku - ornice</t>
  </si>
  <si>
    <t xml:space="preserve">199000002R00</t>
  </si>
  <si>
    <t xml:space="preserve">Poplatek za skládku horniny 1- 4</t>
  </si>
  <si>
    <t xml:space="preserve">180401211R00</t>
  </si>
  <si>
    <t xml:space="preserve">Založení trávníku lučního výsevem v rovině</t>
  </si>
  <si>
    <t xml:space="preserve">185851111R00</t>
  </si>
  <si>
    <t xml:space="preserve">Dovoz vody pro zálivku rostlin do 6 km</t>
  </si>
  <si>
    <t xml:space="preserve">20 litrů/m2/den, 403,13m2, 30 dnů:0,02*403,13*30</t>
  </si>
  <si>
    <t xml:space="preserve">185804312R00</t>
  </si>
  <si>
    <t xml:space="preserve">Zalití rostlin vodou plochy nad 20 m2</t>
  </si>
  <si>
    <t xml:space="preserve">113106231R00</t>
  </si>
  <si>
    <t xml:space="preserve">Rozebrání dlažeb z betonové dlažby v kamenivu</t>
  </si>
  <si>
    <t xml:space="preserve">113107619R00</t>
  </si>
  <si>
    <t xml:space="preserve">Odstranění podkladu nad 50 m2,kam.drcené tl.19 cm, (pod betonovou dlažbou)</t>
  </si>
  <si>
    <t xml:space="preserve">113108312R00</t>
  </si>
  <si>
    <t xml:space="preserve">Odstranění asfaltové vrstvy pl. do 50 m2, tl.12 cm</t>
  </si>
  <si>
    <t xml:space="preserve">113107513R00</t>
  </si>
  <si>
    <t xml:space="preserve">Odstranění podkladu pl. do 50 m2,kam.drcené tl.13, cm (pod živicí)</t>
  </si>
  <si>
    <t xml:space="preserve">113109310R00</t>
  </si>
  <si>
    <t xml:space="preserve">Odstranění podkladu pl.50 m2, bet.prostý tl.10 cm</t>
  </si>
  <si>
    <t xml:space="preserve">113107515R00</t>
  </si>
  <si>
    <t xml:space="preserve">Odstranění podkladu pl. do 50 m2, kam.drcené tl.15 cm (pod betonovým krytem)</t>
  </si>
  <si>
    <t xml:space="preserve">113107625R00</t>
  </si>
  <si>
    <t xml:space="preserve">Odstranění podkladu nad 50 m2,kam.drcené tl.25 cm,  (hřiště)</t>
  </si>
  <si>
    <t xml:space="preserve">113202111R00</t>
  </si>
  <si>
    <t xml:space="preserve">Vytrhání obrub obrubníků silničních kamenných, nejsou sutí - budou znovu použity</t>
  </si>
  <si>
    <t xml:space="preserve">113201111R00</t>
  </si>
  <si>
    <t xml:space="preserve">Vytrhání obrubníků chodníkových a parkových,  betonových</t>
  </si>
  <si>
    <t xml:space="preserve">183101321R00</t>
  </si>
  <si>
    <t xml:space="preserve">Hloub. jamek s výměnou 100% půdy do 1 m3, rovina nebo svah do 1:5, pro strom</t>
  </si>
  <si>
    <t xml:space="preserve">184102116R00</t>
  </si>
  <si>
    <t xml:space="preserve">Výsadba dřevin s balem D do 80 cm, v rovině</t>
  </si>
  <si>
    <t xml:space="preserve">184202111R00</t>
  </si>
  <si>
    <t xml:space="preserve">Ukotvení dřeviny kůly D do 10 cm, dl. do 2 m</t>
  </si>
  <si>
    <t xml:space="preserve">184501111R00</t>
  </si>
  <si>
    <t xml:space="preserve">Zhotovení obalu kmene z juty, 1vrstva, v rovině</t>
  </si>
  <si>
    <t xml:space="preserve">průměr kmene 12cm, výška obalu 1,7m, 4 stromy:2*3,14*0,06*1,7*4</t>
  </si>
  <si>
    <t xml:space="preserve">překrytí 3cm:1,7*0,03*4</t>
  </si>
  <si>
    <t xml:space="preserve">184801121R00</t>
  </si>
  <si>
    <t xml:space="preserve">Ošetřování vysazených dřevin soliterních, v rovině</t>
  </si>
  <si>
    <t xml:space="preserve">184901111R00</t>
  </si>
  <si>
    <t xml:space="preserve">Osazení kůlů k dřevině s uvázáním, dl. kůlů do 2 m</t>
  </si>
  <si>
    <t xml:space="preserve">184921093R00</t>
  </si>
  <si>
    <t xml:space="preserve">Mulčování rostlin tl. do 0,1 m rovina, vč. dodání mulče</t>
  </si>
  <si>
    <t xml:space="preserve">kruhová plocha prům. 1,5m, 4 stromy:3,14*0,75*0,75*4</t>
  </si>
  <si>
    <t xml:space="preserve">184503111R00</t>
  </si>
  <si>
    <t xml:space="preserve">Odstranění obalu kmene z juty, 1vrstva, v rovině</t>
  </si>
  <si>
    <t xml:space="preserve">212792112R00</t>
  </si>
  <si>
    <t xml:space="preserve">Montáž trativodů z flexibilních trubek, včetně lože</t>
  </si>
  <si>
    <t xml:space="preserve">DN 200 bez perforace:32</t>
  </si>
  <si>
    <t xml:space="preserve">DN 300 perforované:317</t>
  </si>
  <si>
    <t xml:space="preserve">289970111R00</t>
  </si>
  <si>
    <t xml:space="preserve">Vrstva geotextilie Geofiltex 300g/m2, pokládka, dodávka ve spec.</t>
  </si>
  <si>
    <t xml:space="preserve">564851111RT2</t>
  </si>
  <si>
    <t xml:space="preserve">Podklad ze štěrkodrti po zhutnění tloušťky 15 cm, štěrkodrť frakce 0-32 mm</t>
  </si>
  <si>
    <t xml:space="preserve">parkoviště:996,39</t>
  </si>
  <si>
    <t xml:space="preserve">oprava vozovky první vrstva:22</t>
  </si>
  <si>
    <t xml:space="preserve">oprava vozovky druhá vrstva:22</t>
  </si>
  <si>
    <t xml:space="preserve">564831111RT2</t>
  </si>
  <si>
    <t xml:space="preserve">Podklad ze štěrkodrti po zhutnění tloušťky 10 cm, štěrkodrť frakce 0-32 mm</t>
  </si>
  <si>
    <t xml:space="preserve">vyrovnávací vrstva proměnné tloušťky:</t>
  </si>
  <si>
    <t xml:space="preserve">prům. tl. 0,10m:996,39</t>
  </si>
  <si>
    <t xml:space="preserve">564851114RT2</t>
  </si>
  <si>
    <t xml:space="preserve">Podklad ze štěrkodrti po zhutnění tloušťky 18 cm, štěrkodrť frakce 0-32 mm</t>
  </si>
  <si>
    <t xml:space="preserve">parkoviště:939,77</t>
  </si>
  <si>
    <t xml:space="preserve">564861112RT2</t>
  </si>
  <si>
    <t xml:space="preserve">Podklad ze štěrkodrti po zhutnění tloušťky 21 cm, štěrkodrť frakce 0-32 mm</t>
  </si>
  <si>
    <t xml:space="preserve">sjezd:49,13</t>
  </si>
  <si>
    <t xml:space="preserve">564871111RT2</t>
  </si>
  <si>
    <t xml:space="preserve">Podklad ze štěrkodrti po zhutnění tloušťky 25 cm, štěrkodrť frakce 0-32 mm</t>
  </si>
  <si>
    <t xml:space="preserve">chodníky:122,53</t>
  </si>
  <si>
    <t xml:space="preserve">565131111R00</t>
  </si>
  <si>
    <t xml:space="preserve">Podklad z obal kamen. ACP 16+, š. do 3 m, tl. 5 cm</t>
  </si>
  <si>
    <t xml:space="preserve">567122111R00</t>
  </si>
  <si>
    <t xml:space="preserve">Podklad z kameniva zpev.cementem SC C8/10 tl.12 cm</t>
  </si>
  <si>
    <t xml:space="preserve">sjezd:38,18</t>
  </si>
  <si>
    <t xml:space="preserve">573211112R00</t>
  </si>
  <si>
    <t xml:space="preserve">Postřik živičný spojovací z asfaltu 0,2-0,3 kg/m2, vozovka</t>
  </si>
  <si>
    <t xml:space="preserve">na ACL:22</t>
  </si>
  <si>
    <t xml:space="preserve">na ACP:22</t>
  </si>
  <si>
    <t xml:space="preserve">573231111R00</t>
  </si>
  <si>
    <t xml:space="preserve">Postřik živičný spojovací z emulze 0,5-0,7 kg/m2, vozovka</t>
  </si>
  <si>
    <t xml:space="preserve">na ŠD:22</t>
  </si>
  <si>
    <t xml:space="preserve">577131211R00</t>
  </si>
  <si>
    <t xml:space="preserve">Beton asfalt. ACO 11, do 3 m, tl. 4 cm, vozovka</t>
  </si>
  <si>
    <t xml:space="preserve">577151223R00</t>
  </si>
  <si>
    <t xml:space="preserve">Beton asfalt. ACL 22 ložný, š. do 3 m, tl. 6 cm</t>
  </si>
  <si>
    <t xml:space="preserve">596215020R00</t>
  </si>
  <si>
    <t xml:space="preserve">Kladení zámkové dlažby tl. 6 cm do drtě tl. 3 cm, chodník</t>
  </si>
  <si>
    <t xml:space="preserve">bez varovných a signál. pásů:115,52</t>
  </si>
  <si>
    <t xml:space="preserve">var. a sig. pásy:7,50</t>
  </si>
  <si>
    <t xml:space="preserve">596215040R00</t>
  </si>
  <si>
    <t xml:space="preserve">Kladení zámkové dlažby tl. 8 cm do drtě tl. 4 cm, sjezd</t>
  </si>
  <si>
    <t xml:space="preserve">Kladení zámkové dlažby tl. 8 cm do drtě tl. 4 cm, pší pás parkoviště</t>
  </si>
  <si>
    <t xml:space="preserve">Kladení zámkové dlažby tl. 8 cm do drtě tl. 4 cm, plocha pro kontejnery TO</t>
  </si>
  <si>
    <t xml:space="preserve">Kladení zámkové dlažby tl. 8 cm do drtě tl. 4 cm, parkovací místa</t>
  </si>
  <si>
    <t xml:space="preserve">Kladení zámkové dlažby tl. 8 cm do drtě tl. 4 cm, vyhrazená parkovací místa</t>
  </si>
  <si>
    <t xml:space="preserve">Kladení zámkové dlažby tl. 8 cm do drtě tl. 4 cm, vozovka parkoviště</t>
  </si>
  <si>
    <t xml:space="preserve">596291111R00</t>
  </si>
  <si>
    <t xml:space="preserve">Řezání zámkové dlažby tl. 60 mm</t>
  </si>
  <si>
    <t xml:space="preserve">596291113R00</t>
  </si>
  <si>
    <t xml:space="preserve">Řezání zámkové dlažby tl. 80 mm </t>
  </si>
  <si>
    <t xml:space="preserve">599141111R00</t>
  </si>
  <si>
    <t xml:space="preserve">Vyplnění spár mezi panely živičnou zálivkou,  (zde kontaktní spára krytů)</t>
  </si>
  <si>
    <t xml:space="preserve">597101114RT1</t>
  </si>
  <si>
    <t xml:space="preserve">Montáž odvodňovacího žlabu - polymerbeton E 600, včetně beton.lože C25/30, zatížení E 600, F 900 kN</t>
  </si>
  <si>
    <t xml:space="preserve">597103112RT1</t>
  </si>
  <si>
    <t xml:space="preserve">Montáž vpusti pro žlaby polymerbetonové D400, E600, včetně obetonování C 25/30,zatížení D 400-E 600 kN</t>
  </si>
  <si>
    <t xml:space="preserve">767900040RA0</t>
  </si>
  <si>
    <t xml:space="preserve">Demontáž oplocení z pletiva vč. sloupků</t>
  </si>
  <si>
    <t xml:space="preserve">894432112R00</t>
  </si>
  <si>
    <t xml:space="preserve">Osazení plastové šachty revizní prům. 425 mm, složené z dílů</t>
  </si>
  <si>
    <t xml:space="preserve">899102111R00</t>
  </si>
  <si>
    <t xml:space="preserve">Osazení poklopu s rámem do 100 kg, vč vyrov, prstence</t>
  </si>
  <si>
    <t xml:space="preserve">899202111R00</t>
  </si>
  <si>
    <t xml:space="preserve">Osazení mříží litinových s rámem do 100kg, vč. vyrov. prstence</t>
  </si>
  <si>
    <t xml:space="preserve">899623141R00</t>
  </si>
  <si>
    <t xml:space="preserve">Obetonování potrubí betonem C12/15</t>
  </si>
  <si>
    <t xml:space="preserve">899643111R00</t>
  </si>
  <si>
    <t xml:space="preserve">Bednění pro obetonování potrubí v otevřeném výkopu</t>
  </si>
  <si>
    <t xml:space="preserve">877353122R00</t>
  </si>
  <si>
    <t xml:space="preserve">Montáž přesuvek z plastu, gumový kroužek, DN 200</t>
  </si>
  <si>
    <t xml:space="preserve">877373122R00</t>
  </si>
  <si>
    <t xml:space="preserve">Montáž přesuvek z plastu, gumový kroužek, DN 300</t>
  </si>
  <si>
    <t xml:space="preserve">877353126R00</t>
  </si>
  <si>
    <t xml:space="preserve">Montáž víčka nebo zátky plast. gum. kroužek DN 200</t>
  </si>
  <si>
    <t xml:space="preserve">877373126R00</t>
  </si>
  <si>
    <t xml:space="preserve">Montáž víčka nebo zátky plast. gum. kroužek DN 300</t>
  </si>
  <si>
    <t xml:space="preserve">877353123R00</t>
  </si>
  <si>
    <t xml:space="preserve">Montáž tvarovek jednoos. plast. gum.kroužek DN 200</t>
  </si>
  <si>
    <t xml:space="preserve">koleno 45°:3</t>
  </si>
  <si>
    <t xml:space="preserve">877373123R00</t>
  </si>
  <si>
    <t xml:space="preserve">Montáž tvarovek jednoos. plast. gum.kroužek DN 300</t>
  </si>
  <si>
    <t xml:space="preserve">koleno 45°:1</t>
  </si>
  <si>
    <t xml:space="preserve">koleno 90°:18</t>
  </si>
  <si>
    <t xml:space="preserve">877373121R00</t>
  </si>
  <si>
    <t xml:space="preserve">Montáž tvarovek odboč. plast. gum. kroužek DN 300</t>
  </si>
  <si>
    <t xml:space="preserve">914001121R00</t>
  </si>
  <si>
    <t xml:space="preserve">Osaz.svislé dopr.značky a sloupku,Al patka, základ</t>
  </si>
  <si>
    <t xml:space="preserve">P4, sloupek 3m:1</t>
  </si>
  <si>
    <t xml:space="preserve">IP12TP, sloupek 3m:2</t>
  </si>
  <si>
    <t xml:space="preserve">915721111R00</t>
  </si>
  <si>
    <t xml:space="preserve">Vodorovné značení střík.barvou stopčar,zeber atd.</t>
  </si>
  <si>
    <t xml:space="preserve">symbol TP 1m2, 2x:2</t>
  </si>
  <si>
    <t xml:space="preserve">915711111RT1</t>
  </si>
  <si>
    <t xml:space="preserve">Vodorovné značení dělicích čar 12 cm střík.barvou, barva bílá</t>
  </si>
  <si>
    <t xml:space="preserve">čára V10b dl. 4,5m, 27x:27*4,5</t>
  </si>
  <si>
    <t xml:space="preserve">915791111R00</t>
  </si>
  <si>
    <t xml:space="preserve">Předznačení pro značení dělicí čáry,vodicí proužky</t>
  </si>
  <si>
    <t xml:space="preserve">915791112R00</t>
  </si>
  <si>
    <t xml:space="preserve">Předznačení pro značení stopčáry, zebry, nápisů</t>
  </si>
  <si>
    <t xml:space="preserve">917461111R00</t>
  </si>
  <si>
    <t xml:space="preserve">Osaz. stoj. obrub. kam. s opěrou, lože z C 12/15</t>
  </si>
  <si>
    <t xml:space="preserve">917862111R00</t>
  </si>
  <si>
    <t xml:space="preserve">Osazení stojat. obrub.bet. s opěrou,lože z C 12/15</t>
  </si>
  <si>
    <t xml:space="preserve">ABO 2-15:303</t>
  </si>
  <si>
    <t xml:space="preserve">ABO 14-10:79</t>
  </si>
  <si>
    <t xml:space="preserve">918101111R00</t>
  </si>
  <si>
    <t xml:space="preserve">Lože pod obrubníky nebo obruby dlažeb z C 12/15</t>
  </si>
  <si>
    <t xml:space="preserve">zesílení lože ve sjezdu:</t>
  </si>
  <si>
    <t xml:space="preserve">0,05m3/m, dl 12m:0,05*12</t>
  </si>
  <si>
    <t xml:space="preserve">919735115R00</t>
  </si>
  <si>
    <t xml:space="preserve">Řezání stávajícího živičného krytu tl. 20 - 25 cm</t>
  </si>
  <si>
    <t xml:space="preserve">Úprava stávajících vstupů do šachet </t>
  </si>
  <si>
    <t xml:space="preserve">kpl</t>
  </si>
  <si>
    <t xml:space="preserve">979082213R00</t>
  </si>
  <si>
    <t xml:space="preserve">Vodorovná doprava netečné a nebezpečné suti po, suchu do 1 km</t>
  </si>
  <si>
    <t xml:space="preserve">t</t>
  </si>
  <si>
    <t xml:space="preserve">979082219R00</t>
  </si>
  <si>
    <t xml:space="preserve">Přípl. za dopravu suti po suchu za dalších 6 km, (skládka Jenišovice, celkem přeprava do 7km)</t>
  </si>
  <si>
    <t xml:space="preserve">979087212R00</t>
  </si>
  <si>
    <t xml:space="preserve">Nakládání suti na dopravní prostředky - komunikace</t>
  </si>
  <si>
    <t xml:space="preserve">Skládkovné suti netečného odpadu</t>
  </si>
  <si>
    <t xml:space="preserve">3</t>
  </si>
  <si>
    <t xml:space="preserve">Skládkovné suti nebezpečného odpadu</t>
  </si>
  <si>
    <t xml:space="preserve">998223011R00</t>
  </si>
  <si>
    <t xml:space="preserve">Přesun hmot, pozemní komunikace, kryt dlážděný</t>
  </si>
  <si>
    <t xml:space="preserve">460510321R00</t>
  </si>
  <si>
    <t xml:space="preserve">Chránička kabelová dělená KOPOHALF, DN 110 mm, dodávka, montáž, utěsnění</t>
  </si>
  <si>
    <t xml:space="preserve">2x16m:32</t>
  </si>
  <si>
    <t xml:space="preserve">4x1m:4</t>
  </si>
  <si>
    <t xml:space="preserve">1x15m:15</t>
  </si>
  <si>
    <t xml:space="preserve">2x11m:22</t>
  </si>
  <si>
    <t xml:space="preserve">1x4m:4</t>
  </si>
  <si>
    <t xml:space="preserve">5x2m:10</t>
  </si>
  <si>
    <t xml:space="preserve">1x6m:6</t>
  </si>
  <si>
    <t xml:space="preserve">9</t>
  </si>
  <si>
    <t xml:space="preserve">Obrubník ABO 2-15</t>
  </si>
  <si>
    <t xml:space="preserve">10</t>
  </si>
  <si>
    <t xml:space="preserve">Obrubník ABO 14-10</t>
  </si>
  <si>
    <t xml:space="preserve">11</t>
  </si>
  <si>
    <t xml:space="preserve">Obrubník kamenný původní (vybouraný)</t>
  </si>
  <si>
    <t xml:space="preserve">12</t>
  </si>
  <si>
    <t xml:space="preserve">Geotextilie netkaná 300g/m2</t>
  </si>
  <si>
    <t xml:space="preserve">13</t>
  </si>
  <si>
    <t xml:space="preserve">Betonové tvarovky šedé hladké 20x10x6cm,  pro chodník</t>
  </si>
  <si>
    <t xml:space="preserve">základ 115,52m2, ztratné 1%:115,52*1,01</t>
  </si>
  <si>
    <t xml:space="preserve">dorovnání:117-116,6752</t>
  </si>
  <si>
    <t xml:space="preserve">14</t>
  </si>
  <si>
    <t xml:space="preserve">Betonové tvarovky šedé hladké 20x10x8cm, pro sjezdy, jízdní pás a plochu pro kontejnery TO</t>
  </si>
  <si>
    <t xml:space="preserve">sjezd základ 38,18m2, ztratné 1%:38,18*1,01</t>
  </si>
  <si>
    <t xml:space="preserve">plocha TO základ 33,85m2, ztratné 1%:33,85*1,01</t>
  </si>
  <si>
    <t xml:space="preserve">jízdní pás základ 404,19m2, ztrstné 1%:404,19*1,01</t>
  </si>
  <si>
    <t xml:space="preserve">dorovnání:481-480,9822</t>
  </si>
  <si>
    <t xml:space="preserve">15</t>
  </si>
  <si>
    <t xml:space="preserve">Betonové širokospárové tvarovky typu KROSO šedé, pro parkovací místa mimo vyhrazená</t>
  </si>
  <si>
    <t xml:space="preserve">základ 355,54, ztratné 1%:355,54*1,01</t>
  </si>
  <si>
    <t xml:space="preserve">dorovnání:360-359,09540</t>
  </si>
  <si>
    <t xml:space="preserve">16</t>
  </si>
  <si>
    <t xml:space="preserve">Betonové tvarovky červené hladké 20x10x8cm, pro vyhrazená parkovací místa</t>
  </si>
  <si>
    <t xml:space="preserve">základ 34,26m2, ztratné 1%:34,26*1,01</t>
  </si>
  <si>
    <t xml:space="preserve">dorovnání:35-34,60260</t>
  </si>
  <si>
    <t xml:space="preserve">17</t>
  </si>
  <si>
    <t xml:space="preserve">Betonové tvarovky okrové hladké 20x10x8cm, pro pěší pás v parkovišti</t>
  </si>
  <si>
    <t xml:space="preserve">základ 5,46m2, ztratné 1%:5,46*1,01</t>
  </si>
  <si>
    <t xml:space="preserve">dorovnání:6-5,51460</t>
  </si>
  <si>
    <t xml:space="preserve">18</t>
  </si>
  <si>
    <t xml:space="preserve">Betonové tvarovky červené s nálitky, pro nevidomé, 20x10x6cm</t>
  </si>
  <si>
    <t xml:space="preserve">základ 7,50m2, ztratné 1%:7,50*1,01</t>
  </si>
  <si>
    <t xml:space="preserve">dorovnání:8-7,575</t>
  </si>
  <si>
    <t xml:space="preserve">19</t>
  </si>
  <si>
    <t xml:space="preserve">Sloupek dopravní značky 60mm, délka 3m, zaslepený, pro doprvní značky běžných rozměrů</t>
  </si>
  <si>
    <t xml:space="preserve">ks</t>
  </si>
  <si>
    <t xml:space="preserve">20</t>
  </si>
  <si>
    <t xml:space="preserve">Kotevní patice Al pro sloupky prům. 60mm</t>
  </si>
  <si>
    <t xml:space="preserve">21</t>
  </si>
  <si>
    <t xml:space="preserve">P4 tabule dop. zn. v zákl. rozměru, retroreflexní +2ks upínacích objímek</t>
  </si>
  <si>
    <t xml:space="preserve">22</t>
  </si>
  <si>
    <t xml:space="preserve">IP12+O1 tabule dop. zn. v zákl. rozměru, retroreflexní +2ks upínacích objímek</t>
  </si>
  <si>
    <t xml:space="preserve">23</t>
  </si>
  <si>
    <t xml:space="preserve">Strom Javor červený, Acer rubrum"Sun valley",výška2-2,5m,s balem</t>
  </si>
  <si>
    <t xml:space="preserve">24</t>
  </si>
  <si>
    <t xml:space="preserve">Sada pro vyživování stromů</t>
  </si>
  <si>
    <t xml:space="preserve">25</t>
  </si>
  <si>
    <t xml:space="preserve">Travní směs luční</t>
  </si>
  <si>
    <t xml:space="preserve">kg</t>
  </si>
  <si>
    <t xml:space="preserve">373m2, 1kg/50m2:373/50</t>
  </si>
  <si>
    <t xml:space="preserve">Dorovnání na celé kg:8-7,46</t>
  </si>
  <si>
    <t xml:space="preserve">26</t>
  </si>
  <si>
    <t xml:space="preserve">Žlab typu MONOBLOCK PD 200V, dl. 1m</t>
  </si>
  <si>
    <t xml:space="preserve">27</t>
  </si>
  <si>
    <t xml:space="preserve">Revizní díl MONOBLOCK PD 200V, dl. 0,5m</t>
  </si>
  <si>
    <t xml:space="preserve">28</t>
  </si>
  <si>
    <t xml:space="preserve">Vpust MONOBLOCK PD200V, dl. 0,5m, s kalovým košem, DN 200</t>
  </si>
  <si>
    <t xml:space="preserve">29</t>
  </si>
  <si>
    <t xml:space="preserve">Čelní stěna typu MONOBLOCK PD200V</t>
  </si>
  <si>
    <t xml:space="preserve">30</t>
  </si>
  <si>
    <t xml:space="preserve">trouba SICKU PIPE DN 200 bez perforace, dl. 6m, vč. 1 spojky</t>
  </si>
  <si>
    <t xml:space="preserve">31</t>
  </si>
  <si>
    <t xml:space="preserve">trouba SICKU PIPE DN 300 bez perforace, 6m, vč. 1 spojky</t>
  </si>
  <si>
    <t xml:space="preserve">32</t>
  </si>
  <si>
    <t xml:space="preserve">trouba SICKU PIPE perforovaná DN 300, dl. 6m, vč. 1 spojky</t>
  </si>
  <si>
    <t xml:space="preserve">základní kus 6m, využity budou i odřezky:</t>
  </si>
  <si>
    <t xml:space="preserve">celkem ks 53 + 2ks rezerva:55</t>
  </si>
  <si>
    <t xml:space="preserve">33</t>
  </si>
  <si>
    <t xml:space="preserve">koleno 45°, DN 200</t>
  </si>
  <si>
    <t xml:space="preserve">34</t>
  </si>
  <si>
    <t xml:space="preserve">koleno 90°, DN 200</t>
  </si>
  <si>
    <t xml:space="preserve">35</t>
  </si>
  <si>
    <t xml:space="preserve">koleno 90°, DN 300</t>
  </si>
  <si>
    <t xml:space="preserve">36</t>
  </si>
  <si>
    <t xml:space="preserve">T kus, DN 300/300</t>
  </si>
  <si>
    <t xml:space="preserve">37</t>
  </si>
  <si>
    <t xml:space="preserve">Šachta SICKU CONTROL DN 400 spodní díl, 3x DN300</t>
  </si>
  <si>
    <t xml:space="preserve">38</t>
  </si>
  <si>
    <t xml:space="preserve">Šachta SICKU CONTROL DN400 spodní díl, 2x DN300</t>
  </si>
  <si>
    <t xml:space="preserve">39</t>
  </si>
  <si>
    <t xml:space="preserve">Šachta SICKU CONTROL DN 400, otočný díl DN 200</t>
  </si>
  <si>
    <t xml:space="preserve">40</t>
  </si>
  <si>
    <t xml:space="preserve">Záslepka výusti šachty DN 200</t>
  </si>
  <si>
    <t xml:space="preserve">41</t>
  </si>
  <si>
    <t xml:space="preserve">Záslepka výusti šachty DN 300</t>
  </si>
  <si>
    <t xml:space="preserve">42</t>
  </si>
  <si>
    <t xml:space="preserve">Prodlužovací nástavec šachty DN 400</t>
  </si>
  <si>
    <t xml:space="preserve">43</t>
  </si>
  <si>
    <t xml:space="preserve">Poklop dočasný SICKU CONTROL DN 400</t>
  </si>
  <si>
    <t xml:space="preserve">44</t>
  </si>
  <si>
    <t xml:space="preserve">Kalový koš do šachty SICKU CONTROL</t>
  </si>
  <si>
    <t xml:space="preserve">45</t>
  </si>
  <si>
    <t xml:space="preserve">Mříž s rámem na šachtu SICKU CONTROL, vč. vyrovnávacího prstence, tř. D400</t>
  </si>
  <si>
    <t xml:space="preserve">46</t>
  </si>
  <si>
    <t xml:space="preserve">Víko s rámem na šachtu SICKU CONTROL, vč. vyrovnávacího prstence, tř. D400</t>
  </si>
  <si>
    <t xml:space="preserve">SUM</t>
  </si>
  <si>
    <t xml:space="preserve">Poznámky uchazeče k zadání</t>
  </si>
  <si>
    <t xml:space="preserve">POPUZIV</t>
  </si>
  <si>
    <t xml:space="preserve">END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</si>
</sst>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/m/yyyy"/>
    <numFmt numFmtId="167" formatCode="0"/>
    <numFmt numFmtId="168" formatCode="#,##0.00"/>
    <numFmt numFmtId="169" formatCode="0.00"/>
    <numFmt numFmtId="170" formatCode="#,##0"/>
    <numFmt numFmtId="171" formatCode="#,##0.00000"/>
  </numFmts>
  <fonts count="22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sz val="9"/>
      <name val="Arial CE"/>
      <family val="2"/>
      <charset val="238"/>
    </font>
    <font>
      <b val="true"/>
      <sz val="14"/>
      <name val="Arial CE"/>
      <family val="2"/>
      <charset val="238"/>
    </font>
    <font>
      <sz val="12"/>
      <name val="Arial CE"/>
      <family val="0"/>
      <charset val="238"/>
    </font>
    <font>
      <b val="true"/>
      <sz val="12"/>
      <name val="Arial CE"/>
      <family val="0"/>
      <charset val="238"/>
    </font>
    <font>
      <sz val="11"/>
      <name val="Arial CE"/>
      <family val="0"/>
      <charset val="238"/>
    </font>
    <font>
      <b val="true"/>
      <sz val="11"/>
      <name val="Arial CE"/>
      <family val="0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3"/>
      <name val="Arial CE"/>
      <family val="0"/>
      <charset val="238"/>
    </font>
    <font>
      <sz val="9"/>
      <name val="Arial CE"/>
      <family val="0"/>
      <charset val="238"/>
    </font>
    <font>
      <sz val="7"/>
      <name val="Arial CE"/>
      <family val="0"/>
      <charset val="238"/>
    </font>
    <font>
      <sz val="10"/>
      <color rgb="FFFFFFFF"/>
      <name val="Arial CE"/>
      <family val="0"/>
      <charset val="238"/>
    </font>
    <font>
      <b val="true"/>
      <sz val="9"/>
      <name val="Arial CE"/>
      <family val="0"/>
      <charset val="238"/>
    </font>
    <font>
      <sz val="10"/>
      <name val="Arial"/>
      <family val="2"/>
      <charset val="238"/>
    </font>
    <font>
      <sz val="8"/>
      <name val="Arial CE"/>
      <family val="0"/>
      <charset val="238"/>
    </font>
    <font>
      <sz val="8"/>
      <color rgb="FF0000FF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4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0" fillId="0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1" fillId="0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5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1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9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3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3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2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3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3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6" fillId="3" borderId="2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0" fontId="15" fillId="3" borderId="2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0" fontId="15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3" xfId="0" applyFont="true" applyBorder="true" applyAlignment="true" applyProtection="false">
      <alignment horizontal="right" vertical="bottom" textRotation="0" wrapText="true" indent="0" shrinkToFit="true"/>
      <protection locked="true" hidden="false"/>
    </xf>
    <xf numFmtId="170" fontId="6" fillId="0" borderId="13" xfId="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70" fontId="0" fillId="0" borderId="13" xfId="0" applyFont="false" applyBorder="true" applyAlignment="true" applyProtection="false">
      <alignment horizontal="general" vertical="bottom" textRotation="0" wrapText="false" indent="0" shrinkToFit="true"/>
      <protection locked="true" hidden="false"/>
    </xf>
    <xf numFmtId="170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27" xfId="0" applyFont="false" applyBorder="true" applyAlignment="true" applyProtection="false">
      <alignment horizontal="general" vertical="bottom" textRotation="0" wrapText="true" indent="0" shrinkToFit="true"/>
      <protection locked="true" hidden="false"/>
    </xf>
    <xf numFmtId="170" fontId="0" fillId="5" borderId="27" xfId="0" applyFont="false" applyBorder="true" applyAlignment="true" applyProtection="false">
      <alignment horizontal="general" vertical="bottom" textRotation="0" wrapText="false" indent="0" shrinkToFit="true"/>
      <protection locked="true" hidden="false"/>
    </xf>
    <xf numFmtId="170" fontId="0" fillId="5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9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3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3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2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1" fontId="0" fillId="3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3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3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71" fontId="20" fillId="0" borderId="2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20" fillId="4" borderId="28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20" fillId="0" borderId="2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20" fillId="0" borderId="2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20" fillId="0" borderId="24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3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71" fontId="21" fillId="0" borderId="28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0" fillId="3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3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71" fontId="0" fillId="3" borderId="27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8" fontId="0" fillId="3" borderId="27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3" borderId="27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3" borderId="17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20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3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71" fontId="20" fillId="0" borderId="2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20" fillId="4" borderId="27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20" fillId="0" borderId="2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20" fillId="0" borderId="2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20" fillId="0" borderId="1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5" fillId="3" borderId="2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externalLink" Target="externalLinks/externalLink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Stavitel/Templates/Rozpocty/Sablon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2.75" customHeight="fals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5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</sheetData>
  <mergeCells count="1">
    <mergeCell ref="A2:G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FF66"/>
    <pageSetUpPr fitToPage="false"/>
  </sheetPr>
  <dimension ref="A1:AZ63"/>
  <sheetViews>
    <sheetView showFormulas="false" showGridLines="false" showRowColHeaders="true" showZeros="true" rightToLeft="false" tabSelected="false" showOutlineSymbols="true" defaultGridColor="true" view="normal" topLeftCell="B27" colorId="64" zoomScale="100" zoomScaleNormal="100" zoomScalePageLayoutView="75" workbookViewId="0">
      <selection pane="topLeft" activeCell="A28" activeCellId="0" sqref="A28"/>
    </sheetView>
  </sheetViews>
  <sheetFormatPr defaultColWidth="9.00390625" defaultRowHeight="12.75" customHeight="false" zeroHeight="false" outlineLevelRow="0" outlineLevelCol="0"/>
  <cols>
    <col collapsed="false" customWidth="true" hidden="true" outlineLevel="0" max="1" min="1" style="0" width="8.42"/>
    <col collapsed="false" customWidth="true" hidden="false" outlineLevel="0" max="2" min="2" style="0" width="9.14"/>
    <col collapsed="false" customWidth="true" hidden="false" outlineLevel="0" max="3" min="3" style="0" width="7.42"/>
    <col collapsed="false" customWidth="true" hidden="false" outlineLevel="0" max="4" min="4" style="0" width="13.42"/>
    <col collapsed="false" customWidth="true" hidden="false" outlineLevel="0" max="5" min="5" style="0" width="12.15"/>
    <col collapsed="false" customWidth="true" hidden="false" outlineLevel="0" max="6" min="6" style="0" width="11.43"/>
    <col collapsed="false" customWidth="true" hidden="false" outlineLevel="0" max="7" min="7" style="3" width="12.71"/>
    <col collapsed="false" customWidth="true" hidden="false" outlineLevel="0" max="8" min="8" style="0" width="12.71"/>
    <col collapsed="false" customWidth="true" hidden="false" outlineLevel="0" max="9" min="9" style="3" width="12.71"/>
    <col collapsed="false" customWidth="true" hidden="false" outlineLevel="0" max="10" min="10" style="3" width="6.71"/>
    <col collapsed="false" customWidth="true" hidden="false" outlineLevel="0" max="11" min="11" style="0" width="4.29"/>
    <col collapsed="false" customWidth="true" hidden="false" outlineLevel="0" max="15" min="12" style="0" width="10.71"/>
    <col collapsed="false" customWidth="true" hidden="false" outlineLevel="0" max="52" min="52" style="0" width="93.14"/>
  </cols>
  <sheetData>
    <row r="1" customFormat="false" ht="33.75" hidden="false" customHeight="true" outlineLevel="0" collapsed="false">
      <c r="A1" s="4" t="s">
        <v>2</v>
      </c>
      <c r="B1" s="5" t="s">
        <v>3</v>
      </c>
      <c r="C1" s="5"/>
      <c r="D1" s="5"/>
      <c r="E1" s="5"/>
      <c r="F1" s="5"/>
      <c r="G1" s="5"/>
      <c r="H1" s="5"/>
      <c r="I1" s="5"/>
      <c r="J1" s="5"/>
    </row>
    <row r="2" customFormat="false" ht="23.25" hidden="false" customHeight="true" outlineLevel="0" collapsed="false">
      <c r="A2" s="6"/>
      <c r="B2" s="7" t="s">
        <v>4</v>
      </c>
      <c r="C2" s="8"/>
      <c r="D2" s="9" t="s">
        <v>5</v>
      </c>
      <c r="E2" s="9"/>
      <c r="F2" s="9"/>
      <c r="G2" s="9"/>
      <c r="H2" s="9"/>
      <c r="I2" s="9"/>
      <c r="J2" s="9"/>
      <c r="O2" s="10"/>
    </row>
    <row r="3" customFormat="false" ht="23.25" hidden="false" customHeight="true" outlineLevel="0" collapsed="false">
      <c r="A3" s="6"/>
      <c r="B3" s="11" t="s">
        <v>6</v>
      </c>
      <c r="C3" s="12"/>
      <c r="D3" s="13" t="s">
        <v>7</v>
      </c>
      <c r="E3" s="13"/>
      <c r="F3" s="13"/>
      <c r="G3" s="13"/>
      <c r="H3" s="13"/>
      <c r="I3" s="13"/>
      <c r="J3" s="13"/>
    </row>
    <row r="4" customFormat="false" ht="23.25" hidden="true" customHeight="true" outlineLevel="0" collapsed="false">
      <c r="A4" s="6"/>
      <c r="B4" s="14" t="s">
        <v>8</v>
      </c>
      <c r="C4" s="15"/>
      <c r="D4" s="16"/>
      <c r="E4" s="16"/>
      <c r="F4" s="17"/>
      <c r="G4" s="18"/>
      <c r="H4" s="17"/>
      <c r="I4" s="18"/>
      <c r="J4" s="19"/>
    </row>
    <row r="5" customFormat="false" ht="24" hidden="false" customHeight="true" outlineLevel="0" collapsed="false">
      <c r="A5" s="6"/>
      <c r="B5" s="20" t="s">
        <v>9</v>
      </c>
      <c r="C5" s="21"/>
      <c r="D5" s="22"/>
      <c r="E5" s="23"/>
      <c r="F5" s="23"/>
      <c r="G5" s="23"/>
      <c r="H5" s="24" t="s">
        <v>10</v>
      </c>
      <c r="I5" s="22"/>
      <c r="J5" s="25"/>
    </row>
    <row r="6" customFormat="false" ht="15.75" hidden="false" customHeight="true" outlineLevel="0" collapsed="false">
      <c r="A6" s="6"/>
      <c r="B6" s="26"/>
      <c r="C6" s="23"/>
      <c r="D6" s="22"/>
      <c r="E6" s="23"/>
      <c r="F6" s="23"/>
      <c r="G6" s="23"/>
      <c r="H6" s="24" t="s">
        <v>11</v>
      </c>
      <c r="I6" s="22"/>
      <c r="J6" s="25"/>
    </row>
    <row r="7" customFormat="false" ht="15.75" hidden="false" customHeight="true" outlineLevel="0" collapsed="false">
      <c r="A7" s="6"/>
      <c r="B7" s="27"/>
      <c r="C7" s="28"/>
      <c r="D7" s="29"/>
      <c r="E7" s="30"/>
      <c r="F7" s="30"/>
      <c r="G7" s="30"/>
      <c r="H7" s="31"/>
      <c r="I7" s="30"/>
      <c r="J7" s="32"/>
    </row>
    <row r="8" customFormat="false" ht="24" hidden="true" customHeight="true" outlineLevel="0" collapsed="false">
      <c r="A8" s="6"/>
      <c r="B8" s="20" t="s">
        <v>12</v>
      </c>
      <c r="C8" s="21"/>
      <c r="D8" s="33"/>
      <c r="E8" s="21"/>
      <c r="F8" s="21"/>
      <c r="G8" s="34"/>
      <c r="H8" s="24" t="s">
        <v>10</v>
      </c>
      <c r="I8" s="35"/>
      <c r="J8" s="25"/>
    </row>
    <row r="9" customFormat="false" ht="15.75" hidden="true" customHeight="true" outlineLevel="0" collapsed="false">
      <c r="A9" s="6"/>
      <c r="B9" s="6"/>
      <c r="C9" s="21"/>
      <c r="D9" s="33"/>
      <c r="E9" s="21"/>
      <c r="F9" s="21"/>
      <c r="G9" s="34"/>
      <c r="H9" s="24" t="s">
        <v>11</v>
      </c>
      <c r="I9" s="35"/>
      <c r="J9" s="25"/>
    </row>
    <row r="10" customFormat="false" ht="15.75" hidden="true" customHeight="true" outlineLevel="0" collapsed="false">
      <c r="A10" s="6"/>
      <c r="B10" s="36"/>
      <c r="C10" s="37"/>
      <c r="D10" s="38"/>
      <c r="E10" s="39"/>
      <c r="F10" s="39"/>
      <c r="G10" s="40"/>
      <c r="H10" s="40"/>
      <c r="I10" s="41"/>
      <c r="J10" s="32"/>
    </row>
    <row r="11" customFormat="false" ht="24" hidden="false" customHeight="true" outlineLevel="0" collapsed="false">
      <c r="A11" s="6"/>
      <c r="B11" s="20" t="s">
        <v>13</v>
      </c>
      <c r="C11" s="21"/>
      <c r="D11" s="42" t="s">
        <v>14</v>
      </c>
      <c r="E11" s="42"/>
      <c r="F11" s="42"/>
      <c r="G11" s="42"/>
      <c r="H11" s="24" t="s">
        <v>10</v>
      </c>
      <c r="I11" s="43" t="s">
        <v>15</v>
      </c>
      <c r="J11" s="25"/>
    </row>
    <row r="12" customFormat="false" ht="15.75" hidden="false" customHeight="true" outlineLevel="0" collapsed="false">
      <c r="A12" s="6"/>
      <c r="B12" s="26"/>
      <c r="C12" s="23"/>
      <c r="D12" s="43" t="s">
        <v>16</v>
      </c>
      <c r="E12" s="43"/>
      <c r="F12" s="43"/>
      <c r="G12" s="43"/>
      <c r="H12" s="24" t="s">
        <v>11</v>
      </c>
      <c r="I12" s="43"/>
      <c r="J12" s="25"/>
    </row>
    <row r="13" customFormat="false" ht="15.75" hidden="false" customHeight="true" outlineLevel="0" collapsed="false">
      <c r="A13" s="6"/>
      <c r="B13" s="27"/>
      <c r="C13" s="44" t="s">
        <v>17</v>
      </c>
      <c r="D13" s="45" t="s">
        <v>18</v>
      </c>
      <c r="E13" s="45"/>
      <c r="F13" s="45"/>
      <c r="G13" s="45"/>
      <c r="H13" s="46"/>
      <c r="I13" s="30"/>
      <c r="J13" s="32"/>
    </row>
    <row r="14" customFormat="false" ht="24" hidden="true" customHeight="true" outlineLevel="0" collapsed="false">
      <c r="A14" s="6"/>
      <c r="B14" s="47" t="s">
        <v>19</v>
      </c>
      <c r="C14" s="48"/>
      <c r="D14" s="49" t="s">
        <v>20</v>
      </c>
      <c r="E14" s="50"/>
      <c r="F14" s="50"/>
      <c r="G14" s="50"/>
      <c r="H14" s="51"/>
      <c r="I14" s="50"/>
      <c r="J14" s="52"/>
    </row>
    <row r="15" customFormat="false" ht="32.25" hidden="false" customHeight="true" outlineLevel="0" collapsed="false">
      <c r="A15" s="6"/>
      <c r="B15" s="36" t="s">
        <v>21</v>
      </c>
      <c r="C15" s="53"/>
      <c r="D15" s="40"/>
      <c r="E15" s="54"/>
      <c r="F15" s="54"/>
      <c r="G15" s="55"/>
      <c r="H15" s="55"/>
      <c r="I15" s="56" t="s">
        <v>22</v>
      </c>
      <c r="J15" s="56"/>
    </row>
    <row r="16" customFormat="false" ht="23.25" hidden="false" customHeight="true" outlineLevel="0" collapsed="false">
      <c r="A16" s="57" t="s">
        <v>23</v>
      </c>
      <c r="B16" s="58" t="s">
        <v>23</v>
      </c>
      <c r="C16" s="59"/>
      <c r="D16" s="60"/>
      <c r="E16" s="61"/>
      <c r="F16" s="61"/>
      <c r="G16" s="61"/>
      <c r="H16" s="61"/>
      <c r="I16" s="62" t="n">
        <f aca="false">SUMIF(F50:F59,A16,I50:I59)+SUMIF(F50:F59,"PSU",I50:I59)</f>
        <v>0</v>
      </c>
      <c r="J16" s="62"/>
    </row>
    <row r="17" customFormat="false" ht="23.25" hidden="false" customHeight="true" outlineLevel="0" collapsed="false">
      <c r="A17" s="57" t="s">
        <v>24</v>
      </c>
      <c r="B17" s="58" t="s">
        <v>24</v>
      </c>
      <c r="C17" s="59"/>
      <c r="D17" s="60"/>
      <c r="E17" s="61"/>
      <c r="F17" s="61"/>
      <c r="G17" s="61"/>
      <c r="H17" s="61"/>
      <c r="I17" s="62" t="n">
        <f aca="false">SUMIF(F50:F59,A17,I50:I59)</f>
        <v>0</v>
      </c>
      <c r="J17" s="62"/>
    </row>
    <row r="18" customFormat="false" ht="23.25" hidden="false" customHeight="true" outlineLevel="0" collapsed="false">
      <c r="A18" s="57" t="s">
        <v>25</v>
      </c>
      <c r="B18" s="58" t="s">
        <v>25</v>
      </c>
      <c r="C18" s="59"/>
      <c r="D18" s="60"/>
      <c r="E18" s="61"/>
      <c r="F18" s="61"/>
      <c r="G18" s="61"/>
      <c r="H18" s="61"/>
      <c r="I18" s="62" t="n">
        <f aca="false">SUMIF(F50:F59,A18,I50:I59)</f>
        <v>0</v>
      </c>
      <c r="J18" s="62"/>
    </row>
    <row r="19" customFormat="false" ht="23.25" hidden="false" customHeight="true" outlineLevel="0" collapsed="false">
      <c r="A19" s="57" t="s">
        <v>26</v>
      </c>
      <c r="B19" s="58" t="s">
        <v>27</v>
      </c>
      <c r="C19" s="59"/>
      <c r="D19" s="60"/>
      <c r="E19" s="61"/>
      <c r="F19" s="61"/>
      <c r="G19" s="61"/>
      <c r="H19" s="61"/>
      <c r="I19" s="62" t="n">
        <f aca="false">SUMIF(F50:F59,A19,I50:I59)</f>
        <v>0</v>
      </c>
      <c r="J19" s="62"/>
    </row>
    <row r="20" customFormat="false" ht="23.25" hidden="false" customHeight="true" outlineLevel="0" collapsed="false">
      <c r="A20" s="57" t="s">
        <v>28</v>
      </c>
      <c r="B20" s="58" t="s">
        <v>29</v>
      </c>
      <c r="C20" s="59"/>
      <c r="D20" s="60"/>
      <c r="E20" s="61"/>
      <c r="F20" s="61"/>
      <c r="G20" s="61"/>
      <c r="H20" s="61"/>
      <c r="I20" s="62" t="n">
        <f aca="false">SUMIF(F50:F59,A20,I50:I59)</f>
        <v>0</v>
      </c>
      <c r="J20" s="62"/>
    </row>
    <row r="21" customFormat="false" ht="23.25" hidden="false" customHeight="true" outlineLevel="0" collapsed="false">
      <c r="A21" s="6"/>
      <c r="B21" s="63" t="s">
        <v>22</v>
      </c>
      <c r="C21" s="64"/>
      <c r="D21" s="65"/>
      <c r="E21" s="66"/>
      <c r="F21" s="66"/>
      <c r="G21" s="66"/>
      <c r="H21" s="66"/>
      <c r="I21" s="67" t="n">
        <f aca="false">SUM(I16:J20)</f>
        <v>0</v>
      </c>
      <c r="J21" s="67"/>
    </row>
    <row r="22" customFormat="false" ht="33" hidden="false" customHeight="true" outlineLevel="0" collapsed="false">
      <c r="A22" s="6"/>
      <c r="B22" s="68" t="s">
        <v>30</v>
      </c>
      <c r="C22" s="59"/>
      <c r="D22" s="60"/>
      <c r="E22" s="69"/>
      <c r="F22" s="70"/>
      <c r="G22" s="71"/>
      <c r="H22" s="71"/>
      <c r="I22" s="71"/>
      <c r="J22" s="72"/>
    </row>
    <row r="23" customFormat="false" ht="23.25" hidden="false" customHeight="true" outlineLevel="0" collapsed="false">
      <c r="A23" s="6"/>
      <c r="B23" s="73" t="s">
        <v>31</v>
      </c>
      <c r="C23" s="59"/>
      <c r="D23" s="60"/>
      <c r="E23" s="74" t="n">
        <v>12</v>
      </c>
      <c r="F23" s="70" t="s">
        <v>32</v>
      </c>
      <c r="G23" s="75" t="n">
        <f aca="false">ZakladDPHSniVypocet</f>
        <v>0</v>
      </c>
      <c r="H23" s="75"/>
      <c r="I23" s="75"/>
      <c r="J23" s="72" t="str">
        <f aca="false">Mena</f>
        <v>CZK</v>
      </c>
    </row>
    <row r="24" customFormat="false" ht="23.25" hidden="false" customHeight="true" outlineLevel="0" collapsed="false">
      <c r="A24" s="6"/>
      <c r="B24" s="73" t="s">
        <v>33</v>
      </c>
      <c r="C24" s="59"/>
      <c r="D24" s="60"/>
      <c r="E24" s="74" t="n">
        <f aca="false">SazbaDPH1</f>
        <v>12</v>
      </c>
      <c r="F24" s="70" t="s">
        <v>32</v>
      </c>
      <c r="G24" s="76" t="n">
        <f aca="false">ZakladDPHSni*SazbaDPH1/100</f>
        <v>0</v>
      </c>
      <c r="H24" s="76"/>
      <c r="I24" s="76"/>
      <c r="J24" s="72" t="str">
        <f aca="false">Mena</f>
        <v>CZK</v>
      </c>
    </row>
    <row r="25" customFormat="false" ht="23.25" hidden="false" customHeight="true" outlineLevel="0" collapsed="false">
      <c r="A25" s="6"/>
      <c r="B25" s="73" t="s">
        <v>34</v>
      </c>
      <c r="C25" s="59"/>
      <c r="D25" s="60"/>
      <c r="E25" s="74" t="n">
        <v>21</v>
      </c>
      <c r="F25" s="70" t="s">
        <v>32</v>
      </c>
      <c r="G25" s="75" t="n">
        <f aca="false">ZakladDPHZaklVypocet</f>
        <v>0</v>
      </c>
      <c r="H25" s="75"/>
      <c r="I25" s="75"/>
      <c r="J25" s="72" t="str">
        <f aca="false">Mena</f>
        <v>CZK</v>
      </c>
    </row>
    <row r="26" customFormat="false" ht="23.25" hidden="false" customHeight="true" outlineLevel="0" collapsed="false">
      <c r="A26" s="6"/>
      <c r="B26" s="77" t="s">
        <v>35</v>
      </c>
      <c r="C26" s="78"/>
      <c r="D26" s="79"/>
      <c r="E26" s="80" t="n">
        <f aca="false">SazbaDPH2</f>
        <v>21</v>
      </c>
      <c r="F26" s="81" t="s">
        <v>32</v>
      </c>
      <c r="G26" s="82" t="n">
        <f aca="false">ZakladDPHZakl*SazbaDPH2/100</f>
        <v>0</v>
      </c>
      <c r="H26" s="82"/>
      <c r="I26" s="82"/>
      <c r="J26" s="83" t="str">
        <f aca="false">Mena</f>
        <v>CZK</v>
      </c>
    </row>
    <row r="27" customFormat="false" ht="23.25" hidden="false" customHeight="true" outlineLevel="0" collapsed="false">
      <c r="A27" s="6"/>
      <c r="B27" s="20" t="s">
        <v>36</v>
      </c>
      <c r="C27" s="84"/>
      <c r="D27" s="85"/>
      <c r="E27" s="84"/>
      <c r="F27" s="86"/>
      <c r="G27" s="87" t="n">
        <f aca="false">0</f>
        <v>0</v>
      </c>
      <c r="H27" s="87"/>
      <c r="I27" s="87"/>
      <c r="J27" s="88" t="str">
        <f aca="false">Mena</f>
        <v>CZK</v>
      </c>
    </row>
    <row r="28" customFormat="false" ht="27.75" hidden="true" customHeight="true" outlineLevel="0" collapsed="false">
      <c r="A28" s="6"/>
      <c r="B28" s="89" t="s">
        <v>37</v>
      </c>
      <c r="C28" s="90"/>
      <c r="D28" s="90"/>
      <c r="E28" s="91"/>
      <c r="F28" s="92"/>
      <c r="G28" s="93" t="n">
        <f aca="false">ZakladDPHSniVypocet+ZakladDPHZaklVypocet</f>
        <v>0</v>
      </c>
      <c r="H28" s="93"/>
      <c r="I28" s="93"/>
      <c r="J28" s="94" t="str">
        <f aca="false">Mena</f>
        <v>CZK</v>
      </c>
    </row>
    <row r="29" customFormat="false" ht="27.75" hidden="false" customHeight="true" outlineLevel="0" collapsed="false">
      <c r="A29" s="6"/>
      <c r="B29" s="89" t="s">
        <v>38</v>
      </c>
      <c r="C29" s="95"/>
      <c r="D29" s="95"/>
      <c r="E29" s="95"/>
      <c r="F29" s="95"/>
      <c r="G29" s="96" t="n">
        <f aca="false">ZakladDPHSni+DPHSni+ZakladDPHZakl+DPHZakl+Zaokrouhleni</f>
        <v>0</v>
      </c>
      <c r="H29" s="96"/>
      <c r="I29" s="96"/>
      <c r="J29" s="97" t="s">
        <v>39</v>
      </c>
    </row>
    <row r="30" customFormat="false" ht="12.75" hidden="false" customHeight="true" outlineLevel="0" collapsed="false">
      <c r="A30" s="6"/>
      <c r="B30" s="6"/>
      <c r="C30" s="21"/>
      <c r="D30" s="21"/>
      <c r="E30" s="21"/>
      <c r="F30" s="21"/>
      <c r="G30" s="34"/>
      <c r="H30" s="21"/>
      <c r="I30" s="34"/>
      <c r="J30" s="98"/>
    </row>
    <row r="31" customFormat="false" ht="30" hidden="false" customHeight="true" outlineLevel="0" collapsed="false">
      <c r="A31" s="6"/>
      <c r="B31" s="6"/>
      <c r="C31" s="21"/>
      <c r="D31" s="21"/>
      <c r="E31" s="21"/>
      <c r="F31" s="21"/>
      <c r="G31" s="34"/>
      <c r="H31" s="21"/>
      <c r="I31" s="34"/>
      <c r="J31" s="98"/>
    </row>
    <row r="32" customFormat="false" ht="18.75" hidden="false" customHeight="true" outlineLevel="0" collapsed="false">
      <c r="A32" s="6"/>
      <c r="B32" s="99"/>
      <c r="C32" s="100" t="s">
        <v>40</v>
      </c>
      <c r="D32" s="101"/>
      <c r="E32" s="101"/>
      <c r="F32" s="100" t="s">
        <v>41</v>
      </c>
      <c r="G32" s="101"/>
      <c r="H32" s="102" t="n">
        <f aca="true">TODAY()</f>
        <v>46125</v>
      </c>
      <c r="I32" s="101"/>
      <c r="J32" s="98"/>
    </row>
    <row r="33" customFormat="false" ht="47.25" hidden="false" customHeight="true" outlineLevel="0" collapsed="false">
      <c r="A33" s="6"/>
      <c r="B33" s="6"/>
      <c r="C33" s="21"/>
      <c r="D33" s="21"/>
      <c r="E33" s="21"/>
      <c r="F33" s="21"/>
      <c r="G33" s="34"/>
      <c r="H33" s="21"/>
      <c r="I33" s="34"/>
      <c r="J33" s="98"/>
    </row>
    <row r="34" s="1" customFormat="true" ht="18.75" hidden="false" customHeight="true" outlineLevel="0" collapsed="false">
      <c r="A34" s="103"/>
      <c r="B34" s="103"/>
      <c r="C34" s="104"/>
      <c r="D34" s="105"/>
      <c r="E34" s="105"/>
      <c r="F34" s="104"/>
      <c r="G34" s="105"/>
      <c r="H34" s="105"/>
      <c r="I34" s="105"/>
      <c r="J34" s="106"/>
    </row>
    <row r="35" customFormat="false" ht="12.75" hidden="false" customHeight="true" outlineLevel="0" collapsed="false">
      <c r="A35" s="6"/>
      <c r="B35" s="6"/>
      <c r="C35" s="21"/>
      <c r="D35" s="107" t="s">
        <v>42</v>
      </c>
      <c r="E35" s="107"/>
      <c r="F35" s="21"/>
      <c r="G35" s="34"/>
      <c r="H35" s="108" t="s">
        <v>43</v>
      </c>
      <c r="I35" s="34"/>
      <c r="J35" s="98"/>
    </row>
    <row r="36" customFormat="false" ht="13.5" hidden="false" customHeight="true" outlineLevel="0" collapsed="false">
      <c r="A36" s="109"/>
      <c r="B36" s="109"/>
      <c r="C36" s="110"/>
      <c r="D36" s="110"/>
      <c r="E36" s="110"/>
      <c r="F36" s="110"/>
      <c r="G36" s="111"/>
      <c r="H36" s="110"/>
      <c r="I36" s="111"/>
      <c r="J36" s="112"/>
    </row>
    <row r="37" customFormat="false" ht="27" hidden="true" customHeight="true" outlineLevel="0" collapsed="false">
      <c r="B37" s="113" t="s">
        <v>44</v>
      </c>
      <c r="C37" s="114"/>
      <c r="D37" s="114"/>
      <c r="E37" s="114"/>
      <c r="F37" s="115"/>
      <c r="G37" s="115"/>
      <c r="H37" s="115"/>
      <c r="I37" s="115"/>
      <c r="J37" s="114"/>
    </row>
    <row r="38" customFormat="false" ht="25.5" hidden="true" customHeight="true" outlineLevel="0" collapsed="false">
      <c r="A38" s="116" t="s">
        <v>45</v>
      </c>
      <c r="B38" s="117" t="s">
        <v>46</v>
      </c>
      <c r="C38" s="118" t="s">
        <v>47</v>
      </c>
      <c r="D38" s="119"/>
      <c r="E38" s="119"/>
      <c r="F38" s="120" t="str">
        <f aca="false">B23</f>
        <v>Základ pro sníženou DPH</v>
      </c>
      <c r="G38" s="120" t="str">
        <f aca="false">B25</f>
        <v>Základ pro základní DPH</v>
      </c>
      <c r="H38" s="121" t="s">
        <v>48</v>
      </c>
      <c r="I38" s="121" t="s">
        <v>49</v>
      </c>
      <c r="J38" s="122" t="s">
        <v>32</v>
      </c>
    </row>
    <row r="39" customFormat="false" ht="25.5" hidden="true" customHeight="true" outlineLevel="0" collapsed="false">
      <c r="A39" s="116" t="n">
        <v>1</v>
      </c>
      <c r="B39" s="123" t="s">
        <v>50</v>
      </c>
      <c r="C39" s="124" t="s">
        <v>5</v>
      </c>
      <c r="D39" s="124"/>
      <c r="E39" s="124"/>
      <c r="F39" s="125" t="n">
        <f aca="false">'Rozpočet Pol'!AC267</f>
        <v>0</v>
      </c>
      <c r="G39" s="126" t="n">
        <f aca="false">'Rozpočet Pol'!AD267</f>
        <v>0</v>
      </c>
      <c r="H39" s="127" t="n">
        <f aca="false">(F39*SazbaDPH1/100)+(G39*SazbaDPH2/100)</f>
        <v>0</v>
      </c>
      <c r="I39" s="127" t="n">
        <f aca="false">F39+G39+H39</f>
        <v>0</v>
      </c>
      <c r="J39" s="128" t="str">
        <f aca="false">IF(CenaCelkemVypocet=0,"",I39/CenaCelkemVypocet*100)</f>
        <v/>
      </c>
    </row>
    <row r="40" customFormat="false" ht="25.5" hidden="true" customHeight="true" outlineLevel="0" collapsed="false">
      <c r="A40" s="116"/>
      <c r="B40" s="129" t="s">
        <v>51</v>
      </c>
      <c r="C40" s="129"/>
      <c r="D40" s="129"/>
      <c r="E40" s="129"/>
      <c r="F40" s="130" t="n">
        <f aca="false">SUMIF(A39,"=1",F39)</f>
        <v>0</v>
      </c>
      <c r="G40" s="131" t="n">
        <f aca="false">SUMIF(A39,"=1",G39)</f>
        <v>0</v>
      </c>
      <c r="H40" s="131" t="n">
        <f aca="false">SUMIF(A39,"=1",H39)</f>
        <v>0</v>
      </c>
      <c r="I40" s="131" t="n">
        <f aca="false">SUMIF(A39,"=1",I39)</f>
        <v>0</v>
      </c>
      <c r="J40" s="132" t="n">
        <f aca="false">SUMIF(A39,"=1",J39)</f>
        <v>0</v>
      </c>
    </row>
    <row r="42" customFormat="false" ht="12.75" hidden="false" customHeight="false" outlineLevel="0" collapsed="false">
      <c r="B42" s="0" t="s">
        <v>52</v>
      </c>
    </row>
    <row r="43" customFormat="false" ht="23.85" hidden="false" customHeight="true" outlineLevel="0" collapsed="false">
      <c r="B43" s="133" t="s">
        <v>53</v>
      </c>
      <c r="C43" s="133"/>
      <c r="D43" s="133"/>
      <c r="E43" s="133"/>
      <c r="F43" s="133"/>
      <c r="G43" s="133"/>
      <c r="H43" s="133"/>
      <c r="I43" s="133"/>
      <c r="J43" s="133"/>
      <c r="AZ43" s="134" t="str">
        <f aca="false">B43</f>
        <v>Předpokládaná dovozová vzdálenost výkopku, ornice, suti a nebezpečného odpadu je do 7km. Kácených keřů a stromů do 10km.</v>
      </c>
    </row>
    <row r="44" customFormat="false" ht="23.85" hidden="false" customHeight="true" outlineLevel="0" collapsed="false">
      <c r="B44" s="133" t="s">
        <v>54</v>
      </c>
      <c r="C44" s="133"/>
      <c r="D44" s="133"/>
      <c r="E44" s="133"/>
      <c r="F44" s="133"/>
      <c r="G44" s="133"/>
      <c r="H44" s="133"/>
      <c r="I44" s="133"/>
      <c r="J44" s="133"/>
      <c r="AZ44" s="134" t="str">
        <f aca="false">B44</f>
        <v>Součástí výměr není příprava na elektromobilitu a překládky podzemních inženýrských sítí. Tyto součásti stavby budou realizovány samostatně v koordinaci s realizací parkoviště.</v>
      </c>
    </row>
    <row r="47" customFormat="false" ht="15" hidden="false" customHeight="false" outlineLevel="0" collapsed="false">
      <c r="B47" s="135" t="s">
        <v>55</v>
      </c>
    </row>
    <row r="49" customFormat="false" ht="25.5" hidden="false" customHeight="true" outlineLevel="0" collapsed="false">
      <c r="A49" s="136"/>
      <c r="B49" s="137" t="s">
        <v>46</v>
      </c>
      <c r="C49" s="137" t="s">
        <v>47</v>
      </c>
      <c r="D49" s="138"/>
      <c r="E49" s="138"/>
      <c r="F49" s="139" t="s">
        <v>56</v>
      </c>
      <c r="G49" s="139"/>
      <c r="H49" s="139"/>
      <c r="I49" s="139" t="s">
        <v>22</v>
      </c>
      <c r="J49" s="139"/>
    </row>
    <row r="50" customFormat="false" ht="25.5" hidden="false" customHeight="true" outlineLevel="0" collapsed="false">
      <c r="A50" s="140"/>
      <c r="B50" s="141" t="s">
        <v>57</v>
      </c>
      <c r="C50" s="142" t="s">
        <v>58</v>
      </c>
      <c r="D50" s="142"/>
      <c r="E50" s="142"/>
      <c r="F50" s="143" t="s">
        <v>23</v>
      </c>
      <c r="G50" s="144"/>
      <c r="H50" s="144"/>
      <c r="I50" s="144" t="n">
        <f aca="false">'Rozpočet Pol'!G8</f>
        <v>0</v>
      </c>
      <c r="J50" s="144"/>
    </row>
    <row r="51" customFormat="false" ht="25.5" hidden="false" customHeight="true" outlineLevel="0" collapsed="false">
      <c r="A51" s="140"/>
      <c r="B51" s="145" t="s">
        <v>59</v>
      </c>
      <c r="C51" s="146" t="s">
        <v>60</v>
      </c>
      <c r="D51" s="146"/>
      <c r="E51" s="146"/>
      <c r="F51" s="147" t="s">
        <v>23</v>
      </c>
      <c r="G51" s="148"/>
      <c r="H51" s="148"/>
      <c r="I51" s="148" t="n">
        <f aca="false">'Rozpočet Pol'!G112</f>
        <v>0</v>
      </c>
      <c r="J51" s="148"/>
    </row>
    <row r="52" customFormat="false" ht="25.5" hidden="false" customHeight="true" outlineLevel="0" collapsed="false">
      <c r="A52" s="140"/>
      <c r="B52" s="145" t="s">
        <v>61</v>
      </c>
      <c r="C52" s="146" t="s">
        <v>62</v>
      </c>
      <c r="D52" s="146"/>
      <c r="E52" s="146"/>
      <c r="F52" s="147" t="s">
        <v>23</v>
      </c>
      <c r="G52" s="148"/>
      <c r="H52" s="148"/>
      <c r="I52" s="148" t="n">
        <f aca="false">'Rozpočet Pol'!G117</f>
        <v>0</v>
      </c>
      <c r="J52" s="148"/>
    </row>
    <row r="53" customFormat="false" ht="25.5" hidden="false" customHeight="true" outlineLevel="0" collapsed="false">
      <c r="A53" s="140"/>
      <c r="B53" s="145" t="s">
        <v>63</v>
      </c>
      <c r="C53" s="146" t="s">
        <v>64</v>
      </c>
      <c r="D53" s="146"/>
      <c r="E53" s="146"/>
      <c r="F53" s="147" t="s">
        <v>24</v>
      </c>
      <c r="G53" s="148"/>
      <c r="H53" s="148"/>
      <c r="I53" s="148" t="n">
        <f aca="false">'Rozpočet Pol'!G155</f>
        <v>0</v>
      </c>
      <c r="J53" s="148"/>
    </row>
    <row r="54" customFormat="false" ht="25.5" hidden="false" customHeight="true" outlineLevel="0" collapsed="false">
      <c r="A54" s="140"/>
      <c r="B54" s="145" t="s">
        <v>65</v>
      </c>
      <c r="C54" s="146" t="s">
        <v>66</v>
      </c>
      <c r="D54" s="146"/>
      <c r="E54" s="146"/>
      <c r="F54" s="147" t="s">
        <v>23</v>
      </c>
      <c r="G54" s="148"/>
      <c r="H54" s="148"/>
      <c r="I54" s="148" t="n">
        <f aca="false">'Rozpočet Pol'!G157</f>
        <v>0</v>
      </c>
      <c r="J54" s="148"/>
    </row>
    <row r="55" customFormat="false" ht="25.5" hidden="false" customHeight="true" outlineLevel="0" collapsed="false">
      <c r="A55" s="140"/>
      <c r="B55" s="145" t="s">
        <v>67</v>
      </c>
      <c r="C55" s="146" t="s">
        <v>68</v>
      </c>
      <c r="D55" s="146"/>
      <c r="E55" s="146"/>
      <c r="F55" s="147" t="s">
        <v>23</v>
      </c>
      <c r="G55" s="148"/>
      <c r="H55" s="148"/>
      <c r="I55" s="148" t="n">
        <f aca="false">'Rozpočet Pol'!G173</f>
        <v>0</v>
      </c>
      <c r="J55" s="148"/>
    </row>
    <row r="56" customFormat="false" ht="25.5" hidden="false" customHeight="true" outlineLevel="0" collapsed="false">
      <c r="A56" s="140"/>
      <c r="B56" s="145" t="s">
        <v>69</v>
      </c>
      <c r="C56" s="146" t="s">
        <v>70</v>
      </c>
      <c r="D56" s="146"/>
      <c r="E56" s="146"/>
      <c r="F56" s="147" t="s">
        <v>23</v>
      </c>
      <c r="G56" s="148"/>
      <c r="H56" s="148"/>
      <c r="I56" s="148" t="n">
        <f aca="false">'Rozpočet Pol'!G192</f>
        <v>0</v>
      </c>
      <c r="J56" s="148"/>
    </row>
    <row r="57" customFormat="false" ht="25.5" hidden="false" customHeight="true" outlineLevel="0" collapsed="false">
      <c r="A57" s="140"/>
      <c r="B57" s="145" t="s">
        <v>71</v>
      </c>
      <c r="C57" s="146" t="s">
        <v>72</v>
      </c>
      <c r="D57" s="146"/>
      <c r="E57" s="146"/>
      <c r="F57" s="147" t="s">
        <v>23</v>
      </c>
      <c r="G57" s="148"/>
      <c r="H57" s="148"/>
      <c r="I57" s="148" t="n">
        <f aca="false">'Rozpočet Pol'!G198</f>
        <v>0</v>
      </c>
      <c r="J57" s="148"/>
    </row>
    <row r="58" customFormat="false" ht="25.5" hidden="false" customHeight="true" outlineLevel="0" collapsed="false">
      <c r="A58" s="140"/>
      <c r="B58" s="145" t="s">
        <v>73</v>
      </c>
      <c r="C58" s="146" t="s">
        <v>74</v>
      </c>
      <c r="D58" s="146"/>
      <c r="E58" s="146"/>
      <c r="F58" s="147" t="s">
        <v>25</v>
      </c>
      <c r="G58" s="148"/>
      <c r="H58" s="148"/>
      <c r="I58" s="148" t="n">
        <f aca="false">'Rozpočet Pol'!G200</f>
        <v>0</v>
      </c>
      <c r="J58" s="148"/>
    </row>
    <row r="59" customFormat="false" ht="25.5" hidden="false" customHeight="true" outlineLevel="0" collapsed="false">
      <c r="A59" s="140"/>
      <c r="B59" s="149" t="s">
        <v>75</v>
      </c>
      <c r="C59" s="150" t="s">
        <v>76</v>
      </c>
      <c r="D59" s="150"/>
      <c r="E59" s="150"/>
      <c r="F59" s="151" t="s">
        <v>23</v>
      </c>
      <c r="G59" s="152"/>
      <c r="H59" s="152"/>
      <c r="I59" s="152" t="n">
        <f aca="false">'Rozpočet Pol'!G209</f>
        <v>0</v>
      </c>
      <c r="J59" s="152"/>
    </row>
    <row r="60" customFormat="false" ht="25.5" hidden="false" customHeight="true" outlineLevel="0" collapsed="false">
      <c r="A60" s="153"/>
      <c r="B60" s="154" t="s">
        <v>49</v>
      </c>
      <c r="C60" s="154"/>
      <c r="D60" s="155"/>
      <c r="E60" s="155"/>
      <c r="F60" s="156"/>
      <c r="G60" s="157"/>
      <c r="H60" s="157"/>
      <c r="I60" s="157" t="n">
        <f aca="false">SUM(I50:I59)</f>
        <v>0</v>
      </c>
      <c r="J60" s="157"/>
    </row>
    <row r="61" customFormat="false" ht="12.75" hidden="false" customHeight="false" outlineLevel="0" collapsed="false">
      <c r="F61" s="158"/>
      <c r="G61" s="159"/>
      <c r="H61" s="158"/>
      <c r="I61" s="159"/>
      <c r="J61" s="159"/>
    </row>
    <row r="62" customFormat="false" ht="12.75" hidden="false" customHeight="false" outlineLevel="0" collapsed="false">
      <c r="F62" s="158"/>
      <c r="G62" s="159"/>
      <c r="H62" s="158"/>
      <c r="I62" s="159"/>
      <c r="J62" s="159"/>
    </row>
    <row r="63" customFormat="false" ht="12.75" hidden="false" customHeight="false" outlineLevel="0" collapsed="false">
      <c r="F63" s="158"/>
      <c r="G63" s="159"/>
      <c r="H63" s="158"/>
      <c r="I63" s="159"/>
      <c r="J63" s="159"/>
    </row>
  </sheetData>
  <mergeCells count="63">
    <mergeCell ref="B1:J1"/>
    <mergeCell ref="D2:J2"/>
    <mergeCell ref="D3:J3"/>
    <mergeCell ref="D11:G11"/>
    <mergeCell ref="D12:G12"/>
    <mergeCell ref="D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B43:J43"/>
    <mergeCell ref="B44:J44"/>
    <mergeCell ref="I49:J49"/>
    <mergeCell ref="C50:E50"/>
    <mergeCell ref="I50:J50"/>
    <mergeCell ref="C51:E51"/>
    <mergeCell ref="I51:J51"/>
    <mergeCell ref="C52:E52"/>
    <mergeCell ref="I52:J52"/>
    <mergeCell ref="C53:E53"/>
    <mergeCell ref="I53:J53"/>
    <mergeCell ref="C54:E54"/>
    <mergeCell ref="I54:J54"/>
    <mergeCell ref="C55:E55"/>
    <mergeCell ref="I55:J55"/>
    <mergeCell ref="C56:E56"/>
    <mergeCell ref="I56:J56"/>
    <mergeCell ref="C57:E57"/>
    <mergeCell ref="I57:J57"/>
    <mergeCell ref="C58:E58"/>
    <mergeCell ref="I58:J58"/>
    <mergeCell ref="C59:E59"/>
    <mergeCell ref="I59:J59"/>
    <mergeCell ref="I60:J60"/>
  </mergeCells>
  <printOptions headings="false" gridLines="false" gridLinesSet="true" horizontalCentered="false" verticalCentered="false"/>
  <pageMargins left="0.39375" right="0.196527777777778" top="0.590277777777778" bottom="0.393055555555556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RTS Stavitel +,  © RTS, a.s.&amp;R&amp;9Stránka &amp;P z &amp;N</oddFooter>
  </headerFooter>
  <rowBreaks count="2" manualBreakCount="2">
    <brk id="36" man="true" max="16383" min="0"/>
    <brk id="44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66"/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60" width="4.29"/>
    <col collapsed="false" customWidth="true" hidden="false" outlineLevel="0" max="2" min="2" style="160" width="14.42"/>
    <col collapsed="false" customWidth="true" hidden="false" outlineLevel="0" max="3" min="3" style="161" width="38.29"/>
    <col collapsed="false" customWidth="true" hidden="false" outlineLevel="0" max="4" min="4" style="160" width="4.57"/>
    <col collapsed="false" customWidth="true" hidden="false" outlineLevel="0" max="5" min="5" style="160" width="10.57"/>
    <col collapsed="false" customWidth="true" hidden="false" outlineLevel="0" max="6" min="6" style="160" width="9.86"/>
    <col collapsed="false" customWidth="true" hidden="false" outlineLevel="0" max="7" min="7" style="160" width="12.71"/>
    <col collapsed="false" customWidth="false" hidden="false" outlineLevel="0" max="16384" min="8" style="160" width="9.14"/>
  </cols>
  <sheetData>
    <row r="1" customFormat="false" ht="15" hidden="false" customHeight="false" outlineLevel="0" collapsed="false">
      <c r="A1" s="162" t="s">
        <v>77</v>
      </c>
      <c r="B1" s="162"/>
      <c r="C1" s="162"/>
      <c r="D1" s="162"/>
      <c r="E1" s="162"/>
      <c r="F1" s="162"/>
      <c r="G1" s="162"/>
    </row>
    <row r="2" customFormat="false" ht="24.75" hidden="false" customHeight="true" outlineLevel="0" collapsed="false">
      <c r="A2" s="163" t="s">
        <v>78</v>
      </c>
      <c r="B2" s="164"/>
      <c r="C2" s="165"/>
      <c r="D2" s="165"/>
      <c r="E2" s="165"/>
      <c r="F2" s="165"/>
      <c r="G2" s="165"/>
    </row>
    <row r="3" customFormat="false" ht="24.75" hidden="true" customHeight="true" outlineLevel="0" collapsed="false">
      <c r="A3" s="163" t="s">
        <v>79</v>
      </c>
      <c r="B3" s="164"/>
      <c r="C3" s="165"/>
      <c r="D3" s="165"/>
      <c r="E3" s="165"/>
      <c r="F3" s="165"/>
      <c r="G3" s="165"/>
    </row>
    <row r="4" customFormat="false" ht="24.75" hidden="true" customHeight="true" outlineLevel="0" collapsed="false">
      <c r="A4" s="163" t="s">
        <v>80</v>
      </c>
      <c r="B4" s="164"/>
      <c r="C4" s="165"/>
      <c r="D4" s="165"/>
      <c r="E4" s="165"/>
      <c r="F4" s="165"/>
      <c r="G4" s="165"/>
    </row>
    <row r="5" customFormat="false" ht="12.75" hidden="true" customHeight="false" outlineLevel="0" collapsed="false">
      <c r="B5" s="166"/>
      <c r="C5" s="167"/>
      <c r="D5" s="168"/>
    </row>
  </sheetData>
  <mergeCells count="4">
    <mergeCell ref="A1:G1"/>
    <mergeCell ref="C2:G2"/>
    <mergeCell ref="C3:G3"/>
    <mergeCell ref="C4:G4"/>
  </mergeCells>
  <printOptions headings="false" gridLines="false" gridLinesSet="true" horizontalCentered="false" verticalCentered="false"/>
  <pageMargins left="0.590277777777778" right="0.39375" top="0.590277777777778" bottom="0.984027777777778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BH277"/>
  <sheetViews>
    <sheetView showFormulas="false" showGridLines="true" showRowColHeaders="true" showZeros="true" rightToLeft="false" tabSelected="true" showOutlineSymbols="true" defaultGridColor="true" view="normal" topLeftCell="A213" colorId="64" zoomScale="100" zoomScaleNormal="100" zoomScalePageLayoutView="100" workbookViewId="0">
      <selection pane="topLeft" activeCell="F246" activeCellId="0" sqref="F246"/>
    </sheetView>
  </sheetViews>
  <sheetFormatPr defaultColWidth="8.6796875" defaultRowHeight="12.75" customHeight="false" zeroHeight="false" outlineLevelRow="1" outlineLevelCol="0"/>
  <cols>
    <col collapsed="false" customWidth="true" hidden="false" outlineLevel="0" max="1" min="1" style="0" width="4.29"/>
    <col collapsed="false" customWidth="true" hidden="false" outlineLevel="0" max="2" min="2" style="169" width="14.42"/>
    <col collapsed="false" customWidth="true" hidden="false" outlineLevel="0" max="3" min="3" style="169" width="38.29"/>
    <col collapsed="false" customWidth="true" hidden="false" outlineLevel="0" max="4" min="4" style="0" width="4.57"/>
    <col collapsed="false" customWidth="true" hidden="false" outlineLevel="0" max="5" min="5" style="0" width="10.57"/>
    <col collapsed="false" customWidth="true" hidden="false" outlineLevel="0" max="6" min="6" style="0" width="9.86"/>
    <col collapsed="false" customWidth="true" hidden="false" outlineLevel="0" max="7" min="7" style="0" width="12.71"/>
    <col collapsed="false" customWidth="true" hidden="true" outlineLevel="0" max="13" min="8" style="0" width="11.53"/>
    <col collapsed="false" customWidth="true" hidden="true" outlineLevel="0" max="21" min="18" style="0" width="11.53"/>
    <col collapsed="false" customWidth="true" hidden="true" outlineLevel="0" max="39" min="29" style="0" width="11.53"/>
  </cols>
  <sheetData>
    <row r="1" customFormat="false" ht="15.75" hidden="false" customHeight="true" outlineLevel="0" collapsed="false">
      <c r="A1" s="170" t="s">
        <v>77</v>
      </c>
      <c r="B1" s="170"/>
      <c r="C1" s="170"/>
      <c r="D1" s="170"/>
      <c r="E1" s="170"/>
      <c r="F1" s="170"/>
      <c r="G1" s="170"/>
      <c r="AE1" s="0" t="s">
        <v>81</v>
      </c>
    </row>
    <row r="2" customFormat="false" ht="24.75" hidden="false" customHeight="true" outlineLevel="0" collapsed="false">
      <c r="A2" s="163" t="s">
        <v>82</v>
      </c>
      <c r="B2" s="164"/>
      <c r="C2" s="171" t="s">
        <v>5</v>
      </c>
      <c r="D2" s="171"/>
      <c r="E2" s="171"/>
      <c r="F2" s="171"/>
      <c r="G2" s="171"/>
      <c r="AE2" s="0" t="s">
        <v>83</v>
      </c>
    </row>
    <row r="3" customFormat="false" ht="24.75" hidden="false" customHeight="true" outlineLevel="0" collapsed="false">
      <c r="A3" s="163" t="s">
        <v>79</v>
      </c>
      <c r="B3" s="164"/>
      <c r="C3" s="171" t="s">
        <v>7</v>
      </c>
      <c r="D3" s="171"/>
      <c r="E3" s="171"/>
      <c r="F3" s="171"/>
      <c r="G3" s="171"/>
      <c r="AE3" s="0" t="s">
        <v>84</v>
      </c>
    </row>
    <row r="4" customFormat="false" ht="24.75" hidden="true" customHeight="true" outlineLevel="0" collapsed="false">
      <c r="A4" s="163" t="s">
        <v>80</v>
      </c>
      <c r="B4" s="164"/>
      <c r="C4" s="171"/>
      <c r="D4" s="171"/>
      <c r="E4" s="171"/>
      <c r="F4" s="171"/>
      <c r="G4" s="171"/>
      <c r="AE4" s="0" t="s">
        <v>85</v>
      </c>
    </row>
    <row r="5" customFormat="false" ht="12.75" hidden="true" customHeight="false" outlineLevel="0" collapsed="false">
      <c r="A5" s="172" t="s">
        <v>86</v>
      </c>
      <c r="B5" s="173"/>
      <c r="C5" s="174"/>
      <c r="D5" s="175"/>
      <c r="E5" s="175"/>
      <c r="F5" s="175"/>
      <c r="G5" s="176"/>
      <c r="AE5" s="0" t="s">
        <v>87</v>
      </c>
    </row>
    <row r="7" customFormat="false" ht="35.05" hidden="false" customHeight="false" outlineLevel="0" collapsed="false">
      <c r="A7" s="177" t="s">
        <v>88</v>
      </c>
      <c r="B7" s="178" t="s">
        <v>89</v>
      </c>
      <c r="C7" s="178" t="s">
        <v>90</v>
      </c>
      <c r="D7" s="177" t="s">
        <v>91</v>
      </c>
      <c r="E7" s="177" t="s">
        <v>92</v>
      </c>
      <c r="F7" s="179" t="s">
        <v>93</v>
      </c>
      <c r="G7" s="177" t="s">
        <v>22</v>
      </c>
      <c r="H7" s="180" t="s">
        <v>94</v>
      </c>
      <c r="I7" s="180" t="s">
        <v>95</v>
      </c>
      <c r="J7" s="180" t="s">
        <v>96</v>
      </c>
      <c r="K7" s="180" t="s">
        <v>97</v>
      </c>
      <c r="L7" s="180" t="s">
        <v>98</v>
      </c>
      <c r="M7" s="180" t="s">
        <v>99</v>
      </c>
      <c r="N7" s="180" t="s">
        <v>100</v>
      </c>
      <c r="O7" s="180" t="s">
        <v>101</v>
      </c>
      <c r="P7" s="180" t="s">
        <v>102</v>
      </c>
      <c r="Q7" s="180" t="s">
        <v>103</v>
      </c>
      <c r="R7" s="180" t="s">
        <v>104</v>
      </c>
      <c r="S7" s="180" t="s">
        <v>105</v>
      </c>
      <c r="T7" s="180" t="s">
        <v>106</v>
      </c>
      <c r="U7" s="180" t="s">
        <v>107</v>
      </c>
    </row>
    <row r="8" customFormat="false" ht="12.75" hidden="false" customHeight="false" outlineLevel="0" collapsed="false">
      <c r="A8" s="181" t="s">
        <v>108</v>
      </c>
      <c r="B8" s="182" t="s">
        <v>57</v>
      </c>
      <c r="C8" s="183" t="s">
        <v>58</v>
      </c>
      <c r="D8" s="184"/>
      <c r="E8" s="185"/>
      <c r="F8" s="186"/>
      <c r="G8" s="186" t="n">
        <f aca="false">SUMIF(AE9:AE111,"&lt;&gt;NOR",G9:G111)</f>
        <v>0</v>
      </c>
      <c r="H8" s="186"/>
      <c r="I8" s="186" t="n">
        <f aca="false">SUM(I9:I111)</f>
        <v>0</v>
      </c>
      <c r="J8" s="186"/>
      <c r="K8" s="186" t="n">
        <f aca="false">SUM(K9:K111)</f>
        <v>0</v>
      </c>
      <c r="L8" s="186"/>
      <c r="M8" s="186" t="n">
        <f aca="false">SUM(M9:M111)</f>
        <v>0</v>
      </c>
      <c r="N8" s="187"/>
      <c r="O8" s="187" t="n">
        <f aca="false">SUM(O9:O111)</f>
        <v>174.88213</v>
      </c>
      <c r="P8" s="187"/>
      <c r="Q8" s="187" t="n">
        <f aca="false">SUM(Q9:Q111)</f>
        <v>283.5452</v>
      </c>
      <c r="R8" s="187"/>
      <c r="S8" s="187"/>
      <c r="T8" s="181"/>
      <c r="U8" s="187" t="n">
        <f aca="false">SUM(U9:U111)</f>
        <v>5143.56</v>
      </c>
      <c r="AE8" s="0" t="s">
        <v>109</v>
      </c>
    </row>
    <row r="9" customFormat="false" ht="12.75" hidden="false" customHeight="false" outlineLevel="1" collapsed="false">
      <c r="A9" s="188" t="n">
        <v>1</v>
      </c>
      <c r="B9" s="189" t="s">
        <v>110</v>
      </c>
      <c r="C9" s="190" t="s">
        <v>111</v>
      </c>
      <c r="D9" s="191" t="s">
        <v>112</v>
      </c>
      <c r="E9" s="192" t="n">
        <v>79.2</v>
      </c>
      <c r="F9" s="193" t="n">
        <f aca="false">H9+J9</f>
        <v>0</v>
      </c>
      <c r="G9" s="194" t="n">
        <f aca="false">ROUND(E9*F9,2)</f>
        <v>0</v>
      </c>
      <c r="H9" s="194"/>
      <c r="I9" s="194" t="n">
        <f aca="false">ROUND(E9*H9,2)</f>
        <v>0</v>
      </c>
      <c r="J9" s="194"/>
      <c r="K9" s="194" t="n">
        <f aca="false">ROUND(E9*J9,2)</f>
        <v>0</v>
      </c>
      <c r="L9" s="194" t="n">
        <v>21</v>
      </c>
      <c r="M9" s="194" t="n">
        <f aca="false">G9*(1+L9/100)</f>
        <v>0</v>
      </c>
      <c r="N9" s="195" t="n">
        <v>0</v>
      </c>
      <c r="O9" s="195" t="n">
        <f aca="false">ROUND(E9*N9,5)</f>
        <v>0</v>
      </c>
      <c r="P9" s="195" t="n">
        <v>0</v>
      </c>
      <c r="Q9" s="195" t="n">
        <f aca="false">ROUND(E9*P9,5)</f>
        <v>0</v>
      </c>
      <c r="R9" s="195"/>
      <c r="S9" s="195"/>
      <c r="T9" s="196" t="n">
        <v>0.172</v>
      </c>
      <c r="U9" s="195" t="n">
        <f aca="false">ROUND(E9*T9,2)</f>
        <v>13.62</v>
      </c>
      <c r="V9" s="197"/>
      <c r="W9" s="197"/>
      <c r="X9" s="197"/>
      <c r="Y9" s="197"/>
      <c r="Z9" s="197"/>
      <c r="AA9" s="197"/>
      <c r="AB9" s="197"/>
      <c r="AC9" s="197"/>
      <c r="AD9" s="197"/>
      <c r="AE9" s="197" t="s">
        <v>113</v>
      </c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</row>
    <row r="10" customFormat="false" ht="12.75" hidden="false" customHeight="false" outlineLevel="1" collapsed="false">
      <c r="A10" s="188" t="n">
        <v>2</v>
      </c>
      <c r="B10" s="189" t="s">
        <v>114</v>
      </c>
      <c r="C10" s="190" t="s">
        <v>115</v>
      </c>
      <c r="D10" s="191" t="s">
        <v>116</v>
      </c>
      <c r="E10" s="192" t="n">
        <v>1</v>
      </c>
      <c r="F10" s="193" t="n">
        <f aca="false">H10+J10</f>
        <v>0</v>
      </c>
      <c r="G10" s="194" t="n">
        <f aca="false">ROUND(E10*F10,2)</f>
        <v>0</v>
      </c>
      <c r="H10" s="194"/>
      <c r="I10" s="194" t="n">
        <f aca="false">ROUND(E10*H10,2)</f>
        <v>0</v>
      </c>
      <c r="J10" s="194"/>
      <c r="K10" s="194" t="n">
        <f aca="false">ROUND(E10*J10,2)</f>
        <v>0</v>
      </c>
      <c r="L10" s="194" t="n">
        <v>21</v>
      </c>
      <c r="M10" s="194" t="n">
        <f aca="false">G10*(1+L10/100)</f>
        <v>0</v>
      </c>
      <c r="N10" s="195" t="n">
        <v>0</v>
      </c>
      <c r="O10" s="195" t="n">
        <f aca="false">ROUND(E10*N10,5)</f>
        <v>0</v>
      </c>
      <c r="P10" s="195" t="n">
        <v>0</v>
      </c>
      <c r="Q10" s="195" t="n">
        <f aca="false">ROUND(E10*P10,5)</f>
        <v>0</v>
      </c>
      <c r="R10" s="195"/>
      <c r="S10" s="195"/>
      <c r="T10" s="196" t="n">
        <v>0.49</v>
      </c>
      <c r="U10" s="195" t="n">
        <f aca="false">ROUND(E10*T10,2)</f>
        <v>0.49</v>
      </c>
      <c r="V10" s="197"/>
      <c r="W10" s="197"/>
      <c r="X10" s="197"/>
      <c r="Y10" s="197"/>
      <c r="Z10" s="197"/>
      <c r="AA10" s="197"/>
      <c r="AB10" s="197"/>
      <c r="AC10" s="197"/>
      <c r="AD10" s="197"/>
      <c r="AE10" s="197" t="s">
        <v>113</v>
      </c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</row>
    <row r="11" customFormat="false" ht="12.75" hidden="false" customHeight="false" outlineLevel="1" collapsed="false">
      <c r="A11" s="188" t="n">
        <v>3</v>
      </c>
      <c r="B11" s="189" t="s">
        <v>117</v>
      </c>
      <c r="C11" s="190" t="s">
        <v>118</v>
      </c>
      <c r="D11" s="191" t="s">
        <v>116</v>
      </c>
      <c r="E11" s="192" t="n">
        <v>1</v>
      </c>
      <c r="F11" s="193" t="n">
        <f aca="false">H11+J11</f>
        <v>0</v>
      </c>
      <c r="G11" s="194" t="n">
        <f aca="false">ROUND(E11*F11,2)</f>
        <v>0</v>
      </c>
      <c r="H11" s="194"/>
      <c r="I11" s="194" t="n">
        <f aca="false">ROUND(E11*H11,2)</f>
        <v>0</v>
      </c>
      <c r="J11" s="194"/>
      <c r="K11" s="194" t="n">
        <f aca="false">ROUND(E11*J11,2)</f>
        <v>0</v>
      </c>
      <c r="L11" s="194" t="n">
        <v>21</v>
      </c>
      <c r="M11" s="194" t="n">
        <f aca="false">G11*(1+L11/100)</f>
        <v>0</v>
      </c>
      <c r="N11" s="195" t="n">
        <v>0</v>
      </c>
      <c r="O11" s="195" t="n">
        <f aca="false">ROUND(E11*N11,5)</f>
        <v>0</v>
      </c>
      <c r="P11" s="195" t="n">
        <v>0</v>
      </c>
      <c r="Q11" s="195" t="n">
        <f aca="false">ROUND(E11*P11,5)</f>
        <v>0</v>
      </c>
      <c r="R11" s="195"/>
      <c r="S11" s="195"/>
      <c r="T11" s="196" t="n">
        <v>0.88</v>
      </c>
      <c r="U11" s="195" t="n">
        <f aca="false">ROUND(E11*T11,2)</f>
        <v>0.88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 t="s">
        <v>113</v>
      </c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</row>
    <row r="12" customFormat="false" ht="12.75" hidden="false" customHeight="false" outlineLevel="1" collapsed="false">
      <c r="A12" s="188" t="n">
        <v>4</v>
      </c>
      <c r="B12" s="189" t="s">
        <v>119</v>
      </c>
      <c r="C12" s="190" t="s">
        <v>120</v>
      </c>
      <c r="D12" s="191" t="s">
        <v>116</v>
      </c>
      <c r="E12" s="192" t="n">
        <v>1</v>
      </c>
      <c r="F12" s="193" t="n">
        <f aca="false">H12+J12</f>
        <v>0</v>
      </c>
      <c r="G12" s="194" t="n">
        <f aca="false">ROUND(E12*F12,2)</f>
        <v>0</v>
      </c>
      <c r="H12" s="194"/>
      <c r="I12" s="194" t="n">
        <f aca="false">ROUND(E12*H12,2)</f>
        <v>0</v>
      </c>
      <c r="J12" s="194"/>
      <c r="K12" s="194" t="n">
        <f aca="false">ROUND(E12*J12,2)</f>
        <v>0</v>
      </c>
      <c r="L12" s="194" t="n">
        <v>21</v>
      </c>
      <c r="M12" s="194" t="n">
        <f aca="false">G12*(1+L12/100)</f>
        <v>0</v>
      </c>
      <c r="N12" s="195" t="n">
        <v>5E-005</v>
      </c>
      <c r="O12" s="195" t="n">
        <f aca="false">ROUND(E12*N12,5)</f>
        <v>5E-005</v>
      </c>
      <c r="P12" s="195" t="n">
        <v>0</v>
      </c>
      <c r="Q12" s="195" t="n">
        <f aca="false">ROUND(E12*P12,5)</f>
        <v>0</v>
      </c>
      <c r="R12" s="195"/>
      <c r="S12" s="195"/>
      <c r="T12" s="196" t="n">
        <v>0.659</v>
      </c>
      <c r="U12" s="195" t="n">
        <f aca="false">ROUND(E12*T12,2)</f>
        <v>0.66</v>
      </c>
      <c r="V12" s="197"/>
      <c r="W12" s="197"/>
      <c r="X12" s="197"/>
      <c r="Y12" s="197"/>
      <c r="Z12" s="197"/>
      <c r="AA12" s="197"/>
      <c r="AB12" s="197"/>
      <c r="AC12" s="197"/>
      <c r="AD12" s="197"/>
      <c r="AE12" s="197" t="s">
        <v>113</v>
      </c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customFormat="false" ht="12.75" hidden="false" customHeight="false" outlineLevel="1" collapsed="false">
      <c r="A13" s="188" t="n">
        <v>5</v>
      </c>
      <c r="B13" s="189" t="s">
        <v>121</v>
      </c>
      <c r="C13" s="190" t="s">
        <v>122</v>
      </c>
      <c r="D13" s="191" t="s">
        <v>116</v>
      </c>
      <c r="E13" s="192" t="n">
        <v>1</v>
      </c>
      <c r="F13" s="193" t="n">
        <f aca="false">H13+J13</f>
        <v>0</v>
      </c>
      <c r="G13" s="194" t="n">
        <f aca="false">ROUND(E13*F13,2)</f>
        <v>0</v>
      </c>
      <c r="H13" s="194"/>
      <c r="I13" s="194" t="n">
        <f aca="false">ROUND(E13*H13,2)</f>
        <v>0</v>
      </c>
      <c r="J13" s="194"/>
      <c r="K13" s="194" t="n">
        <f aca="false">ROUND(E13*J13,2)</f>
        <v>0</v>
      </c>
      <c r="L13" s="194" t="n">
        <v>21</v>
      </c>
      <c r="M13" s="194" t="n">
        <f aca="false">G13*(1+L13/100)</f>
        <v>0</v>
      </c>
      <c r="N13" s="195" t="n">
        <v>5E-005</v>
      </c>
      <c r="O13" s="195" t="n">
        <f aca="false">ROUND(E13*N13,5)</f>
        <v>5E-005</v>
      </c>
      <c r="P13" s="195" t="n">
        <v>0</v>
      </c>
      <c r="Q13" s="195" t="n">
        <f aca="false">ROUND(E13*P13,5)</f>
        <v>0</v>
      </c>
      <c r="R13" s="195"/>
      <c r="S13" s="195"/>
      <c r="T13" s="196" t="n">
        <v>1.655</v>
      </c>
      <c r="U13" s="195" t="n">
        <f aca="false">ROUND(E13*T13,2)</f>
        <v>1.66</v>
      </c>
      <c r="V13" s="197"/>
      <c r="W13" s="197"/>
      <c r="X13" s="197"/>
      <c r="Y13" s="197"/>
      <c r="Z13" s="197"/>
      <c r="AA13" s="197"/>
      <c r="AB13" s="197"/>
      <c r="AC13" s="197"/>
      <c r="AD13" s="197"/>
      <c r="AE13" s="197" t="s">
        <v>113</v>
      </c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customFormat="false" ht="12.75" hidden="false" customHeight="false" outlineLevel="1" collapsed="false">
      <c r="A14" s="188" t="n">
        <v>6</v>
      </c>
      <c r="B14" s="189" t="s">
        <v>123</v>
      </c>
      <c r="C14" s="190" t="s">
        <v>124</v>
      </c>
      <c r="D14" s="191" t="s">
        <v>125</v>
      </c>
      <c r="E14" s="192" t="n">
        <v>472.1</v>
      </c>
      <c r="F14" s="193" t="n">
        <f aca="false">H14+J14</f>
        <v>0</v>
      </c>
      <c r="G14" s="194" t="n">
        <f aca="false">ROUND(E14*F14,2)</f>
        <v>0</v>
      </c>
      <c r="H14" s="194"/>
      <c r="I14" s="194" t="n">
        <f aca="false">ROUND(E14*H14,2)</f>
        <v>0</v>
      </c>
      <c r="J14" s="194"/>
      <c r="K14" s="194" t="n">
        <f aca="false">ROUND(E14*J14,2)</f>
        <v>0</v>
      </c>
      <c r="L14" s="194" t="n">
        <v>21</v>
      </c>
      <c r="M14" s="194" t="n">
        <f aca="false">G14*(1+L14/100)</f>
        <v>0</v>
      </c>
      <c r="N14" s="195" t="n">
        <v>0.02478</v>
      </c>
      <c r="O14" s="195" t="n">
        <f aca="false">ROUND(E14*N14,5)</f>
        <v>11.69864</v>
      </c>
      <c r="P14" s="195" t="n">
        <v>0</v>
      </c>
      <c r="Q14" s="195" t="n">
        <f aca="false">ROUND(E14*P14,5)</f>
        <v>0</v>
      </c>
      <c r="R14" s="195"/>
      <c r="S14" s="195"/>
      <c r="T14" s="196" t="n">
        <v>0.547</v>
      </c>
      <c r="U14" s="195" t="n">
        <f aca="false">ROUND(E14*T14,2)</f>
        <v>258.24</v>
      </c>
      <c r="V14" s="197"/>
      <c r="W14" s="197"/>
      <c r="X14" s="197"/>
      <c r="Y14" s="197"/>
      <c r="Z14" s="197"/>
      <c r="AA14" s="197"/>
      <c r="AB14" s="197"/>
      <c r="AC14" s="197"/>
      <c r="AD14" s="197"/>
      <c r="AE14" s="197" t="s">
        <v>113</v>
      </c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customFormat="false" ht="12.75" hidden="false" customHeight="false" outlineLevel="1" collapsed="false">
      <c r="A15" s="188"/>
      <c r="B15" s="189"/>
      <c r="C15" s="198" t="s">
        <v>126</v>
      </c>
      <c r="D15" s="199"/>
      <c r="E15" s="200" t="n">
        <v>187.5</v>
      </c>
      <c r="F15" s="194"/>
      <c r="G15" s="194"/>
      <c r="H15" s="194"/>
      <c r="I15" s="194"/>
      <c r="J15" s="194"/>
      <c r="K15" s="194"/>
      <c r="L15" s="194"/>
      <c r="M15" s="194"/>
      <c r="N15" s="195"/>
      <c r="O15" s="195"/>
      <c r="P15" s="195"/>
      <c r="Q15" s="195"/>
      <c r="R15" s="195"/>
      <c r="S15" s="195"/>
      <c r="T15" s="196"/>
      <c r="U15" s="195"/>
      <c r="V15" s="197"/>
      <c r="W15" s="197"/>
      <c r="X15" s="197"/>
      <c r="Y15" s="197"/>
      <c r="Z15" s="197"/>
      <c r="AA15" s="197"/>
      <c r="AB15" s="197"/>
      <c r="AC15" s="197"/>
      <c r="AD15" s="197"/>
      <c r="AE15" s="197" t="s">
        <v>127</v>
      </c>
      <c r="AF15" s="197" t="n">
        <v>0</v>
      </c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customFormat="false" ht="12.75" hidden="false" customHeight="false" outlineLevel="1" collapsed="false">
      <c r="A16" s="188"/>
      <c r="B16" s="189"/>
      <c r="C16" s="198" t="s">
        <v>128</v>
      </c>
      <c r="D16" s="199"/>
      <c r="E16" s="200" t="n">
        <v>188.9</v>
      </c>
      <c r="F16" s="194"/>
      <c r="G16" s="194"/>
      <c r="H16" s="194"/>
      <c r="I16" s="194"/>
      <c r="J16" s="194"/>
      <c r="K16" s="194"/>
      <c r="L16" s="194"/>
      <c r="M16" s="194"/>
      <c r="N16" s="195"/>
      <c r="O16" s="195"/>
      <c r="P16" s="195"/>
      <c r="Q16" s="195"/>
      <c r="R16" s="195"/>
      <c r="S16" s="195"/>
      <c r="T16" s="196"/>
      <c r="U16" s="195"/>
      <c r="V16" s="197"/>
      <c r="W16" s="197"/>
      <c r="X16" s="197"/>
      <c r="Y16" s="197"/>
      <c r="Z16" s="197"/>
      <c r="AA16" s="197"/>
      <c r="AB16" s="197"/>
      <c r="AC16" s="197"/>
      <c r="AD16" s="197"/>
      <c r="AE16" s="197" t="s">
        <v>127</v>
      </c>
      <c r="AF16" s="197" t="n">
        <v>0</v>
      </c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</row>
    <row r="17" customFormat="false" ht="12.75" hidden="false" customHeight="false" outlineLevel="1" collapsed="false">
      <c r="A17" s="188"/>
      <c r="B17" s="189"/>
      <c r="C17" s="198" t="s">
        <v>129</v>
      </c>
      <c r="D17" s="199"/>
      <c r="E17" s="200" t="n">
        <v>95.7</v>
      </c>
      <c r="F17" s="194"/>
      <c r="G17" s="194"/>
      <c r="H17" s="194"/>
      <c r="I17" s="194"/>
      <c r="J17" s="194"/>
      <c r="K17" s="194"/>
      <c r="L17" s="194"/>
      <c r="M17" s="194"/>
      <c r="N17" s="195"/>
      <c r="O17" s="195"/>
      <c r="P17" s="195"/>
      <c r="Q17" s="195"/>
      <c r="R17" s="195"/>
      <c r="S17" s="195"/>
      <c r="T17" s="196"/>
      <c r="U17" s="195"/>
      <c r="V17" s="197"/>
      <c r="W17" s="197"/>
      <c r="X17" s="197"/>
      <c r="Y17" s="197"/>
      <c r="Z17" s="197"/>
      <c r="AA17" s="197"/>
      <c r="AB17" s="197"/>
      <c r="AC17" s="197"/>
      <c r="AD17" s="197"/>
      <c r="AE17" s="197" t="s">
        <v>127</v>
      </c>
      <c r="AF17" s="197" t="n">
        <v>0</v>
      </c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customFormat="false" ht="12.75" hidden="false" customHeight="false" outlineLevel="1" collapsed="false">
      <c r="A18" s="188" t="n">
        <v>7</v>
      </c>
      <c r="B18" s="189" t="s">
        <v>130</v>
      </c>
      <c r="C18" s="190" t="s">
        <v>131</v>
      </c>
      <c r="D18" s="191" t="s">
        <v>125</v>
      </c>
      <c r="E18" s="192" t="n">
        <v>8.4</v>
      </c>
      <c r="F18" s="193" t="n">
        <f aca="false">H18+J18</f>
        <v>0</v>
      </c>
      <c r="G18" s="194" t="n">
        <f aca="false">ROUND(E18*F18,2)</f>
        <v>0</v>
      </c>
      <c r="H18" s="194"/>
      <c r="I18" s="194" t="n">
        <f aca="false">ROUND(E18*H18,2)</f>
        <v>0</v>
      </c>
      <c r="J18" s="194"/>
      <c r="K18" s="194" t="n">
        <f aca="false">ROUND(E18*J18,2)</f>
        <v>0</v>
      </c>
      <c r="L18" s="194" t="n">
        <v>21</v>
      </c>
      <c r="M18" s="194" t="n">
        <f aca="false">G18*(1+L18/100)</f>
        <v>0</v>
      </c>
      <c r="N18" s="195" t="n">
        <v>0.01271</v>
      </c>
      <c r="O18" s="195" t="n">
        <f aca="false">ROUND(E18*N18,5)</f>
        <v>0.10676</v>
      </c>
      <c r="P18" s="195" t="n">
        <v>0</v>
      </c>
      <c r="Q18" s="195" t="n">
        <f aca="false">ROUND(E18*P18,5)</f>
        <v>0</v>
      </c>
      <c r="R18" s="195"/>
      <c r="S18" s="195"/>
      <c r="T18" s="196" t="n">
        <v>1.153</v>
      </c>
      <c r="U18" s="195" t="n">
        <f aca="false">ROUND(E18*T18,2)</f>
        <v>9.69</v>
      </c>
      <c r="V18" s="197"/>
      <c r="W18" s="197"/>
      <c r="X18" s="197"/>
      <c r="Y18" s="197"/>
      <c r="Z18" s="197"/>
      <c r="AA18" s="197"/>
      <c r="AB18" s="197"/>
      <c r="AC18" s="197"/>
      <c r="AD18" s="197"/>
      <c r="AE18" s="197" t="s">
        <v>113</v>
      </c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customFormat="false" ht="19.4" hidden="false" customHeight="false" outlineLevel="1" collapsed="false">
      <c r="A19" s="188"/>
      <c r="B19" s="189"/>
      <c r="C19" s="198" t="s">
        <v>132</v>
      </c>
      <c r="D19" s="199"/>
      <c r="E19" s="200" t="n">
        <v>8.4</v>
      </c>
      <c r="F19" s="194"/>
      <c r="G19" s="194"/>
      <c r="H19" s="194"/>
      <c r="I19" s="194"/>
      <c r="J19" s="194"/>
      <c r="K19" s="194"/>
      <c r="L19" s="194"/>
      <c r="M19" s="194"/>
      <c r="N19" s="195"/>
      <c r="O19" s="195"/>
      <c r="P19" s="195"/>
      <c r="Q19" s="195"/>
      <c r="R19" s="195"/>
      <c r="S19" s="195"/>
      <c r="T19" s="196"/>
      <c r="U19" s="195"/>
      <c r="V19" s="197"/>
      <c r="W19" s="197"/>
      <c r="X19" s="197"/>
      <c r="Y19" s="197"/>
      <c r="Z19" s="197"/>
      <c r="AA19" s="197"/>
      <c r="AB19" s="197"/>
      <c r="AC19" s="197"/>
      <c r="AD19" s="197"/>
      <c r="AE19" s="197" t="s">
        <v>127</v>
      </c>
      <c r="AF19" s="197" t="n">
        <v>0</v>
      </c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customFormat="false" ht="12.75" hidden="false" customHeight="false" outlineLevel="1" collapsed="false">
      <c r="A20" s="188" t="n">
        <v>8</v>
      </c>
      <c r="B20" s="189" t="s">
        <v>133</v>
      </c>
      <c r="C20" s="190" t="s">
        <v>134</v>
      </c>
      <c r="D20" s="191" t="s">
        <v>125</v>
      </c>
      <c r="E20" s="192" t="n">
        <v>106.2</v>
      </c>
      <c r="F20" s="193" t="n">
        <f aca="false">H20+J20</f>
        <v>0</v>
      </c>
      <c r="G20" s="194" t="n">
        <f aca="false">ROUND(E20*F20,2)</f>
        <v>0</v>
      </c>
      <c r="H20" s="194"/>
      <c r="I20" s="194" t="n">
        <f aca="false">ROUND(E20*H20,2)</f>
        <v>0</v>
      </c>
      <c r="J20" s="194"/>
      <c r="K20" s="194" t="n">
        <f aca="false">ROUND(E20*J20,2)</f>
        <v>0</v>
      </c>
      <c r="L20" s="194" t="n">
        <v>21</v>
      </c>
      <c r="M20" s="194" t="n">
        <f aca="false">G20*(1+L20/100)</f>
        <v>0</v>
      </c>
      <c r="N20" s="195" t="n">
        <v>0.0107</v>
      </c>
      <c r="O20" s="195" t="n">
        <f aca="false">ROUND(E20*N20,5)</f>
        <v>1.13634</v>
      </c>
      <c r="P20" s="195" t="n">
        <v>0</v>
      </c>
      <c r="Q20" s="195" t="n">
        <f aca="false">ROUND(E20*P20,5)</f>
        <v>0</v>
      </c>
      <c r="R20" s="195"/>
      <c r="S20" s="195"/>
      <c r="T20" s="196" t="n">
        <v>0.908</v>
      </c>
      <c r="U20" s="195" t="n">
        <f aca="false">ROUND(E20*T20,2)</f>
        <v>96.43</v>
      </c>
      <c r="V20" s="197"/>
      <c r="W20" s="197"/>
      <c r="X20" s="197"/>
      <c r="Y20" s="197"/>
      <c r="Z20" s="197"/>
      <c r="AA20" s="197"/>
      <c r="AB20" s="197"/>
      <c r="AC20" s="197"/>
      <c r="AD20" s="197"/>
      <c r="AE20" s="197" t="s">
        <v>113</v>
      </c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customFormat="false" ht="12.75" hidden="false" customHeight="false" outlineLevel="1" collapsed="false">
      <c r="A21" s="188"/>
      <c r="B21" s="189"/>
      <c r="C21" s="198" t="s">
        <v>135</v>
      </c>
      <c r="D21" s="199"/>
      <c r="E21" s="200" t="n">
        <v>33.1</v>
      </c>
      <c r="F21" s="194"/>
      <c r="G21" s="194"/>
      <c r="H21" s="194"/>
      <c r="I21" s="194"/>
      <c r="J21" s="194"/>
      <c r="K21" s="194"/>
      <c r="L21" s="194"/>
      <c r="M21" s="194"/>
      <c r="N21" s="195"/>
      <c r="O21" s="195"/>
      <c r="P21" s="195"/>
      <c r="Q21" s="195"/>
      <c r="R21" s="195"/>
      <c r="S21" s="195"/>
      <c r="T21" s="196"/>
      <c r="U21" s="195"/>
      <c r="V21" s="197"/>
      <c r="W21" s="197"/>
      <c r="X21" s="197"/>
      <c r="Y21" s="197"/>
      <c r="Z21" s="197"/>
      <c r="AA21" s="197"/>
      <c r="AB21" s="197"/>
      <c r="AC21" s="197"/>
      <c r="AD21" s="197"/>
      <c r="AE21" s="197" t="s">
        <v>127</v>
      </c>
      <c r="AF21" s="197" t="n">
        <v>0</v>
      </c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customFormat="false" ht="12.75" hidden="false" customHeight="false" outlineLevel="1" collapsed="false">
      <c r="A22" s="188"/>
      <c r="B22" s="189"/>
      <c r="C22" s="198" t="s">
        <v>136</v>
      </c>
      <c r="D22" s="199"/>
      <c r="E22" s="200" t="n">
        <v>73.1</v>
      </c>
      <c r="F22" s="194"/>
      <c r="G22" s="194"/>
      <c r="H22" s="194"/>
      <c r="I22" s="194"/>
      <c r="J22" s="194"/>
      <c r="K22" s="194"/>
      <c r="L22" s="194"/>
      <c r="M22" s="194"/>
      <c r="N22" s="195"/>
      <c r="O22" s="195"/>
      <c r="P22" s="195"/>
      <c r="Q22" s="195"/>
      <c r="R22" s="195"/>
      <c r="S22" s="195"/>
      <c r="T22" s="196"/>
      <c r="U22" s="195"/>
      <c r="V22" s="197"/>
      <c r="W22" s="197"/>
      <c r="X22" s="197"/>
      <c r="Y22" s="197"/>
      <c r="Z22" s="197"/>
      <c r="AA22" s="197"/>
      <c r="AB22" s="197"/>
      <c r="AC22" s="197"/>
      <c r="AD22" s="197"/>
      <c r="AE22" s="197" t="s">
        <v>127</v>
      </c>
      <c r="AF22" s="197" t="n">
        <v>0</v>
      </c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customFormat="false" ht="12.75" hidden="false" customHeight="false" outlineLevel="1" collapsed="false">
      <c r="A23" s="188" t="n">
        <v>9</v>
      </c>
      <c r="B23" s="189" t="s">
        <v>137</v>
      </c>
      <c r="C23" s="190" t="s">
        <v>138</v>
      </c>
      <c r="D23" s="191" t="s">
        <v>125</v>
      </c>
      <c r="E23" s="192" t="n">
        <v>47.7</v>
      </c>
      <c r="F23" s="193" t="n">
        <f aca="false">H23+J23</f>
        <v>0</v>
      </c>
      <c r="G23" s="194" t="n">
        <f aca="false">ROUND(E23*F23,2)</f>
        <v>0</v>
      </c>
      <c r="H23" s="194"/>
      <c r="I23" s="194" t="n">
        <f aca="false">ROUND(E23*H23,2)</f>
        <v>0</v>
      </c>
      <c r="J23" s="194"/>
      <c r="K23" s="194" t="n">
        <f aca="false">ROUND(E23*J23,2)</f>
        <v>0</v>
      </c>
      <c r="L23" s="194" t="n">
        <v>21</v>
      </c>
      <c r="M23" s="194" t="n">
        <f aca="false">G23*(1+L23/100)</f>
        <v>0</v>
      </c>
      <c r="N23" s="195" t="n">
        <v>0.01271</v>
      </c>
      <c r="O23" s="195" t="n">
        <f aca="false">ROUND(E23*N23,5)</f>
        <v>0.60627</v>
      </c>
      <c r="P23" s="195" t="n">
        <v>0</v>
      </c>
      <c r="Q23" s="195" t="n">
        <f aca="false">ROUND(E23*P23,5)</f>
        <v>0</v>
      </c>
      <c r="R23" s="195"/>
      <c r="S23" s="195"/>
      <c r="T23" s="196" t="n">
        <v>1.153</v>
      </c>
      <c r="U23" s="195" t="n">
        <f aca="false">ROUND(E23*T23,2)</f>
        <v>55</v>
      </c>
      <c r="V23" s="197"/>
      <c r="W23" s="197"/>
      <c r="X23" s="197"/>
      <c r="Y23" s="197"/>
      <c r="Z23" s="197"/>
      <c r="AA23" s="197"/>
      <c r="AB23" s="197"/>
      <c r="AC23" s="197"/>
      <c r="AD23" s="197"/>
      <c r="AE23" s="197" t="s">
        <v>113</v>
      </c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customFormat="false" ht="12.75" hidden="false" customHeight="false" outlineLevel="1" collapsed="false">
      <c r="A24" s="188"/>
      <c r="B24" s="189"/>
      <c r="C24" s="198" t="s">
        <v>139</v>
      </c>
      <c r="D24" s="199"/>
      <c r="E24" s="200" t="n">
        <v>47.7</v>
      </c>
      <c r="F24" s="194"/>
      <c r="G24" s="194"/>
      <c r="H24" s="194"/>
      <c r="I24" s="194"/>
      <c r="J24" s="194"/>
      <c r="K24" s="194"/>
      <c r="L24" s="194"/>
      <c r="M24" s="194"/>
      <c r="N24" s="195"/>
      <c r="O24" s="195"/>
      <c r="P24" s="195"/>
      <c r="Q24" s="195"/>
      <c r="R24" s="195"/>
      <c r="S24" s="195"/>
      <c r="T24" s="196"/>
      <c r="U24" s="195"/>
      <c r="V24" s="197"/>
      <c r="W24" s="197"/>
      <c r="X24" s="197"/>
      <c r="Y24" s="197"/>
      <c r="Z24" s="197"/>
      <c r="AA24" s="197"/>
      <c r="AB24" s="197"/>
      <c r="AC24" s="197"/>
      <c r="AD24" s="197"/>
      <c r="AE24" s="197" t="s">
        <v>127</v>
      </c>
      <c r="AF24" s="197" t="n">
        <v>0</v>
      </c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customFormat="false" ht="12.75" hidden="false" customHeight="false" outlineLevel="1" collapsed="false">
      <c r="A25" s="188" t="n">
        <v>10</v>
      </c>
      <c r="B25" s="189" t="s">
        <v>140</v>
      </c>
      <c r="C25" s="190" t="s">
        <v>141</v>
      </c>
      <c r="D25" s="191" t="s">
        <v>142</v>
      </c>
      <c r="E25" s="192" t="n">
        <v>702.512</v>
      </c>
      <c r="F25" s="193" t="n">
        <f aca="false">H25+J25</f>
        <v>0</v>
      </c>
      <c r="G25" s="194" t="n">
        <f aca="false">ROUND(E25*F25,2)</f>
        <v>0</v>
      </c>
      <c r="H25" s="194"/>
      <c r="I25" s="194" t="n">
        <f aca="false">ROUND(E25*H25,2)</f>
        <v>0</v>
      </c>
      <c r="J25" s="194"/>
      <c r="K25" s="194" t="n">
        <f aca="false">ROUND(E25*J25,2)</f>
        <v>0</v>
      </c>
      <c r="L25" s="194" t="n">
        <v>21</v>
      </c>
      <c r="M25" s="194" t="n">
        <f aca="false">G25*(1+L25/100)</f>
        <v>0</v>
      </c>
      <c r="N25" s="195" t="n">
        <v>0</v>
      </c>
      <c r="O25" s="195" t="n">
        <f aca="false">ROUND(E25*N25,5)</f>
        <v>0</v>
      </c>
      <c r="P25" s="195" t="n">
        <v>0</v>
      </c>
      <c r="Q25" s="195" t="n">
        <f aca="false">ROUND(E25*P25,5)</f>
        <v>0</v>
      </c>
      <c r="R25" s="195"/>
      <c r="S25" s="195"/>
      <c r="T25" s="196" t="n">
        <v>1.548</v>
      </c>
      <c r="U25" s="195" t="n">
        <f aca="false">ROUND(E25*T25,2)</f>
        <v>1087.49</v>
      </c>
      <c r="V25" s="197"/>
      <c r="W25" s="197"/>
      <c r="X25" s="197"/>
      <c r="Y25" s="197"/>
      <c r="Z25" s="197"/>
      <c r="AA25" s="197"/>
      <c r="AB25" s="197"/>
      <c r="AC25" s="197"/>
      <c r="AD25" s="197"/>
      <c r="AE25" s="197" t="s">
        <v>113</v>
      </c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customFormat="false" ht="19.4" hidden="false" customHeight="false" outlineLevel="1" collapsed="false">
      <c r="A26" s="188"/>
      <c r="B26" s="189"/>
      <c r="C26" s="198" t="s">
        <v>143</v>
      </c>
      <c r="D26" s="199"/>
      <c r="E26" s="200" t="n">
        <v>372.5</v>
      </c>
      <c r="F26" s="194"/>
      <c r="G26" s="194"/>
      <c r="H26" s="194"/>
      <c r="I26" s="194"/>
      <c r="J26" s="194"/>
      <c r="K26" s="194"/>
      <c r="L26" s="194"/>
      <c r="M26" s="194"/>
      <c r="N26" s="195"/>
      <c r="O26" s="195"/>
      <c r="P26" s="195"/>
      <c r="Q26" s="195"/>
      <c r="R26" s="195"/>
      <c r="S26" s="195"/>
      <c r="T26" s="196"/>
      <c r="U26" s="195"/>
      <c r="V26" s="197"/>
      <c r="W26" s="197"/>
      <c r="X26" s="197"/>
      <c r="Y26" s="197"/>
      <c r="Z26" s="197"/>
      <c r="AA26" s="197"/>
      <c r="AB26" s="197"/>
      <c r="AC26" s="197"/>
      <c r="AD26" s="197"/>
      <c r="AE26" s="197" t="s">
        <v>127</v>
      </c>
      <c r="AF26" s="197" t="n">
        <v>0</v>
      </c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</row>
    <row r="27" customFormat="false" ht="12.75" hidden="false" customHeight="false" outlineLevel="1" collapsed="false">
      <c r="A27" s="188"/>
      <c r="B27" s="189"/>
      <c r="C27" s="198" t="s">
        <v>144</v>
      </c>
      <c r="D27" s="199"/>
      <c r="E27" s="200" t="n">
        <v>58.256</v>
      </c>
      <c r="F27" s="194"/>
      <c r="G27" s="194"/>
      <c r="H27" s="194"/>
      <c r="I27" s="194"/>
      <c r="J27" s="194"/>
      <c r="K27" s="194"/>
      <c r="L27" s="194"/>
      <c r="M27" s="194"/>
      <c r="N27" s="195"/>
      <c r="O27" s="195"/>
      <c r="P27" s="195"/>
      <c r="Q27" s="195"/>
      <c r="R27" s="195"/>
      <c r="S27" s="195"/>
      <c r="T27" s="196"/>
      <c r="U27" s="195"/>
      <c r="V27" s="197"/>
      <c r="W27" s="197"/>
      <c r="X27" s="197"/>
      <c r="Y27" s="197"/>
      <c r="Z27" s="197"/>
      <c r="AA27" s="197"/>
      <c r="AB27" s="197"/>
      <c r="AC27" s="197"/>
      <c r="AD27" s="197"/>
      <c r="AE27" s="197" t="s">
        <v>127</v>
      </c>
      <c r="AF27" s="197" t="n">
        <v>0</v>
      </c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customFormat="false" ht="12.75" hidden="false" customHeight="false" outlineLevel="1" collapsed="false">
      <c r="A28" s="188"/>
      <c r="B28" s="189"/>
      <c r="C28" s="198" t="s">
        <v>145</v>
      </c>
      <c r="D28" s="199"/>
      <c r="E28" s="200" t="n">
        <v>128.656</v>
      </c>
      <c r="F28" s="194"/>
      <c r="G28" s="194"/>
      <c r="H28" s="194"/>
      <c r="I28" s="194"/>
      <c r="J28" s="194"/>
      <c r="K28" s="194"/>
      <c r="L28" s="194"/>
      <c r="M28" s="194"/>
      <c r="N28" s="195"/>
      <c r="O28" s="195"/>
      <c r="P28" s="195"/>
      <c r="Q28" s="195"/>
      <c r="R28" s="195"/>
      <c r="S28" s="195"/>
      <c r="T28" s="196"/>
      <c r="U28" s="195"/>
      <c r="V28" s="197"/>
      <c r="W28" s="197"/>
      <c r="X28" s="197"/>
      <c r="Y28" s="197"/>
      <c r="Z28" s="197"/>
      <c r="AA28" s="197"/>
      <c r="AB28" s="197"/>
      <c r="AC28" s="197"/>
      <c r="AD28" s="197"/>
      <c r="AE28" s="197" t="s">
        <v>127</v>
      </c>
      <c r="AF28" s="197" t="n">
        <v>0</v>
      </c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customFormat="false" ht="12.75" hidden="false" customHeight="false" outlineLevel="1" collapsed="false">
      <c r="A29" s="188"/>
      <c r="B29" s="189"/>
      <c r="C29" s="198" t="s">
        <v>146</v>
      </c>
      <c r="D29" s="199"/>
      <c r="E29" s="200" t="n">
        <v>143.1</v>
      </c>
      <c r="F29" s="194"/>
      <c r="G29" s="194"/>
      <c r="H29" s="194"/>
      <c r="I29" s="194"/>
      <c r="J29" s="194"/>
      <c r="K29" s="194"/>
      <c r="L29" s="194"/>
      <c r="M29" s="194"/>
      <c r="N29" s="195"/>
      <c r="O29" s="195"/>
      <c r="P29" s="195"/>
      <c r="Q29" s="195"/>
      <c r="R29" s="195"/>
      <c r="S29" s="195"/>
      <c r="T29" s="196"/>
      <c r="U29" s="195"/>
      <c r="V29" s="197"/>
      <c r="W29" s="197"/>
      <c r="X29" s="197"/>
      <c r="Y29" s="197"/>
      <c r="Z29" s="197"/>
      <c r="AA29" s="197"/>
      <c r="AB29" s="197"/>
      <c r="AC29" s="197"/>
      <c r="AD29" s="197"/>
      <c r="AE29" s="197" t="s">
        <v>127</v>
      </c>
      <c r="AF29" s="197" t="n">
        <v>0</v>
      </c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customFormat="false" ht="19.4" hidden="false" customHeight="false" outlineLevel="1" collapsed="false">
      <c r="A30" s="188" t="n">
        <v>11</v>
      </c>
      <c r="B30" s="189" t="s">
        <v>147</v>
      </c>
      <c r="C30" s="190" t="s">
        <v>148</v>
      </c>
      <c r="D30" s="191" t="s">
        <v>142</v>
      </c>
      <c r="E30" s="192" t="n">
        <v>5</v>
      </c>
      <c r="F30" s="193" t="n">
        <f aca="false">H30+J30</f>
        <v>0</v>
      </c>
      <c r="G30" s="194" t="n">
        <f aca="false">ROUND(E30*F30,2)</f>
        <v>0</v>
      </c>
      <c r="H30" s="194"/>
      <c r="I30" s="194" t="n">
        <f aca="false">ROUND(E30*H30,2)</f>
        <v>0</v>
      </c>
      <c r="J30" s="194"/>
      <c r="K30" s="194" t="n">
        <f aca="false">ROUND(E30*J30,2)</f>
        <v>0</v>
      </c>
      <c r="L30" s="194" t="n">
        <v>21</v>
      </c>
      <c r="M30" s="194" t="n">
        <f aca="false">G30*(1+L30/100)</f>
        <v>0</v>
      </c>
      <c r="N30" s="195" t="n">
        <v>0</v>
      </c>
      <c r="O30" s="195" t="n">
        <f aca="false">ROUND(E30*N30,5)</f>
        <v>0</v>
      </c>
      <c r="P30" s="195" t="n">
        <v>0</v>
      </c>
      <c r="Q30" s="195" t="n">
        <f aca="false">ROUND(E30*P30,5)</f>
        <v>0</v>
      </c>
      <c r="R30" s="195"/>
      <c r="S30" s="195"/>
      <c r="T30" s="196" t="n">
        <v>16.54</v>
      </c>
      <c r="U30" s="195" t="n">
        <f aca="false">ROUND(E30*T30,2)</f>
        <v>82.7</v>
      </c>
      <c r="V30" s="197"/>
      <c r="W30" s="197"/>
      <c r="X30" s="197"/>
      <c r="Y30" s="197"/>
      <c r="Z30" s="197"/>
      <c r="AA30" s="197"/>
      <c r="AB30" s="197"/>
      <c r="AC30" s="197"/>
      <c r="AD30" s="197"/>
      <c r="AE30" s="197" t="s">
        <v>113</v>
      </c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customFormat="false" ht="12.75" hidden="false" customHeight="false" outlineLevel="1" collapsed="false">
      <c r="A31" s="188"/>
      <c r="B31" s="189"/>
      <c r="C31" s="198" t="s">
        <v>149</v>
      </c>
      <c r="D31" s="199"/>
      <c r="E31" s="200" t="n">
        <v>5</v>
      </c>
      <c r="F31" s="194"/>
      <c r="G31" s="194"/>
      <c r="H31" s="194"/>
      <c r="I31" s="194"/>
      <c r="J31" s="194"/>
      <c r="K31" s="194"/>
      <c r="L31" s="194"/>
      <c r="M31" s="194"/>
      <c r="N31" s="195"/>
      <c r="O31" s="195"/>
      <c r="P31" s="195"/>
      <c r="Q31" s="195"/>
      <c r="R31" s="195"/>
      <c r="S31" s="195"/>
      <c r="T31" s="196"/>
      <c r="U31" s="195"/>
      <c r="V31" s="197"/>
      <c r="W31" s="197"/>
      <c r="X31" s="197"/>
      <c r="Y31" s="197"/>
      <c r="Z31" s="197"/>
      <c r="AA31" s="197"/>
      <c r="AB31" s="197"/>
      <c r="AC31" s="197"/>
      <c r="AD31" s="197"/>
      <c r="AE31" s="197" t="s">
        <v>127</v>
      </c>
      <c r="AF31" s="197" t="n">
        <v>0</v>
      </c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customFormat="false" ht="19.4" hidden="false" customHeight="false" outlineLevel="1" collapsed="false">
      <c r="A32" s="188" t="n">
        <v>12</v>
      </c>
      <c r="B32" s="189" t="s">
        <v>150</v>
      </c>
      <c r="C32" s="190" t="s">
        <v>151</v>
      </c>
      <c r="D32" s="191" t="s">
        <v>142</v>
      </c>
      <c r="E32" s="192" t="n">
        <v>265.675</v>
      </c>
      <c r="F32" s="193" t="n">
        <f aca="false">H32+J32</f>
        <v>0</v>
      </c>
      <c r="G32" s="194" t="n">
        <f aca="false">ROUND(E32*F32,2)</f>
        <v>0</v>
      </c>
      <c r="H32" s="194"/>
      <c r="I32" s="194" t="n">
        <f aca="false">ROUND(E32*H32,2)</f>
        <v>0</v>
      </c>
      <c r="J32" s="194"/>
      <c r="K32" s="194" t="n">
        <f aca="false">ROUND(E32*J32,2)</f>
        <v>0</v>
      </c>
      <c r="L32" s="194" t="n">
        <v>21</v>
      </c>
      <c r="M32" s="194" t="n">
        <f aca="false">G32*(1+L32/100)</f>
        <v>0</v>
      </c>
      <c r="N32" s="195" t="n">
        <v>0</v>
      </c>
      <c r="O32" s="195" t="n">
        <f aca="false">ROUND(E32*N32,5)</f>
        <v>0</v>
      </c>
      <c r="P32" s="195" t="n">
        <v>0</v>
      </c>
      <c r="Q32" s="195" t="n">
        <f aca="false">ROUND(E32*P32,5)</f>
        <v>0</v>
      </c>
      <c r="R32" s="195"/>
      <c r="S32" s="195"/>
      <c r="T32" s="196" t="n">
        <v>0.097</v>
      </c>
      <c r="U32" s="195" t="n">
        <f aca="false">ROUND(E32*T32,2)</f>
        <v>25.77</v>
      </c>
      <c r="V32" s="197"/>
      <c r="W32" s="197"/>
      <c r="X32" s="197"/>
      <c r="Y32" s="197"/>
      <c r="Z32" s="197"/>
      <c r="AA32" s="197"/>
      <c r="AB32" s="197"/>
      <c r="AC32" s="197"/>
      <c r="AD32" s="197"/>
      <c r="AE32" s="197" t="s">
        <v>113</v>
      </c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customFormat="false" ht="12.75" hidden="false" customHeight="false" outlineLevel="1" collapsed="false">
      <c r="A33" s="188"/>
      <c r="B33" s="189"/>
      <c r="C33" s="198" t="s">
        <v>152</v>
      </c>
      <c r="D33" s="199"/>
      <c r="E33" s="200" t="n">
        <v>265.675</v>
      </c>
      <c r="F33" s="194"/>
      <c r="G33" s="194"/>
      <c r="H33" s="194"/>
      <c r="I33" s="194"/>
      <c r="J33" s="194"/>
      <c r="K33" s="194"/>
      <c r="L33" s="194"/>
      <c r="M33" s="194"/>
      <c r="N33" s="195"/>
      <c r="O33" s="195"/>
      <c r="P33" s="195"/>
      <c r="Q33" s="195"/>
      <c r="R33" s="195"/>
      <c r="S33" s="195"/>
      <c r="T33" s="196"/>
      <c r="U33" s="195"/>
      <c r="V33" s="197"/>
      <c r="W33" s="197"/>
      <c r="X33" s="197"/>
      <c r="Y33" s="197"/>
      <c r="Z33" s="197"/>
      <c r="AA33" s="197"/>
      <c r="AB33" s="197"/>
      <c r="AC33" s="197"/>
      <c r="AD33" s="197"/>
      <c r="AE33" s="197" t="s">
        <v>127</v>
      </c>
      <c r="AF33" s="197" t="n">
        <v>0</v>
      </c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customFormat="false" ht="12.75" hidden="false" customHeight="false" outlineLevel="1" collapsed="false">
      <c r="A34" s="188" t="n">
        <v>13</v>
      </c>
      <c r="B34" s="189" t="s">
        <v>153</v>
      </c>
      <c r="C34" s="190" t="s">
        <v>154</v>
      </c>
      <c r="D34" s="191" t="s">
        <v>142</v>
      </c>
      <c r="E34" s="192" t="n">
        <v>225</v>
      </c>
      <c r="F34" s="193" t="n">
        <f aca="false">H34+J34</f>
        <v>0</v>
      </c>
      <c r="G34" s="194" t="n">
        <f aca="false">ROUND(E34*F34,2)</f>
        <v>0</v>
      </c>
      <c r="H34" s="194"/>
      <c r="I34" s="194" t="n">
        <f aca="false">ROUND(E34*H34,2)</f>
        <v>0</v>
      </c>
      <c r="J34" s="194"/>
      <c r="K34" s="194" t="n">
        <f aca="false">ROUND(E34*J34,2)</f>
        <v>0</v>
      </c>
      <c r="L34" s="194" t="n">
        <v>21</v>
      </c>
      <c r="M34" s="194" t="n">
        <f aca="false">G34*(1+L34/100)</f>
        <v>0</v>
      </c>
      <c r="N34" s="195" t="n">
        <v>0</v>
      </c>
      <c r="O34" s="195" t="n">
        <f aca="false">ROUND(E34*N34,5)</f>
        <v>0</v>
      </c>
      <c r="P34" s="195" t="n">
        <v>0</v>
      </c>
      <c r="Q34" s="195" t="n">
        <f aca="false">ROUND(E34*P34,5)</f>
        <v>0</v>
      </c>
      <c r="R34" s="195"/>
      <c r="S34" s="195"/>
      <c r="T34" s="196" t="n">
        <v>0.082</v>
      </c>
      <c r="U34" s="195" t="n">
        <f aca="false">ROUND(E34*T34,2)</f>
        <v>18.45</v>
      </c>
      <c r="V34" s="197"/>
      <c r="W34" s="197"/>
      <c r="X34" s="197"/>
      <c r="Y34" s="197"/>
      <c r="Z34" s="197"/>
      <c r="AA34" s="197"/>
      <c r="AB34" s="197"/>
      <c r="AC34" s="197"/>
      <c r="AD34" s="197"/>
      <c r="AE34" s="197" t="s">
        <v>113</v>
      </c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customFormat="false" ht="12.75" hidden="false" customHeight="false" outlineLevel="1" collapsed="false">
      <c r="A35" s="188" t="n">
        <v>14</v>
      </c>
      <c r="B35" s="189" t="s">
        <v>155</v>
      </c>
      <c r="C35" s="190" t="s">
        <v>156</v>
      </c>
      <c r="D35" s="191" t="s">
        <v>142</v>
      </c>
      <c r="E35" s="192" t="n">
        <v>225</v>
      </c>
      <c r="F35" s="193" t="n">
        <f aca="false">H35+J35</f>
        <v>0</v>
      </c>
      <c r="G35" s="194" t="n">
        <f aca="false">ROUND(E35*F35,2)</f>
        <v>0</v>
      </c>
      <c r="H35" s="194"/>
      <c r="I35" s="194" t="n">
        <f aca="false">ROUND(E35*H35,2)</f>
        <v>0</v>
      </c>
      <c r="J35" s="194"/>
      <c r="K35" s="194" t="n">
        <f aca="false">ROUND(E35*J35,2)</f>
        <v>0</v>
      </c>
      <c r="L35" s="194" t="n">
        <v>21</v>
      </c>
      <c r="M35" s="194" t="n">
        <f aca="false">G35*(1+L35/100)</f>
        <v>0</v>
      </c>
      <c r="N35" s="195" t="n">
        <v>0</v>
      </c>
      <c r="O35" s="195" t="n">
        <f aca="false">ROUND(E35*N35,5)</f>
        <v>0</v>
      </c>
      <c r="P35" s="195" t="n">
        <v>0</v>
      </c>
      <c r="Q35" s="195" t="n">
        <f aca="false">ROUND(E35*P35,5)</f>
        <v>0</v>
      </c>
      <c r="R35" s="195"/>
      <c r="S35" s="195"/>
      <c r="T35" s="196" t="n">
        <v>0.025</v>
      </c>
      <c r="U35" s="195" t="n">
        <f aca="false">ROUND(E35*T35,2)</f>
        <v>5.63</v>
      </c>
      <c r="V35" s="197"/>
      <c r="W35" s="197"/>
      <c r="X35" s="197"/>
      <c r="Y35" s="197"/>
      <c r="Z35" s="197"/>
      <c r="AA35" s="197"/>
      <c r="AB35" s="197"/>
      <c r="AC35" s="197"/>
      <c r="AD35" s="197"/>
      <c r="AE35" s="197" t="s">
        <v>113</v>
      </c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customFormat="false" ht="12.75" hidden="false" customHeight="false" outlineLevel="1" collapsed="false">
      <c r="A36" s="188" t="n">
        <v>15</v>
      </c>
      <c r="B36" s="189" t="s">
        <v>157</v>
      </c>
      <c r="C36" s="190" t="s">
        <v>158</v>
      </c>
      <c r="D36" s="191" t="s">
        <v>142</v>
      </c>
      <c r="E36" s="192" t="n">
        <v>774</v>
      </c>
      <c r="F36" s="193" t="n">
        <f aca="false">H36+J36</f>
        <v>0</v>
      </c>
      <c r="G36" s="194" t="n">
        <f aca="false">ROUND(E36*F36,2)</f>
        <v>0</v>
      </c>
      <c r="H36" s="194"/>
      <c r="I36" s="194" t="n">
        <f aca="false">ROUND(E36*H36,2)</f>
        <v>0</v>
      </c>
      <c r="J36" s="194"/>
      <c r="K36" s="194" t="n">
        <f aca="false">ROUND(E36*J36,2)</f>
        <v>0</v>
      </c>
      <c r="L36" s="194" t="n">
        <v>21</v>
      </c>
      <c r="M36" s="194" t="n">
        <f aca="false">G36*(1+L36/100)</f>
        <v>0</v>
      </c>
      <c r="N36" s="195" t="n">
        <v>0</v>
      </c>
      <c r="O36" s="195" t="n">
        <f aca="false">ROUND(E36*N36,5)</f>
        <v>0</v>
      </c>
      <c r="P36" s="195" t="n">
        <v>0</v>
      </c>
      <c r="Q36" s="195" t="n">
        <f aca="false">ROUND(E36*P36,5)</f>
        <v>0</v>
      </c>
      <c r="R36" s="195"/>
      <c r="S36" s="195"/>
      <c r="T36" s="196" t="n">
        <v>1.556</v>
      </c>
      <c r="U36" s="195" t="n">
        <f aca="false">ROUND(E36*T36,2)</f>
        <v>1204.34</v>
      </c>
      <c r="V36" s="197"/>
      <c r="W36" s="197"/>
      <c r="X36" s="197"/>
      <c r="Y36" s="197"/>
      <c r="Z36" s="197"/>
      <c r="AA36" s="197"/>
      <c r="AB36" s="197"/>
      <c r="AC36" s="197"/>
      <c r="AD36" s="197"/>
      <c r="AE36" s="197" t="s">
        <v>113</v>
      </c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customFormat="false" ht="12.75" hidden="false" customHeight="false" outlineLevel="1" collapsed="false">
      <c r="A37" s="188" t="n">
        <v>16</v>
      </c>
      <c r="B37" s="189" t="s">
        <v>159</v>
      </c>
      <c r="C37" s="190" t="s">
        <v>160</v>
      </c>
      <c r="D37" s="191" t="s">
        <v>142</v>
      </c>
      <c r="E37" s="192" t="n">
        <v>774</v>
      </c>
      <c r="F37" s="193" t="n">
        <f aca="false">H37+J37</f>
        <v>0</v>
      </c>
      <c r="G37" s="194" t="n">
        <f aca="false">ROUND(E37*F37,2)</f>
        <v>0</v>
      </c>
      <c r="H37" s="194"/>
      <c r="I37" s="194" t="n">
        <f aca="false">ROUND(E37*H37,2)</f>
        <v>0</v>
      </c>
      <c r="J37" s="194"/>
      <c r="K37" s="194" t="n">
        <f aca="false">ROUND(E37*J37,2)</f>
        <v>0</v>
      </c>
      <c r="L37" s="194" t="n">
        <v>21</v>
      </c>
      <c r="M37" s="194" t="n">
        <f aca="false">G37*(1+L37/100)</f>
        <v>0</v>
      </c>
      <c r="N37" s="195" t="n">
        <v>0</v>
      </c>
      <c r="O37" s="195" t="n">
        <f aca="false">ROUND(E37*N37,5)</f>
        <v>0</v>
      </c>
      <c r="P37" s="195" t="n">
        <v>0</v>
      </c>
      <c r="Q37" s="195" t="n">
        <f aca="false">ROUND(E37*P37,5)</f>
        <v>0</v>
      </c>
      <c r="R37" s="195"/>
      <c r="S37" s="195"/>
      <c r="T37" s="196" t="n">
        <v>0.107</v>
      </c>
      <c r="U37" s="195" t="n">
        <f aca="false">ROUND(E37*T37,2)</f>
        <v>82.82</v>
      </c>
      <c r="V37" s="197"/>
      <c r="W37" s="197"/>
      <c r="X37" s="197"/>
      <c r="Y37" s="197"/>
      <c r="Z37" s="197"/>
      <c r="AA37" s="197"/>
      <c r="AB37" s="197"/>
      <c r="AC37" s="197"/>
      <c r="AD37" s="197"/>
      <c r="AE37" s="197" t="s">
        <v>113</v>
      </c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customFormat="false" ht="12.75" hidden="false" customHeight="false" outlineLevel="1" collapsed="false">
      <c r="A38" s="188" t="n">
        <v>17</v>
      </c>
      <c r="B38" s="189" t="s">
        <v>161</v>
      </c>
      <c r="C38" s="190" t="s">
        <v>162</v>
      </c>
      <c r="D38" s="191" t="s">
        <v>142</v>
      </c>
      <c r="E38" s="192" t="n">
        <v>129</v>
      </c>
      <c r="F38" s="193" t="n">
        <f aca="false">H38+J38</f>
        <v>0</v>
      </c>
      <c r="G38" s="194" t="n">
        <f aca="false">ROUND(E38*F38,2)</f>
        <v>0</v>
      </c>
      <c r="H38" s="194"/>
      <c r="I38" s="194" t="n">
        <f aca="false">ROUND(E38*H38,2)</f>
        <v>0</v>
      </c>
      <c r="J38" s="194"/>
      <c r="K38" s="194" t="n">
        <f aca="false">ROUND(E38*J38,2)</f>
        <v>0</v>
      </c>
      <c r="L38" s="194" t="n">
        <v>21</v>
      </c>
      <c r="M38" s="194" t="n">
        <f aca="false">G38*(1+L38/100)</f>
        <v>0</v>
      </c>
      <c r="N38" s="195" t="n">
        <v>0</v>
      </c>
      <c r="O38" s="195" t="n">
        <f aca="false">ROUND(E38*N38,5)</f>
        <v>0</v>
      </c>
      <c r="P38" s="195" t="n">
        <v>0</v>
      </c>
      <c r="Q38" s="195" t="n">
        <f aca="false">ROUND(E38*P38,5)</f>
        <v>0</v>
      </c>
      <c r="R38" s="195"/>
      <c r="S38" s="195"/>
      <c r="T38" s="196" t="n">
        <v>0.16</v>
      </c>
      <c r="U38" s="195" t="n">
        <f aca="false">ROUND(E38*T38,2)</f>
        <v>20.64</v>
      </c>
      <c r="V38" s="197"/>
      <c r="W38" s="197"/>
      <c r="X38" s="197"/>
      <c r="Y38" s="197"/>
      <c r="Z38" s="197"/>
      <c r="AA38" s="197"/>
      <c r="AB38" s="197"/>
      <c r="AC38" s="197"/>
      <c r="AD38" s="197"/>
      <c r="AE38" s="197" t="s">
        <v>113</v>
      </c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customFormat="false" ht="12.75" hidden="false" customHeight="false" outlineLevel="1" collapsed="false">
      <c r="A39" s="188" t="n">
        <v>18</v>
      </c>
      <c r="B39" s="189" t="s">
        <v>163</v>
      </c>
      <c r="C39" s="190" t="s">
        <v>164</v>
      </c>
      <c r="D39" s="191" t="s">
        <v>142</v>
      </c>
      <c r="E39" s="192" t="n">
        <v>129</v>
      </c>
      <c r="F39" s="193" t="n">
        <f aca="false">H39+J39</f>
        <v>0</v>
      </c>
      <c r="G39" s="194" t="n">
        <f aca="false">ROUND(E39*F39,2)</f>
        <v>0</v>
      </c>
      <c r="H39" s="194"/>
      <c r="I39" s="194" t="n">
        <f aca="false">ROUND(E39*H39,2)</f>
        <v>0</v>
      </c>
      <c r="J39" s="194"/>
      <c r="K39" s="194" t="n">
        <f aca="false">ROUND(E39*J39,2)</f>
        <v>0</v>
      </c>
      <c r="L39" s="194" t="n">
        <v>21</v>
      </c>
      <c r="M39" s="194" t="n">
        <f aca="false">G39*(1+L39/100)</f>
        <v>0</v>
      </c>
      <c r="N39" s="195" t="n">
        <v>0</v>
      </c>
      <c r="O39" s="195" t="n">
        <f aca="false">ROUND(E39*N39,5)</f>
        <v>0</v>
      </c>
      <c r="P39" s="195" t="n">
        <v>0</v>
      </c>
      <c r="Q39" s="195" t="n">
        <f aca="false">ROUND(E39*P39,5)</f>
        <v>0</v>
      </c>
      <c r="R39" s="195"/>
      <c r="S39" s="195"/>
      <c r="T39" s="196" t="n">
        <v>0.084</v>
      </c>
      <c r="U39" s="195" t="n">
        <f aca="false">ROUND(E39*T39,2)</f>
        <v>10.84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 t="s">
        <v>113</v>
      </c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</row>
    <row r="40" customFormat="false" ht="12.75" hidden="false" customHeight="false" outlineLevel="1" collapsed="false">
      <c r="A40" s="188" t="n">
        <v>19</v>
      </c>
      <c r="B40" s="189" t="s">
        <v>165</v>
      </c>
      <c r="C40" s="190" t="s">
        <v>166</v>
      </c>
      <c r="D40" s="191" t="s">
        <v>125</v>
      </c>
      <c r="E40" s="192" t="n">
        <v>32</v>
      </c>
      <c r="F40" s="193" t="n">
        <f aca="false">H40+J40</f>
        <v>0</v>
      </c>
      <c r="G40" s="194" t="n">
        <f aca="false">ROUND(E40*F40,2)</f>
        <v>0</v>
      </c>
      <c r="H40" s="194"/>
      <c r="I40" s="194" t="n">
        <f aca="false">ROUND(E40*H40,2)</f>
        <v>0</v>
      </c>
      <c r="J40" s="194"/>
      <c r="K40" s="194" t="n">
        <f aca="false">ROUND(E40*J40,2)</f>
        <v>0</v>
      </c>
      <c r="L40" s="194" t="n">
        <v>21</v>
      </c>
      <c r="M40" s="194" t="n">
        <f aca="false">G40*(1+L40/100)</f>
        <v>0</v>
      </c>
      <c r="N40" s="195" t="n">
        <v>0.00726</v>
      </c>
      <c r="O40" s="195" t="n">
        <f aca="false">ROUND(E40*N40,5)</f>
        <v>0.23232</v>
      </c>
      <c r="P40" s="195" t="n">
        <v>0</v>
      </c>
      <c r="Q40" s="195" t="n">
        <f aca="false">ROUND(E40*P40,5)</f>
        <v>0</v>
      </c>
      <c r="R40" s="195"/>
      <c r="S40" s="195"/>
      <c r="T40" s="196" t="n">
        <v>4.265</v>
      </c>
      <c r="U40" s="195" t="n">
        <f aca="false">ROUND(E40*T40,2)</f>
        <v>136.48</v>
      </c>
      <c r="V40" s="197"/>
      <c r="W40" s="197"/>
      <c r="X40" s="197"/>
      <c r="Y40" s="197"/>
      <c r="Z40" s="197"/>
      <c r="AA40" s="197"/>
      <c r="AB40" s="197"/>
      <c r="AC40" s="197"/>
      <c r="AD40" s="197"/>
      <c r="AE40" s="197" t="s">
        <v>113</v>
      </c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</row>
    <row r="41" customFormat="false" ht="12.75" hidden="false" customHeight="false" outlineLevel="1" collapsed="false">
      <c r="A41" s="188"/>
      <c r="B41" s="189"/>
      <c r="C41" s="198" t="s">
        <v>167</v>
      </c>
      <c r="D41" s="199"/>
      <c r="E41" s="200"/>
      <c r="F41" s="194"/>
      <c r="G41" s="194"/>
      <c r="H41" s="194"/>
      <c r="I41" s="194"/>
      <c r="J41" s="194"/>
      <c r="K41" s="194"/>
      <c r="L41" s="194"/>
      <c r="M41" s="194"/>
      <c r="N41" s="195"/>
      <c r="O41" s="195"/>
      <c r="P41" s="195"/>
      <c r="Q41" s="195"/>
      <c r="R41" s="195"/>
      <c r="S41" s="195"/>
      <c r="T41" s="196"/>
      <c r="U41" s="195"/>
      <c r="V41" s="197"/>
      <c r="W41" s="197"/>
      <c r="X41" s="197"/>
      <c r="Y41" s="197"/>
      <c r="Z41" s="197"/>
      <c r="AA41" s="197"/>
      <c r="AB41" s="197"/>
      <c r="AC41" s="197"/>
      <c r="AD41" s="197"/>
      <c r="AE41" s="197" t="s">
        <v>127</v>
      </c>
      <c r="AF41" s="197" t="n">
        <v>0</v>
      </c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customFormat="false" ht="12.75" hidden="false" customHeight="false" outlineLevel="1" collapsed="false">
      <c r="A42" s="188"/>
      <c r="B42" s="189"/>
      <c r="C42" s="198" t="s">
        <v>168</v>
      </c>
      <c r="D42" s="199"/>
      <c r="E42" s="200" t="n">
        <v>32</v>
      </c>
      <c r="F42" s="194"/>
      <c r="G42" s="194"/>
      <c r="H42" s="194"/>
      <c r="I42" s="194"/>
      <c r="J42" s="194"/>
      <c r="K42" s="194"/>
      <c r="L42" s="194"/>
      <c r="M42" s="194"/>
      <c r="N42" s="195"/>
      <c r="O42" s="195"/>
      <c r="P42" s="195"/>
      <c r="Q42" s="195"/>
      <c r="R42" s="195"/>
      <c r="S42" s="195"/>
      <c r="T42" s="196"/>
      <c r="U42" s="195"/>
      <c r="V42" s="197"/>
      <c r="W42" s="197"/>
      <c r="X42" s="197"/>
      <c r="Y42" s="197"/>
      <c r="Z42" s="197"/>
      <c r="AA42" s="197"/>
      <c r="AB42" s="197"/>
      <c r="AC42" s="197"/>
      <c r="AD42" s="197"/>
      <c r="AE42" s="197" t="s">
        <v>127</v>
      </c>
      <c r="AF42" s="197" t="n">
        <v>0</v>
      </c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customFormat="false" ht="12.75" hidden="false" customHeight="false" outlineLevel="1" collapsed="false">
      <c r="A43" s="188" t="n">
        <v>20</v>
      </c>
      <c r="B43" s="189" t="s">
        <v>169</v>
      </c>
      <c r="C43" s="190" t="s">
        <v>170</v>
      </c>
      <c r="D43" s="191" t="s">
        <v>112</v>
      </c>
      <c r="E43" s="192" t="n">
        <v>508</v>
      </c>
      <c r="F43" s="193" t="n">
        <f aca="false">H43+J43</f>
        <v>0</v>
      </c>
      <c r="G43" s="194" t="n">
        <f aca="false">ROUND(E43*F43,2)</f>
        <v>0</v>
      </c>
      <c r="H43" s="194"/>
      <c r="I43" s="194" t="n">
        <f aca="false">ROUND(E43*H43,2)</f>
        <v>0</v>
      </c>
      <c r="J43" s="194"/>
      <c r="K43" s="194" t="n">
        <f aca="false">ROUND(E43*J43,2)</f>
        <v>0</v>
      </c>
      <c r="L43" s="194" t="n">
        <v>21</v>
      </c>
      <c r="M43" s="194" t="n">
        <f aca="false">G43*(1+L43/100)</f>
        <v>0</v>
      </c>
      <c r="N43" s="195" t="n">
        <v>0.0007</v>
      </c>
      <c r="O43" s="195" t="n">
        <f aca="false">ROUND(E43*N43,5)</f>
        <v>0.3556</v>
      </c>
      <c r="P43" s="195" t="n">
        <v>0</v>
      </c>
      <c r="Q43" s="195" t="n">
        <f aca="false">ROUND(E43*P43,5)</f>
        <v>0</v>
      </c>
      <c r="R43" s="195"/>
      <c r="S43" s="195"/>
      <c r="T43" s="196" t="n">
        <v>0.156</v>
      </c>
      <c r="U43" s="195" t="n">
        <f aca="false">ROUND(E43*T43,2)</f>
        <v>79.25</v>
      </c>
      <c r="V43" s="197"/>
      <c r="W43" s="197"/>
      <c r="X43" s="197"/>
      <c r="Y43" s="197"/>
      <c r="Z43" s="197"/>
      <c r="AA43" s="197"/>
      <c r="AB43" s="197"/>
      <c r="AC43" s="197"/>
      <c r="AD43" s="197"/>
      <c r="AE43" s="197" t="s">
        <v>113</v>
      </c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customFormat="false" ht="12.75" hidden="false" customHeight="false" outlineLevel="1" collapsed="false">
      <c r="A44" s="188"/>
      <c r="B44" s="189"/>
      <c r="C44" s="198" t="s">
        <v>171</v>
      </c>
      <c r="D44" s="199"/>
      <c r="E44" s="200" t="n">
        <v>317</v>
      </c>
      <c r="F44" s="194"/>
      <c r="G44" s="194"/>
      <c r="H44" s="194"/>
      <c r="I44" s="194"/>
      <c r="J44" s="194"/>
      <c r="K44" s="194"/>
      <c r="L44" s="194"/>
      <c r="M44" s="194"/>
      <c r="N44" s="195"/>
      <c r="O44" s="195"/>
      <c r="P44" s="195"/>
      <c r="Q44" s="195"/>
      <c r="R44" s="195"/>
      <c r="S44" s="195"/>
      <c r="T44" s="196"/>
      <c r="U44" s="195"/>
      <c r="V44" s="197"/>
      <c r="W44" s="197"/>
      <c r="X44" s="197"/>
      <c r="Y44" s="197"/>
      <c r="Z44" s="197"/>
      <c r="AA44" s="197"/>
      <c r="AB44" s="197"/>
      <c r="AC44" s="197"/>
      <c r="AD44" s="197"/>
      <c r="AE44" s="197" t="s">
        <v>127</v>
      </c>
      <c r="AF44" s="197" t="n">
        <v>0</v>
      </c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</row>
    <row r="45" customFormat="false" ht="12.75" hidden="false" customHeight="false" outlineLevel="1" collapsed="false">
      <c r="A45" s="188"/>
      <c r="B45" s="189"/>
      <c r="C45" s="198" t="s">
        <v>172</v>
      </c>
      <c r="D45" s="199"/>
      <c r="E45" s="200" t="n">
        <v>191</v>
      </c>
      <c r="F45" s="194"/>
      <c r="G45" s="194"/>
      <c r="H45" s="194"/>
      <c r="I45" s="194"/>
      <c r="J45" s="194"/>
      <c r="K45" s="194"/>
      <c r="L45" s="194"/>
      <c r="M45" s="194"/>
      <c r="N45" s="195"/>
      <c r="O45" s="195"/>
      <c r="P45" s="195"/>
      <c r="Q45" s="195"/>
      <c r="R45" s="195"/>
      <c r="S45" s="195"/>
      <c r="T45" s="196"/>
      <c r="U45" s="195"/>
      <c r="V45" s="197"/>
      <c r="W45" s="197"/>
      <c r="X45" s="197"/>
      <c r="Y45" s="197"/>
      <c r="Z45" s="197"/>
      <c r="AA45" s="197"/>
      <c r="AB45" s="197"/>
      <c r="AC45" s="197"/>
      <c r="AD45" s="197"/>
      <c r="AE45" s="197" t="s">
        <v>127</v>
      </c>
      <c r="AF45" s="197" t="n">
        <v>0</v>
      </c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customFormat="false" ht="12.75" hidden="false" customHeight="false" outlineLevel="1" collapsed="false">
      <c r="A46" s="188" t="n">
        <v>21</v>
      </c>
      <c r="B46" s="189" t="s">
        <v>173</v>
      </c>
      <c r="C46" s="190" t="s">
        <v>174</v>
      </c>
      <c r="D46" s="191" t="s">
        <v>112</v>
      </c>
      <c r="E46" s="192" t="n">
        <v>508</v>
      </c>
      <c r="F46" s="193" t="n">
        <f aca="false">H46+J46</f>
        <v>0</v>
      </c>
      <c r="G46" s="194" t="n">
        <f aca="false">ROUND(E46*F46,2)</f>
        <v>0</v>
      </c>
      <c r="H46" s="194"/>
      <c r="I46" s="194" t="n">
        <f aca="false">ROUND(E46*H46,2)</f>
        <v>0</v>
      </c>
      <c r="J46" s="194"/>
      <c r="K46" s="194" t="n">
        <f aca="false">ROUND(E46*J46,2)</f>
        <v>0</v>
      </c>
      <c r="L46" s="194" t="n">
        <v>21</v>
      </c>
      <c r="M46" s="194" t="n">
        <f aca="false">G46*(1+L46/100)</f>
        <v>0</v>
      </c>
      <c r="N46" s="195" t="n">
        <v>0</v>
      </c>
      <c r="O46" s="195" t="n">
        <f aca="false">ROUND(E46*N46,5)</f>
        <v>0</v>
      </c>
      <c r="P46" s="195" t="n">
        <v>0</v>
      </c>
      <c r="Q46" s="195" t="n">
        <f aca="false">ROUND(E46*P46,5)</f>
        <v>0</v>
      </c>
      <c r="R46" s="195"/>
      <c r="S46" s="195"/>
      <c r="T46" s="196" t="n">
        <v>0.095</v>
      </c>
      <c r="U46" s="195" t="n">
        <f aca="false">ROUND(E46*T46,2)</f>
        <v>48.26</v>
      </c>
      <c r="V46" s="197"/>
      <c r="W46" s="197"/>
      <c r="X46" s="197"/>
      <c r="Y46" s="197"/>
      <c r="Z46" s="197"/>
      <c r="AA46" s="197"/>
      <c r="AB46" s="197"/>
      <c r="AC46" s="197"/>
      <c r="AD46" s="197"/>
      <c r="AE46" s="197" t="s">
        <v>113</v>
      </c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customFormat="false" ht="12.75" hidden="false" customHeight="false" outlineLevel="1" collapsed="false">
      <c r="A47" s="188" t="n">
        <v>22</v>
      </c>
      <c r="B47" s="189" t="s">
        <v>175</v>
      </c>
      <c r="C47" s="190" t="s">
        <v>176</v>
      </c>
      <c r="D47" s="191" t="s">
        <v>112</v>
      </c>
      <c r="E47" s="192" t="n">
        <v>508</v>
      </c>
      <c r="F47" s="193" t="n">
        <f aca="false">H47+J47</f>
        <v>0</v>
      </c>
      <c r="G47" s="194" t="n">
        <f aca="false">ROUND(E47*F47,2)</f>
        <v>0</v>
      </c>
      <c r="H47" s="194"/>
      <c r="I47" s="194" t="n">
        <f aca="false">ROUND(E47*H47,2)</f>
        <v>0</v>
      </c>
      <c r="J47" s="194"/>
      <c r="K47" s="194" t="n">
        <f aca="false">ROUND(E47*J47,2)</f>
        <v>0</v>
      </c>
      <c r="L47" s="194" t="n">
        <v>21</v>
      </c>
      <c r="M47" s="194" t="n">
        <f aca="false">G47*(1+L47/100)</f>
        <v>0</v>
      </c>
      <c r="N47" s="195" t="n">
        <v>0.0008</v>
      </c>
      <c r="O47" s="195" t="n">
        <f aca="false">ROUND(E47*N47,5)</f>
        <v>0.4064</v>
      </c>
      <c r="P47" s="195" t="n">
        <v>0</v>
      </c>
      <c r="Q47" s="195" t="n">
        <f aca="false">ROUND(E47*P47,5)</f>
        <v>0</v>
      </c>
      <c r="R47" s="195"/>
      <c r="S47" s="195"/>
      <c r="T47" s="196" t="n">
        <v>0.283</v>
      </c>
      <c r="U47" s="195" t="n">
        <f aca="false">ROUND(E47*T47,2)</f>
        <v>143.76</v>
      </c>
      <c r="V47" s="197"/>
      <c r="W47" s="197"/>
      <c r="X47" s="197"/>
      <c r="Y47" s="197"/>
      <c r="Z47" s="197"/>
      <c r="AA47" s="197"/>
      <c r="AB47" s="197"/>
      <c r="AC47" s="197"/>
      <c r="AD47" s="197"/>
      <c r="AE47" s="197" t="s">
        <v>113</v>
      </c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customFormat="false" ht="12.75" hidden="false" customHeight="false" outlineLevel="1" collapsed="false">
      <c r="A48" s="188" t="n">
        <v>23</v>
      </c>
      <c r="B48" s="189" t="s">
        <v>177</v>
      </c>
      <c r="C48" s="190" t="s">
        <v>178</v>
      </c>
      <c r="D48" s="191" t="s">
        <v>112</v>
      </c>
      <c r="E48" s="192" t="n">
        <v>508</v>
      </c>
      <c r="F48" s="193" t="n">
        <f aca="false">H48+J48</f>
        <v>0</v>
      </c>
      <c r="G48" s="194" t="n">
        <f aca="false">ROUND(E48*F48,2)</f>
        <v>0</v>
      </c>
      <c r="H48" s="194"/>
      <c r="I48" s="194" t="n">
        <f aca="false">ROUND(E48*H48,2)</f>
        <v>0</v>
      </c>
      <c r="J48" s="194"/>
      <c r="K48" s="194" t="n">
        <f aca="false">ROUND(E48*J48,2)</f>
        <v>0</v>
      </c>
      <c r="L48" s="194" t="n">
        <v>21</v>
      </c>
      <c r="M48" s="194" t="n">
        <f aca="false">G48*(1+L48/100)</f>
        <v>0</v>
      </c>
      <c r="N48" s="195" t="n">
        <v>0</v>
      </c>
      <c r="O48" s="195" t="n">
        <f aca="false">ROUND(E48*N48,5)</f>
        <v>0</v>
      </c>
      <c r="P48" s="195" t="n">
        <v>0</v>
      </c>
      <c r="Q48" s="195" t="n">
        <f aca="false">ROUND(E48*P48,5)</f>
        <v>0</v>
      </c>
      <c r="R48" s="195"/>
      <c r="S48" s="195"/>
      <c r="T48" s="196" t="n">
        <v>0.08</v>
      </c>
      <c r="U48" s="195" t="n">
        <f aca="false">ROUND(E48*T48,2)</f>
        <v>40.64</v>
      </c>
      <c r="V48" s="197"/>
      <c r="W48" s="197"/>
      <c r="X48" s="197"/>
      <c r="Y48" s="197"/>
      <c r="Z48" s="197"/>
      <c r="AA48" s="197"/>
      <c r="AB48" s="197"/>
      <c r="AC48" s="197"/>
      <c r="AD48" s="197"/>
      <c r="AE48" s="197" t="s">
        <v>113</v>
      </c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customFormat="false" ht="12.75" hidden="false" customHeight="false" outlineLevel="1" collapsed="false">
      <c r="A49" s="188" t="n">
        <v>24</v>
      </c>
      <c r="B49" s="189" t="s">
        <v>179</v>
      </c>
      <c r="C49" s="190" t="s">
        <v>180</v>
      </c>
      <c r="D49" s="191" t="s">
        <v>142</v>
      </c>
      <c r="E49" s="192" t="n">
        <v>1280.2379</v>
      </c>
      <c r="F49" s="193" t="n">
        <f aca="false">H49+J49</f>
        <v>0</v>
      </c>
      <c r="G49" s="194" t="n">
        <f aca="false">ROUND(E49*F49,2)</f>
        <v>0</v>
      </c>
      <c r="H49" s="194"/>
      <c r="I49" s="194" t="n">
        <f aca="false">ROUND(E49*H49,2)</f>
        <v>0</v>
      </c>
      <c r="J49" s="194"/>
      <c r="K49" s="194" t="n">
        <f aca="false">ROUND(E49*J49,2)</f>
        <v>0</v>
      </c>
      <c r="L49" s="194" t="n">
        <v>21</v>
      </c>
      <c r="M49" s="194" t="n">
        <f aca="false">G49*(1+L49/100)</f>
        <v>0</v>
      </c>
      <c r="N49" s="195" t="n">
        <v>0</v>
      </c>
      <c r="O49" s="195" t="n">
        <f aca="false">ROUND(E49*N49,5)</f>
        <v>0</v>
      </c>
      <c r="P49" s="195" t="n">
        <v>0</v>
      </c>
      <c r="Q49" s="195" t="n">
        <f aca="false">ROUND(E49*P49,5)</f>
        <v>0</v>
      </c>
      <c r="R49" s="195"/>
      <c r="S49" s="195"/>
      <c r="T49" s="196" t="n">
        <v>0.519</v>
      </c>
      <c r="U49" s="195" t="n">
        <f aca="false">ROUND(E49*T49,2)</f>
        <v>664.44</v>
      </c>
      <c r="V49" s="197"/>
      <c r="W49" s="197"/>
      <c r="X49" s="197"/>
      <c r="Y49" s="197"/>
      <c r="Z49" s="197"/>
      <c r="AA49" s="197"/>
      <c r="AB49" s="197"/>
      <c r="AC49" s="197"/>
      <c r="AD49" s="197"/>
      <c r="AE49" s="197" t="s">
        <v>113</v>
      </c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customFormat="false" ht="12.75" hidden="false" customHeight="false" outlineLevel="1" collapsed="false">
      <c r="A50" s="188"/>
      <c r="B50" s="189"/>
      <c r="C50" s="198" t="s">
        <v>181</v>
      </c>
      <c r="D50" s="199"/>
      <c r="E50" s="200" t="n">
        <v>152.2379</v>
      </c>
      <c r="F50" s="194"/>
      <c r="G50" s="194"/>
      <c r="H50" s="194"/>
      <c r="I50" s="194"/>
      <c r="J50" s="194"/>
      <c r="K50" s="194"/>
      <c r="L50" s="194"/>
      <c r="M50" s="194"/>
      <c r="N50" s="195"/>
      <c r="O50" s="195"/>
      <c r="P50" s="195"/>
      <c r="Q50" s="195"/>
      <c r="R50" s="195"/>
      <c r="S50" s="195"/>
      <c r="T50" s="196"/>
      <c r="U50" s="195"/>
      <c r="V50" s="197"/>
      <c r="W50" s="197"/>
      <c r="X50" s="197"/>
      <c r="Y50" s="197"/>
      <c r="Z50" s="197"/>
      <c r="AA50" s="197"/>
      <c r="AB50" s="197"/>
      <c r="AC50" s="197"/>
      <c r="AD50" s="197"/>
      <c r="AE50" s="197" t="s">
        <v>127</v>
      </c>
      <c r="AF50" s="197" t="n">
        <v>0</v>
      </c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customFormat="false" ht="12.75" hidden="false" customHeight="false" outlineLevel="1" collapsed="false">
      <c r="A51" s="188"/>
      <c r="B51" s="189"/>
      <c r="C51" s="198" t="s">
        <v>182</v>
      </c>
      <c r="D51" s="199"/>
      <c r="E51" s="200" t="n">
        <v>774</v>
      </c>
      <c r="F51" s="194"/>
      <c r="G51" s="194"/>
      <c r="H51" s="194"/>
      <c r="I51" s="194"/>
      <c r="J51" s="194"/>
      <c r="K51" s="194"/>
      <c r="L51" s="194"/>
      <c r="M51" s="194"/>
      <c r="N51" s="195"/>
      <c r="O51" s="195"/>
      <c r="P51" s="195"/>
      <c r="Q51" s="195"/>
      <c r="R51" s="195"/>
      <c r="S51" s="195"/>
      <c r="T51" s="196"/>
      <c r="U51" s="195"/>
      <c r="V51" s="197"/>
      <c r="W51" s="197"/>
      <c r="X51" s="197"/>
      <c r="Y51" s="197"/>
      <c r="Z51" s="197"/>
      <c r="AA51" s="197"/>
      <c r="AB51" s="197"/>
      <c r="AC51" s="197"/>
      <c r="AD51" s="197"/>
      <c r="AE51" s="197" t="s">
        <v>127</v>
      </c>
      <c r="AF51" s="197" t="n">
        <v>0</v>
      </c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</row>
    <row r="52" customFormat="false" ht="12.75" hidden="false" customHeight="false" outlineLevel="1" collapsed="false">
      <c r="A52" s="188"/>
      <c r="B52" s="189"/>
      <c r="C52" s="198" t="s">
        <v>183</v>
      </c>
      <c r="D52" s="199"/>
      <c r="E52" s="200" t="n">
        <v>225</v>
      </c>
      <c r="F52" s="194"/>
      <c r="G52" s="194"/>
      <c r="H52" s="194"/>
      <c r="I52" s="194"/>
      <c r="J52" s="194"/>
      <c r="K52" s="194"/>
      <c r="L52" s="194"/>
      <c r="M52" s="194"/>
      <c r="N52" s="195"/>
      <c r="O52" s="195"/>
      <c r="P52" s="195"/>
      <c r="Q52" s="195"/>
      <c r="R52" s="195"/>
      <c r="S52" s="195"/>
      <c r="T52" s="196"/>
      <c r="U52" s="195"/>
      <c r="V52" s="197"/>
      <c r="W52" s="197"/>
      <c r="X52" s="197"/>
      <c r="Y52" s="197"/>
      <c r="Z52" s="197"/>
      <c r="AA52" s="197"/>
      <c r="AB52" s="197"/>
      <c r="AC52" s="197"/>
      <c r="AD52" s="197"/>
      <c r="AE52" s="197" t="s">
        <v>127</v>
      </c>
      <c r="AF52" s="197" t="n">
        <v>0</v>
      </c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</row>
    <row r="53" customFormat="false" ht="12.75" hidden="false" customHeight="false" outlineLevel="1" collapsed="false">
      <c r="A53" s="188"/>
      <c r="B53" s="189"/>
      <c r="C53" s="198" t="s">
        <v>184</v>
      </c>
      <c r="D53" s="199"/>
      <c r="E53" s="200" t="n">
        <v>129</v>
      </c>
      <c r="F53" s="194"/>
      <c r="G53" s="194"/>
      <c r="H53" s="194"/>
      <c r="I53" s="194"/>
      <c r="J53" s="194"/>
      <c r="K53" s="194"/>
      <c r="L53" s="194"/>
      <c r="M53" s="194"/>
      <c r="N53" s="195"/>
      <c r="O53" s="195"/>
      <c r="P53" s="195"/>
      <c r="Q53" s="195"/>
      <c r="R53" s="195"/>
      <c r="S53" s="195"/>
      <c r="T53" s="196"/>
      <c r="U53" s="195"/>
      <c r="V53" s="197"/>
      <c r="W53" s="197"/>
      <c r="X53" s="197"/>
      <c r="Y53" s="197"/>
      <c r="Z53" s="197"/>
      <c r="AA53" s="197"/>
      <c r="AB53" s="197"/>
      <c r="AC53" s="197"/>
      <c r="AD53" s="197"/>
      <c r="AE53" s="197" t="s">
        <v>127</v>
      </c>
      <c r="AF53" s="197" t="n">
        <v>0</v>
      </c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</row>
    <row r="54" customFormat="false" ht="12.75" hidden="false" customHeight="false" outlineLevel="1" collapsed="false">
      <c r="A54" s="188" t="n">
        <v>25</v>
      </c>
      <c r="B54" s="189" t="s">
        <v>185</v>
      </c>
      <c r="C54" s="190" t="s">
        <v>186</v>
      </c>
      <c r="D54" s="191" t="s">
        <v>116</v>
      </c>
      <c r="E54" s="192" t="n">
        <v>1</v>
      </c>
      <c r="F54" s="193" t="n">
        <f aca="false">H54+J54</f>
        <v>0</v>
      </c>
      <c r="G54" s="194" t="n">
        <f aca="false">ROUND(E54*F54,2)</f>
        <v>0</v>
      </c>
      <c r="H54" s="194"/>
      <c r="I54" s="194" t="n">
        <f aca="false">ROUND(E54*H54,2)</f>
        <v>0</v>
      </c>
      <c r="J54" s="194"/>
      <c r="K54" s="194" t="n">
        <f aca="false">ROUND(E54*J54,2)</f>
        <v>0</v>
      </c>
      <c r="L54" s="194" t="n">
        <v>21</v>
      </c>
      <c r="M54" s="194" t="n">
        <f aca="false">G54*(1+L54/100)</f>
        <v>0</v>
      </c>
      <c r="N54" s="195" t="n">
        <v>0</v>
      </c>
      <c r="O54" s="195" t="n">
        <f aca="false">ROUND(E54*N54,5)</f>
        <v>0</v>
      </c>
      <c r="P54" s="195" t="n">
        <v>0</v>
      </c>
      <c r="Q54" s="195" t="n">
        <f aca="false">ROUND(E54*P54,5)</f>
        <v>0</v>
      </c>
      <c r="R54" s="195"/>
      <c r="S54" s="195"/>
      <c r="T54" s="196" t="n">
        <v>0.045</v>
      </c>
      <c r="U54" s="195" t="n">
        <f aca="false">ROUND(E54*T54,2)</f>
        <v>0.05</v>
      </c>
      <c r="V54" s="197"/>
      <c r="W54" s="197"/>
      <c r="X54" s="197"/>
      <c r="Y54" s="197"/>
      <c r="Z54" s="197"/>
      <c r="AA54" s="197"/>
      <c r="AB54" s="197"/>
      <c r="AC54" s="197"/>
      <c r="AD54" s="197"/>
      <c r="AE54" s="197" t="s">
        <v>113</v>
      </c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</row>
    <row r="55" customFormat="false" ht="12.75" hidden="false" customHeight="false" outlineLevel="1" collapsed="false">
      <c r="A55" s="188" t="n">
        <v>26</v>
      </c>
      <c r="B55" s="189" t="s">
        <v>187</v>
      </c>
      <c r="C55" s="190" t="s">
        <v>188</v>
      </c>
      <c r="D55" s="191" t="s">
        <v>116</v>
      </c>
      <c r="E55" s="192" t="n">
        <v>1</v>
      </c>
      <c r="F55" s="193" t="n">
        <f aca="false">H55+J55</f>
        <v>0</v>
      </c>
      <c r="G55" s="194" t="n">
        <f aca="false">ROUND(E55*F55,2)</f>
        <v>0</v>
      </c>
      <c r="H55" s="194"/>
      <c r="I55" s="194" t="n">
        <f aca="false">ROUND(E55*H55,2)</f>
        <v>0</v>
      </c>
      <c r="J55" s="194"/>
      <c r="K55" s="194" t="n">
        <f aca="false">ROUND(E55*J55,2)</f>
        <v>0</v>
      </c>
      <c r="L55" s="194" t="n">
        <v>21</v>
      </c>
      <c r="M55" s="194" t="n">
        <f aca="false">G55*(1+L55/100)</f>
        <v>0</v>
      </c>
      <c r="N55" s="195" t="n">
        <v>0</v>
      </c>
      <c r="O55" s="195" t="n">
        <f aca="false">ROUND(E55*N55,5)</f>
        <v>0</v>
      </c>
      <c r="P55" s="195" t="n">
        <v>0</v>
      </c>
      <c r="Q55" s="195" t="n">
        <f aca="false">ROUND(E55*P55,5)</f>
        <v>0</v>
      </c>
      <c r="R55" s="195"/>
      <c r="S55" s="195"/>
      <c r="T55" s="196" t="n">
        <v>0.245</v>
      </c>
      <c r="U55" s="195" t="n">
        <f aca="false">ROUND(E55*T55,2)</f>
        <v>0.25</v>
      </c>
      <c r="V55" s="197"/>
      <c r="W55" s="197"/>
      <c r="X55" s="197"/>
      <c r="Y55" s="197"/>
      <c r="Z55" s="197"/>
      <c r="AA55" s="197"/>
      <c r="AB55" s="197"/>
      <c r="AC55" s="197"/>
      <c r="AD55" s="197"/>
      <c r="AE55" s="197" t="s">
        <v>113</v>
      </c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</row>
    <row r="56" customFormat="false" ht="12.75" hidden="false" customHeight="false" outlineLevel="1" collapsed="false">
      <c r="A56" s="188" t="n">
        <v>27</v>
      </c>
      <c r="B56" s="189" t="s">
        <v>189</v>
      </c>
      <c r="C56" s="190" t="s">
        <v>190</v>
      </c>
      <c r="D56" s="191" t="s">
        <v>116</v>
      </c>
      <c r="E56" s="192" t="n">
        <v>1</v>
      </c>
      <c r="F56" s="193" t="n">
        <f aca="false">H56+J56</f>
        <v>0</v>
      </c>
      <c r="G56" s="194" t="n">
        <f aca="false">ROUND(E56*F56,2)</f>
        <v>0</v>
      </c>
      <c r="H56" s="194"/>
      <c r="I56" s="194" t="n">
        <f aca="false">ROUND(E56*H56,2)</f>
        <v>0</v>
      </c>
      <c r="J56" s="194"/>
      <c r="K56" s="194" t="n">
        <f aca="false">ROUND(E56*J56,2)</f>
        <v>0</v>
      </c>
      <c r="L56" s="194" t="n">
        <v>21</v>
      </c>
      <c r="M56" s="194" t="n">
        <f aca="false">G56*(1+L56/100)</f>
        <v>0</v>
      </c>
      <c r="N56" s="195" t="n">
        <v>0</v>
      </c>
      <c r="O56" s="195" t="n">
        <f aca="false">ROUND(E56*N56,5)</f>
        <v>0</v>
      </c>
      <c r="P56" s="195" t="n">
        <v>0</v>
      </c>
      <c r="Q56" s="195" t="n">
        <f aca="false">ROUND(E56*P56,5)</f>
        <v>0</v>
      </c>
      <c r="R56" s="195"/>
      <c r="S56" s="195"/>
      <c r="T56" s="196" t="n">
        <v>0.57</v>
      </c>
      <c r="U56" s="195" t="n">
        <f aca="false">ROUND(E56*T56,2)</f>
        <v>0.57</v>
      </c>
      <c r="V56" s="197"/>
      <c r="W56" s="197"/>
      <c r="X56" s="197"/>
      <c r="Y56" s="197"/>
      <c r="Z56" s="197"/>
      <c r="AA56" s="197"/>
      <c r="AB56" s="197"/>
      <c r="AC56" s="197"/>
      <c r="AD56" s="197"/>
      <c r="AE56" s="197" t="s">
        <v>113</v>
      </c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</row>
    <row r="57" customFormat="false" ht="12.75" hidden="false" customHeight="false" outlineLevel="1" collapsed="false">
      <c r="A57" s="188" t="n">
        <v>28</v>
      </c>
      <c r="B57" s="189" t="s">
        <v>191</v>
      </c>
      <c r="C57" s="190" t="s">
        <v>192</v>
      </c>
      <c r="D57" s="191" t="s">
        <v>116</v>
      </c>
      <c r="E57" s="192" t="n">
        <v>1</v>
      </c>
      <c r="F57" s="193" t="n">
        <f aca="false">H57+J57</f>
        <v>0</v>
      </c>
      <c r="G57" s="194" t="n">
        <f aca="false">ROUND(E57*F57,2)</f>
        <v>0</v>
      </c>
      <c r="H57" s="194"/>
      <c r="I57" s="194" t="n">
        <f aca="false">ROUND(E57*H57,2)</f>
        <v>0</v>
      </c>
      <c r="J57" s="194"/>
      <c r="K57" s="194" t="n">
        <f aca="false">ROUND(E57*J57,2)</f>
        <v>0</v>
      </c>
      <c r="L57" s="194" t="n">
        <v>21</v>
      </c>
      <c r="M57" s="194" t="n">
        <f aca="false">G57*(1+L57/100)</f>
        <v>0</v>
      </c>
      <c r="N57" s="195" t="n">
        <v>0</v>
      </c>
      <c r="O57" s="195" t="n">
        <f aca="false">ROUND(E57*N57,5)</f>
        <v>0</v>
      </c>
      <c r="P57" s="195" t="n">
        <v>0</v>
      </c>
      <c r="Q57" s="195" t="n">
        <f aca="false">ROUND(E57*P57,5)</f>
        <v>0</v>
      </c>
      <c r="R57" s="195"/>
      <c r="S57" s="195"/>
      <c r="T57" s="196" t="n">
        <v>0.96</v>
      </c>
      <c r="U57" s="195" t="n">
        <f aca="false">ROUND(E57*T57,2)</f>
        <v>0.96</v>
      </c>
      <c r="V57" s="197"/>
      <c r="W57" s="197"/>
      <c r="X57" s="197"/>
      <c r="Y57" s="197"/>
      <c r="Z57" s="197"/>
      <c r="AA57" s="197"/>
      <c r="AB57" s="197"/>
      <c r="AC57" s="197"/>
      <c r="AD57" s="197"/>
      <c r="AE57" s="197" t="s">
        <v>113</v>
      </c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</row>
    <row r="58" customFormat="false" ht="12.75" hidden="false" customHeight="false" outlineLevel="1" collapsed="false">
      <c r="A58" s="188" t="n">
        <v>29</v>
      </c>
      <c r="B58" s="189" t="s">
        <v>193</v>
      </c>
      <c r="C58" s="190" t="s">
        <v>194</v>
      </c>
      <c r="D58" s="191" t="s">
        <v>116</v>
      </c>
      <c r="E58" s="192" t="n">
        <v>1</v>
      </c>
      <c r="F58" s="193" t="n">
        <f aca="false">H58+J58</f>
        <v>0</v>
      </c>
      <c r="G58" s="194" t="n">
        <f aca="false">ROUND(E58*F58,2)</f>
        <v>0</v>
      </c>
      <c r="H58" s="194"/>
      <c r="I58" s="194" t="n">
        <f aca="false">ROUND(E58*H58,2)</f>
        <v>0</v>
      </c>
      <c r="J58" s="194"/>
      <c r="K58" s="194" t="n">
        <f aca="false">ROUND(E58*J58,2)</f>
        <v>0</v>
      </c>
      <c r="L58" s="194" t="n">
        <v>21</v>
      </c>
      <c r="M58" s="194" t="n">
        <f aca="false">G58*(1+L58/100)</f>
        <v>0</v>
      </c>
      <c r="N58" s="195" t="n">
        <v>0</v>
      </c>
      <c r="O58" s="195" t="n">
        <f aca="false">ROUND(E58*N58,5)</f>
        <v>0</v>
      </c>
      <c r="P58" s="195" t="n">
        <v>0</v>
      </c>
      <c r="Q58" s="195" t="n">
        <f aca="false">ROUND(E58*P58,5)</f>
        <v>0</v>
      </c>
      <c r="R58" s="195"/>
      <c r="S58" s="195"/>
      <c r="T58" s="196" t="n">
        <v>0.066</v>
      </c>
      <c r="U58" s="195" t="n">
        <f aca="false">ROUND(E58*T58,2)</f>
        <v>0.07</v>
      </c>
      <c r="V58" s="197"/>
      <c r="W58" s="197"/>
      <c r="X58" s="197"/>
      <c r="Y58" s="197"/>
      <c r="Z58" s="197"/>
      <c r="AA58" s="197"/>
      <c r="AB58" s="197"/>
      <c r="AC58" s="197"/>
      <c r="AD58" s="197"/>
      <c r="AE58" s="197" t="s">
        <v>113</v>
      </c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</row>
    <row r="59" customFormat="false" ht="12.75" hidden="false" customHeight="false" outlineLevel="1" collapsed="false">
      <c r="A59" s="188" t="n">
        <v>30</v>
      </c>
      <c r="B59" s="189" t="s">
        <v>195</v>
      </c>
      <c r="C59" s="190" t="s">
        <v>196</v>
      </c>
      <c r="D59" s="191" t="s">
        <v>116</v>
      </c>
      <c r="E59" s="192" t="n">
        <v>1</v>
      </c>
      <c r="F59" s="193" t="n">
        <f aca="false">H59+J59</f>
        <v>0</v>
      </c>
      <c r="G59" s="194" t="n">
        <f aca="false">ROUND(E59*F59,2)</f>
        <v>0</v>
      </c>
      <c r="H59" s="194"/>
      <c r="I59" s="194" t="n">
        <f aca="false">ROUND(E59*H59,2)</f>
        <v>0</v>
      </c>
      <c r="J59" s="194"/>
      <c r="K59" s="194" t="n">
        <f aca="false">ROUND(E59*J59,2)</f>
        <v>0</v>
      </c>
      <c r="L59" s="194" t="n">
        <v>21</v>
      </c>
      <c r="M59" s="194" t="n">
        <f aca="false">G59*(1+L59/100)</f>
        <v>0</v>
      </c>
      <c r="N59" s="195" t="n">
        <v>0</v>
      </c>
      <c r="O59" s="195" t="n">
        <f aca="false">ROUND(E59*N59,5)</f>
        <v>0</v>
      </c>
      <c r="P59" s="195" t="n">
        <v>0</v>
      </c>
      <c r="Q59" s="195" t="n">
        <f aca="false">ROUND(E59*P59,5)</f>
        <v>0</v>
      </c>
      <c r="R59" s="195"/>
      <c r="S59" s="195"/>
      <c r="T59" s="196" t="n">
        <v>0.303</v>
      </c>
      <c r="U59" s="195" t="n">
        <f aca="false">ROUND(E59*T59,2)</f>
        <v>0.3</v>
      </c>
      <c r="V59" s="197"/>
      <c r="W59" s="197"/>
      <c r="X59" s="197"/>
      <c r="Y59" s="197"/>
      <c r="Z59" s="197"/>
      <c r="AA59" s="197"/>
      <c r="AB59" s="197"/>
      <c r="AC59" s="197"/>
      <c r="AD59" s="197"/>
      <c r="AE59" s="197" t="s">
        <v>113</v>
      </c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</row>
    <row r="60" customFormat="false" ht="12.75" hidden="false" customHeight="false" outlineLevel="1" collapsed="false">
      <c r="A60" s="188" t="n">
        <v>31</v>
      </c>
      <c r="B60" s="189" t="s">
        <v>197</v>
      </c>
      <c r="C60" s="190" t="s">
        <v>198</v>
      </c>
      <c r="D60" s="191" t="s">
        <v>116</v>
      </c>
      <c r="E60" s="192" t="n">
        <v>1</v>
      </c>
      <c r="F60" s="193" t="n">
        <f aca="false">H60+J60</f>
        <v>0</v>
      </c>
      <c r="G60" s="194" t="n">
        <f aca="false">ROUND(E60*F60,2)</f>
        <v>0</v>
      </c>
      <c r="H60" s="194"/>
      <c r="I60" s="194" t="n">
        <f aca="false">ROUND(E60*H60,2)</f>
        <v>0</v>
      </c>
      <c r="J60" s="194"/>
      <c r="K60" s="194" t="n">
        <f aca="false">ROUND(E60*J60,2)</f>
        <v>0</v>
      </c>
      <c r="L60" s="194" t="n">
        <v>21</v>
      </c>
      <c r="M60" s="194" t="n">
        <f aca="false">G60*(1+L60/100)</f>
        <v>0</v>
      </c>
      <c r="N60" s="195" t="n">
        <v>0</v>
      </c>
      <c r="O60" s="195" t="n">
        <f aca="false">ROUND(E60*N60,5)</f>
        <v>0</v>
      </c>
      <c r="P60" s="195" t="n">
        <v>0</v>
      </c>
      <c r="Q60" s="195" t="n">
        <f aca="false">ROUND(E60*P60,5)</f>
        <v>0</v>
      </c>
      <c r="R60" s="195"/>
      <c r="S60" s="195"/>
      <c r="T60" s="196" t="n">
        <v>0</v>
      </c>
      <c r="U60" s="195" t="n">
        <f aca="false">ROUND(E60*T60,2)</f>
        <v>0</v>
      </c>
      <c r="V60" s="197"/>
      <c r="W60" s="197"/>
      <c r="X60" s="197"/>
      <c r="Y60" s="197"/>
      <c r="Z60" s="197"/>
      <c r="AA60" s="197"/>
      <c r="AB60" s="197"/>
      <c r="AC60" s="197"/>
      <c r="AD60" s="197"/>
      <c r="AE60" s="197" t="s">
        <v>113</v>
      </c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</row>
    <row r="61" customFormat="false" ht="12.75" hidden="false" customHeight="false" outlineLevel="1" collapsed="false">
      <c r="A61" s="188" t="n">
        <v>32</v>
      </c>
      <c r="B61" s="189" t="s">
        <v>199</v>
      </c>
      <c r="C61" s="190" t="s">
        <v>200</v>
      </c>
      <c r="D61" s="191" t="s">
        <v>116</v>
      </c>
      <c r="E61" s="192" t="n">
        <v>1</v>
      </c>
      <c r="F61" s="193" t="n">
        <f aca="false">H61+J61</f>
        <v>0</v>
      </c>
      <c r="G61" s="194" t="n">
        <f aca="false">ROUND(E61*F61,2)</f>
        <v>0</v>
      </c>
      <c r="H61" s="194"/>
      <c r="I61" s="194" t="n">
        <f aca="false">ROUND(E61*H61,2)</f>
        <v>0</v>
      </c>
      <c r="J61" s="194"/>
      <c r="K61" s="194" t="n">
        <f aca="false">ROUND(E61*J61,2)</f>
        <v>0</v>
      </c>
      <c r="L61" s="194" t="n">
        <v>21</v>
      </c>
      <c r="M61" s="194" t="n">
        <f aca="false">G61*(1+L61/100)</f>
        <v>0</v>
      </c>
      <c r="N61" s="195" t="n">
        <v>0</v>
      </c>
      <c r="O61" s="195" t="n">
        <f aca="false">ROUND(E61*N61,5)</f>
        <v>0</v>
      </c>
      <c r="P61" s="195" t="n">
        <v>0</v>
      </c>
      <c r="Q61" s="195" t="n">
        <f aca="false">ROUND(E61*P61,5)</f>
        <v>0</v>
      </c>
      <c r="R61" s="195"/>
      <c r="S61" s="195"/>
      <c r="T61" s="196" t="n">
        <v>0</v>
      </c>
      <c r="U61" s="195" t="n">
        <f aca="false">ROUND(E61*T61,2)</f>
        <v>0</v>
      </c>
      <c r="V61" s="197"/>
      <c r="W61" s="197"/>
      <c r="X61" s="197"/>
      <c r="Y61" s="197"/>
      <c r="Z61" s="197"/>
      <c r="AA61" s="197"/>
      <c r="AB61" s="197"/>
      <c r="AC61" s="197"/>
      <c r="AD61" s="197"/>
      <c r="AE61" s="197" t="s">
        <v>113</v>
      </c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</row>
    <row r="62" customFormat="false" ht="12.75" hidden="false" customHeight="false" outlineLevel="1" collapsed="false">
      <c r="A62" s="188" t="n">
        <v>33</v>
      </c>
      <c r="B62" s="189" t="s">
        <v>201</v>
      </c>
      <c r="C62" s="190" t="s">
        <v>202</v>
      </c>
      <c r="D62" s="191" t="s">
        <v>116</v>
      </c>
      <c r="E62" s="192" t="n">
        <v>1</v>
      </c>
      <c r="F62" s="193" t="n">
        <f aca="false">H62+J62</f>
        <v>0</v>
      </c>
      <c r="G62" s="194" t="n">
        <f aca="false">ROUND(E62*F62,2)</f>
        <v>0</v>
      </c>
      <c r="H62" s="194"/>
      <c r="I62" s="194" t="n">
        <f aca="false">ROUND(E62*H62,2)</f>
        <v>0</v>
      </c>
      <c r="J62" s="194"/>
      <c r="K62" s="194" t="n">
        <f aca="false">ROUND(E62*J62,2)</f>
        <v>0</v>
      </c>
      <c r="L62" s="194" t="n">
        <v>21</v>
      </c>
      <c r="M62" s="194" t="n">
        <f aca="false">G62*(1+L62/100)</f>
        <v>0</v>
      </c>
      <c r="N62" s="195" t="n">
        <v>0</v>
      </c>
      <c r="O62" s="195" t="n">
        <f aca="false">ROUND(E62*N62,5)</f>
        <v>0</v>
      </c>
      <c r="P62" s="195" t="n">
        <v>0</v>
      </c>
      <c r="Q62" s="195" t="n">
        <f aca="false">ROUND(E62*P62,5)</f>
        <v>0</v>
      </c>
      <c r="R62" s="195"/>
      <c r="S62" s="195"/>
      <c r="T62" s="196" t="n">
        <v>0</v>
      </c>
      <c r="U62" s="195" t="n">
        <f aca="false">ROUND(E62*T62,2)</f>
        <v>0</v>
      </c>
      <c r="V62" s="197"/>
      <c r="W62" s="197"/>
      <c r="X62" s="197"/>
      <c r="Y62" s="197"/>
      <c r="Z62" s="197"/>
      <c r="AA62" s="197"/>
      <c r="AB62" s="197"/>
      <c r="AC62" s="197"/>
      <c r="AD62" s="197"/>
      <c r="AE62" s="197" t="s">
        <v>113</v>
      </c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</row>
    <row r="63" customFormat="false" ht="12.75" hidden="false" customHeight="false" outlineLevel="1" collapsed="false">
      <c r="A63" s="188" t="n">
        <v>34</v>
      </c>
      <c r="B63" s="189" t="s">
        <v>203</v>
      </c>
      <c r="C63" s="190" t="s">
        <v>204</v>
      </c>
      <c r="D63" s="191" t="s">
        <v>116</v>
      </c>
      <c r="E63" s="192" t="n">
        <v>1</v>
      </c>
      <c r="F63" s="193" t="n">
        <f aca="false">H63+J63</f>
        <v>0</v>
      </c>
      <c r="G63" s="194" t="n">
        <f aca="false">ROUND(E63*F63,2)</f>
        <v>0</v>
      </c>
      <c r="H63" s="194"/>
      <c r="I63" s="194" t="n">
        <f aca="false">ROUND(E63*H63,2)</f>
        <v>0</v>
      </c>
      <c r="J63" s="194"/>
      <c r="K63" s="194" t="n">
        <f aca="false">ROUND(E63*J63,2)</f>
        <v>0</v>
      </c>
      <c r="L63" s="194" t="n">
        <v>21</v>
      </c>
      <c r="M63" s="194" t="n">
        <f aca="false">G63*(1+L63/100)</f>
        <v>0</v>
      </c>
      <c r="N63" s="195" t="n">
        <v>0</v>
      </c>
      <c r="O63" s="195" t="n">
        <f aca="false">ROUND(E63*N63,5)</f>
        <v>0</v>
      </c>
      <c r="P63" s="195" t="n">
        <v>0</v>
      </c>
      <c r="Q63" s="195" t="n">
        <f aca="false">ROUND(E63*P63,5)</f>
        <v>0</v>
      </c>
      <c r="R63" s="195"/>
      <c r="S63" s="195"/>
      <c r="T63" s="196" t="n">
        <v>0</v>
      </c>
      <c r="U63" s="195" t="n">
        <f aca="false">ROUND(E63*T63,2)</f>
        <v>0</v>
      </c>
      <c r="V63" s="197"/>
      <c r="W63" s="197"/>
      <c r="X63" s="197"/>
      <c r="Y63" s="197"/>
      <c r="Z63" s="197"/>
      <c r="AA63" s="197"/>
      <c r="AB63" s="197"/>
      <c r="AC63" s="197"/>
      <c r="AD63" s="197"/>
      <c r="AE63" s="197" t="s">
        <v>113</v>
      </c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</row>
    <row r="64" customFormat="false" ht="12.75" hidden="false" customHeight="false" outlineLevel="1" collapsed="false">
      <c r="A64" s="188" t="n">
        <v>35</v>
      </c>
      <c r="B64" s="189" t="s">
        <v>205</v>
      </c>
      <c r="C64" s="190" t="s">
        <v>206</v>
      </c>
      <c r="D64" s="191" t="s">
        <v>116</v>
      </c>
      <c r="E64" s="192" t="n">
        <v>1</v>
      </c>
      <c r="F64" s="193" t="n">
        <f aca="false">H64+J64</f>
        <v>0</v>
      </c>
      <c r="G64" s="194" t="n">
        <f aca="false">ROUND(E64*F64,2)</f>
        <v>0</v>
      </c>
      <c r="H64" s="194"/>
      <c r="I64" s="194" t="n">
        <f aca="false">ROUND(E64*H64,2)</f>
        <v>0</v>
      </c>
      <c r="J64" s="194"/>
      <c r="K64" s="194" t="n">
        <f aca="false">ROUND(E64*J64,2)</f>
        <v>0</v>
      </c>
      <c r="L64" s="194" t="n">
        <v>21</v>
      </c>
      <c r="M64" s="194" t="n">
        <f aca="false">G64*(1+L64/100)</f>
        <v>0</v>
      </c>
      <c r="N64" s="195" t="n">
        <v>0</v>
      </c>
      <c r="O64" s="195" t="n">
        <f aca="false">ROUND(E64*N64,5)</f>
        <v>0</v>
      </c>
      <c r="P64" s="195" t="n">
        <v>0</v>
      </c>
      <c r="Q64" s="195" t="n">
        <f aca="false">ROUND(E64*P64,5)</f>
        <v>0</v>
      </c>
      <c r="R64" s="195"/>
      <c r="S64" s="195"/>
      <c r="T64" s="196" t="n">
        <v>0</v>
      </c>
      <c r="U64" s="195" t="n">
        <f aca="false">ROUND(E64*T64,2)</f>
        <v>0</v>
      </c>
      <c r="V64" s="197"/>
      <c r="W64" s="197"/>
      <c r="X64" s="197"/>
      <c r="Y64" s="197"/>
      <c r="Z64" s="197"/>
      <c r="AA64" s="197"/>
      <c r="AB64" s="197"/>
      <c r="AC64" s="197"/>
      <c r="AD64" s="197"/>
      <c r="AE64" s="197" t="s">
        <v>113</v>
      </c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</row>
    <row r="65" customFormat="false" ht="12.75" hidden="false" customHeight="false" outlineLevel="1" collapsed="false">
      <c r="A65" s="188" t="n">
        <v>36</v>
      </c>
      <c r="B65" s="189" t="s">
        <v>207</v>
      </c>
      <c r="C65" s="190" t="s">
        <v>208</v>
      </c>
      <c r="D65" s="191" t="s">
        <v>116</v>
      </c>
      <c r="E65" s="192" t="n">
        <v>1</v>
      </c>
      <c r="F65" s="193" t="n">
        <f aca="false">H65+J65</f>
        <v>0</v>
      </c>
      <c r="G65" s="194" t="n">
        <f aca="false">ROUND(E65*F65,2)</f>
        <v>0</v>
      </c>
      <c r="H65" s="194"/>
      <c r="I65" s="194" t="n">
        <f aca="false">ROUND(E65*H65,2)</f>
        <v>0</v>
      </c>
      <c r="J65" s="194"/>
      <c r="K65" s="194" t="n">
        <f aca="false">ROUND(E65*J65,2)</f>
        <v>0</v>
      </c>
      <c r="L65" s="194" t="n">
        <v>21</v>
      </c>
      <c r="M65" s="194" t="n">
        <f aca="false">G65*(1+L65/100)</f>
        <v>0</v>
      </c>
      <c r="N65" s="195" t="n">
        <v>0</v>
      </c>
      <c r="O65" s="195" t="n">
        <f aca="false">ROUND(E65*N65,5)</f>
        <v>0</v>
      </c>
      <c r="P65" s="195" t="n">
        <v>0</v>
      </c>
      <c r="Q65" s="195" t="n">
        <f aca="false">ROUND(E65*P65,5)</f>
        <v>0</v>
      </c>
      <c r="R65" s="195"/>
      <c r="S65" s="195"/>
      <c r="T65" s="196" t="n">
        <v>0</v>
      </c>
      <c r="U65" s="195" t="n">
        <f aca="false">ROUND(E65*T65,2)</f>
        <v>0</v>
      </c>
      <c r="V65" s="197"/>
      <c r="W65" s="197"/>
      <c r="X65" s="197"/>
      <c r="Y65" s="197"/>
      <c r="Z65" s="197"/>
      <c r="AA65" s="197"/>
      <c r="AB65" s="197"/>
      <c r="AC65" s="197"/>
      <c r="AD65" s="197"/>
      <c r="AE65" s="197" t="s">
        <v>113</v>
      </c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</row>
    <row r="66" customFormat="false" ht="12.75" hidden="false" customHeight="false" outlineLevel="1" collapsed="false">
      <c r="A66" s="188" t="n">
        <v>37</v>
      </c>
      <c r="B66" s="189" t="s">
        <v>209</v>
      </c>
      <c r="C66" s="190" t="s">
        <v>210</v>
      </c>
      <c r="D66" s="191" t="s">
        <v>112</v>
      </c>
      <c r="E66" s="192" t="n">
        <v>79.2</v>
      </c>
      <c r="F66" s="193" t="n">
        <f aca="false">H66+J66</f>
        <v>0</v>
      </c>
      <c r="G66" s="194" t="n">
        <f aca="false">ROUND(E66*F66,2)</f>
        <v>0</v>
      </c>
      <c r="H66" s="194"/>
      <c r="I66" s="194" t="n">
        <f aca="false">ROUND(E66*H66,2)</f>
        <v>0</v>
      </c>
      <c r="J66" s="194"/>
      <c r="K66" s="194" t="n">
        <f aca="false">ROUND(E66*J66,2)</f>
        <v>0</v>
      </c>
      <c r="L66" s="194" t="n">
        <v>21</v>
      </c>
      <c r="M66" s="194" t="n">
        <f aca="false">G66*(1+L66/100)</f>
        <v>0</v>
      </c>
      <c r="N66" s="195" t="n">
        <v>0</v>
      </c>
      <c r="O66" s="195" t="n">
        <f aca="false">ROUND(E66*N66,5)</f>
        <v>0</v>
      </c>
      <c r="P66" s="195" t="n">
        <v>0</v>
      </c>
      <c r="Q66" s="195" t="n">
        <f aca="false">ROUND(E66*P66,5)</f>
        <v>0</v>
      </c>
      <c r="R66" s="195"/>
      <c r="S66" s="195"/>
      <c r="T66" s="196" t="n">
        <v>0</v>
      </c>
      <c r="U66" s="195" t="n">
        <f aca="false">ROUND(E66*T66,2)</f>
        <v>0</v>
      </c>
      <c r="V66" s="197"/>
      <c r="W66" s="197"/>
      <c r="X66" s="197"/>
      <c r="Y66" s="197"/>
      <c r="Z66" s="197"/>
      <c r="AA66" s="197"/>
      <c r="AB66" s="197"/>
      <c r="AC66" s="197"/>
      <c r="AD66" s="197"/>
      <c r="AE66" s="197" t="s">
        <v>113</v>
      </c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</row>
    <row r="67" customFormat="false" ht="12.75" hidden="false" customHeight="false" outlineLevel="1" collapsed="false">
      <c r="A67" s="188" t="n">
        <v>38</v>
      </c>
      <c r="B67" s="189" t="s">
        <v>209</v>
      </c>
      <c r="C67" s="190" t="s">
        <v>211</v>
      </c>
      <c r="D67" s="191" t="s">
        <v>112</v>
      </c>
      <c r="E67" s="192" t="n">
        <v>79.2</v>
      </c>
      <c r="F67" s="193" t="n">
        <f aca="false">H67+J67</f>
        <v>0</v>
      </c>
      <c r="G67" s="194" t="n">
        <f aca="false">ROUND(E67*F67,2)</f>
        <v>0</v>
      </c>
      <c r="H67" s="194"/>
      <c r="I67" s="194" t="n">
        <f aca="false">ROUND(E67*H67,2)</f>
        <v>0</v>
      </c>
      <c r="J67" s="194"/>
      <c r="K67" s="194" t="n">
        <f aca="false">ROUND(E67*J67,2)</f>
        <v>0</v>
      </c>
      <c r="L67" s="194" t="n">
        <v>21</v>
      </c>
      <c r="M67" s="194" t="n">
        <f aca="false">G67*(1+L67/100)</f>
        <v>0</v>
      </c>
      <c r="N67" s="195" t="n">
        <v>0</v>
      </c>
      <c r="O67" s="195" t="n">
        <f aca="false">ROUND(E67*N67,5)</f>
        <v>0</v>
      </c>
      <c r="P67" s="195" t="n">
        <v>0</v>
      </c>
      <c r="Q67" s="195" t="n">
        <f aca="false">ROUND(E67*P67,5)</f>
        <v>0</v>
      </c>
      <c r="R67" s="195"/>
      <c r="S67" s="195"/>
      <c r="T67" s="196" t="n">
        <v>0</v>
      </c>
      <c r="U67" s="195" t="n">
        <f aca="false">ROUND(E67*T67,2)</f>
        <v>0</v>
      </c>
      <c r="V67" s="197"/>
      <c r="W67" s="197"/>
      <c r="X67" s="197"/>
      <c r="Y67" s="197"/>
      <c r="Z67" s="197"/>
      <c r="AA67" s="197"/>
      <c r="AB67" s="197"/>
      <c r="AC67" s="197"/>
      <c r="AD67" s="197"/>
      <c r="AE67" s="197" t="s">
        <v>113</v>
      </c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</row>
    <row r="68" customFormat="false" ht="12.75" hidden="false" customHeight="false" outlineLevel="1" collapsed="false">
      <c r="A68" s="188" t="n">
        <v>39</v>
      </c>
      <c r="B68" s="189" t="s">
        <v>212</v>
      </c>
      <c r="C68" s="190" t="s">
        <v>213</v>
      </c>
      <c r="D68" s="191" t="s">
        <v>142</v>
      </c>
      <c r="E68" s="192" t="n">
        <v>113.4371</v>
      </c>
      <c r="F68" s="193" t="n">
        <f aca="false">H68+J68</f>
        <v>0</v>
      </c>
      <c r="G68" s="194" t="n">
        <f aca="false">ROUND(E68*F68,2)</f>
        <v>0</v>
      </c>
      <c r="H68" s="194"/>
      <c r="I68" s="194" t="n">
        <f aca="false">ROUND(E68*H68,2)</f>
        <v>0</v>
      </c>
      <c r="J68" s="194"/>
      <c r="K68" s="194" t="n">
        <f aca="false">ROUND(E68*J68,2)</f>
        <v>0</v>
      </c>
      <c r="L68" s="194" t="n">
        <v>21</v>
      </c>
      <c r="M68" s="194" t="n">
        <f aca="false">G68*(1+L68/100)</f>
        <v>0</v>
      </c>
      <c r="N68" s="195" t="n">
        <v>0</v>
      </c>
      <c r="O68" s="195" t="n">
        <f aca="false">ROUND(E68*N68,5)</f>
        <v>0</v>
      </c>
      <c r="P68" s="195" t="n">
        <v>0</v>
      </c>
      <c r="Q68" s="195" t="n">
        <f aca="false">ROUND(E68*P68,5)</f>
        <v>0</v>
      </c>
      <c r="R68" s="195"/>
      <c r="S68" s="195"/>
      <c r="T68" s="196" t="n">
        <v>0.074</v>
      </c>
      <c r="U68" s="195" t="n">
        <f aca="false">ROUND(E68*T68,2)</f>
        <v>8.39</v>
      </c>
      <c r="V68" s="197"/>
      <c r="W68" s="197"/>
      <c r="X68" s="197"/>
      <c r="Y68" s="197"/>
      <c r="Z68" s="197"/>
      <c r="AA68" s="197"/>
      <c r="AB68" s="197"/>
      <c r="AC68" s="197"/>
      <c r="AD68" s="197"/>
      <c r="AE68" s="197" t="s">
        <v>113</v>
      </c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</row>
    <row r="69" customFormat="false" ht="12.75" hidden="false" customHeight="false" outlineLevel="1" collapsed="false">
      <c r="A69" s="188"/>
      <c r="B69" s="189"/>
      <c r="C69" s="198" t="s">
        <v>214</v>
      </c>
      <c r="D69" s="199"/>
      <c r="E69" s="200" t="n">
        <v>113.4371</v>
      </c>
      <c r="F69" s="194"/>
      <c r="G69" s="194"/>
      <c r="H69" s="194"/>
      <c r="I69" s="194"/>
      <c r="J69" s="194"/>
      <c r="K69" s="194"/>
      <c r="L69" s="194"/>
      <c r="M69" s="194"/>
      <c r="N69" s="195"/>
      <c r="O69" s="195"/>
      <c r="P69" s="195"/>
      <c r="Q69" s="195"/>
      <c r="R69" s="195"/>
      <c r="S69" s="195"/>
      <c r="T69" s="196"/>
      <c r="U69" s="195"/>
      <c r="V69" s="197"/>
      <c r="W69" s="197"/>
      <c r="X69" s="197"/>
      <c r="Y69" s="197"/>
      <c r="Z69" s="197"/>
      <c r="AA69" s="197"/>
      <c r="AB69" s="197"/>
      <c r="AC69" s="197"/>
      <c r="AD69" s="197"/>
      <c r="AE69" s="197" t="s">
        <v>127</v>
      </c>
      <c r="AF69" s="197" t="n">
        <v>0</v>
      </c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</row>
    <row r="70" customFormat="false" ht="12.75" hidden="false" customHeight="false" outlineLevel="1" collapsed="false">
      <c r="A70" s="188" t="n">
        <v>40</v>
      </c>
      <c r="B70" s="189" t="s">
        <v>215</v>
      </c>
      <c r="C70" s="190" t="s">
        <v>216</v>
      </c>
      <c r="D70" s="191" t="s">
        <v>142</v>
      </c>
      <c r="E70" s="192" t="n">
        <v>1280.2379</v>
      </c>
      <c r="F70" s="193" t="n">
        <f aca="false">H70+J70</f>
        <v>0</v>
      </c>
      <c r="G70" s="194" t="n">
        <f aca="false">ROUND(E70*F70,2)</f>
        <v>0</v>
      </c>
      <c r="H70" s="194"/>
      <c r="I70" s="194" t="n">
        <f aca="false">ROUND(E70*H70,2)</f>
        <v>0</v>
      </c>
      <c r="J70" s="194"/>
      <c r="K70" s="194" t="n">
        <f aca="false">ROUND(E70*J70,2)</f>
        <v>0</v>
      </c>
      <c r="L70" s="194" t="n">
        <v>21</v>
      </c>
      <c r="M70" s="194" t="n">
        <f aca="false">G70*(1+L70/100)</f>
        <v>0</v>
      </c>
      <c r="N70" s="195" t="n">
        <v>0</v>
      </c>
      <c r="O70" s="195" t="n">
        <f aca="false">ROUND(E70*N70,5)</f>
        <v>0</v>
      </c>
      <c r="P70" s="195" t="n">
        <v>0</v>
      </c>
      <c r="Q70" s="195" t="n">
        <f aca="false">ROUND(E70*P70,5)</f>
        <v>0</v>
      </c>
      <c r="R70" s="195"/>
      <c r="S70" s="195"/>
      <c r="T70" s="196" t="n">
        <v>0.011</v>
      </c>
      <c r="U70" s="195" t="n">
        <f aca="false">ROUND(E70*T70,2)</f>
        <v>14.08</v>
      </c>
      <c r="V70" s="197"/>
      <c r="W70" s="197"/>
      <c r="X70" s="197"/>
      <c r="Y70" s="197"/>
      <c r="Z70" s="197"/>
      <c r="AA70" s="197"/>
      <c r="AB70" s="197"/>
      <c r="AC70" s="197"/>
      <c r="AD70" s="197"/>
      <c r="AE70" s="197" t="s">
        <v>113</v>
      </c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</row>
    <row r="71" customFormat="false" ht="12.75" hidden="false" customHeight="false" outlineLevel="1" collapsed="false">
      <c r="A71" s="188" t="n">
        <v>41</v>
      </c>
      <c r="B71" s="189" t="s">
        <v>217</v>
      </c>
      <c r="C71" s="190" t="s">
        <v>218</v>
      </c>
      <c r="D71" s="191" t="s">
        <v>142</v>
      </c>
      <c r="E71" s="192" t="n">
        <v>1280.2379</v>
      </c>
      <c r="F71" s="193" t="n">
        <f aca="false">H71+J71</f>
        <v>0</v>
      </c>
      <c r="G71" s="194" t="n">
        <f aca="false">ROUND(E71*F71,2)</f>
        <v>0</v>
      </c>
      <c r="H71" s="194"/>
      <c r="I71" s="194" t="n">
        <f aca="false">ROUND(E71*H71,2)</f>
        <v>0</v>
      </c>
      <c r="J71" s="194"/>
      <c r="K71" s="194" t="n">
        <f aca="false">ROUND(E71*J71,2)</f>
        <v>0</v>
      </c>
      <c r="L71" s="194" t="n">
        <v>21</v>
      </c>
      <c r="M71" s="194" t="n">
        <f aca="false">G71*(1+L71/100)</f>
        <v>0</v>
      </c>
      <c r="N71" s="195" t="n">
        <v>0</v>
      </c>
      <c r="O71" s="195" t="n">
        <f aca="false">ROUND(E71*N71,5)</f>
        <v>0</v>
      </c>
      <c r="P71" s="195" t="n">
        <v>0</v>
      </c>
      <c r="Q71" s="195" t="n">
        <f aca="false">ROUND(E71*P71,5)</f>
        <v>0</v>
      </c>
      <c r="R71" s="195"/>
      <c r="S71" s="195"/>
      <c r="T71" s="196" t="n">
        <v>0.053</v>
      </c>
      <c r="U71" s="195" t="n">
        <f aca="false">ROUND(E71*T71,2)</f>
        <v>67.85</v>
      </c>
      <c r="V71" s="197"/>
      <c r="W71" s="197"/>
      <c r="X71" s="197"/>
      <c r="Y71" s="197"/>
      <c r="Z71" s="197"/>
      <c r="AA71" s="197"/>
      <c r="AB71" s="197"/>
      <c r="AC71" s="197"/>
      <c r="AD71" s="197"/>
      <c r="AE71" s="197" t="s">
        <v>113</v>
      </c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197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</row>
    <row r="72" customFormat="false" ht="19.4" hidden="false" customHeight="false" outlineLevel="1" collapsed="false">
      <c r="A72" s="188" t="n">
        <v>42</v>
      </c>
      <c r="B72" s="189" t="s">
        <v>219</v>
      </c>
      <c r="C72" s="190" t="s">
        <v>220</v>
      </c>
      <c r="D72" s="191" t="s">
        <v>142</v>
      </c>
      <c r="E72" s="192" t="n">
        <v>1280.2379</v>
      </c>
      <c r="F72" s="193" t="n">
        <f aca="false">H72+J72</f>
        <v>0</v>
      </c>
      <c r="G72" s="194" t="n">
        <f aca="false">ROUND(E72*F72,2)</f>
        <v>0</v>
      </c>
      <c r="H72" s="194"/>
      <c r="I72" s="194" t="n">
        <f aca="false">ROUND(E72*H72,2)</f>
        <v>0</v>
      </c>
      <c r="J72" s="194"/>
      <c r="K72" s="194" t="n">
        <f aca="false">ROUND(E72*J72,2)</f>
        <v>0</v>
      </c>
      <c r="L72" s="194" t="n">
        <v>21</v>
      </c>
      <c r="M72" s="194" t="n">
        <f aca="false">G72*(1+L72/100)</f>
        <v>0</v>
      </c>
      <c r="N72" s="195" t="n">
        <v>0</v>
      </c>
      <c r="O72" s="195" t="n">
        <f aca="false">ROUND(E72*N72,5)</f>
        <v>0</v>
      </c>
      <c r="P72" s="195" t="n">
        <v>0</v>
      </c>
      <c r="Q72" s="195" t="n">
        <f aca="false">ROUND(E72*P72,5)</f>
        <v>0</v>
      </c>
      <c r="R72" s="195"/>
      <c r="S72" s="195"/>
      <c r="T72" s="196" t="n">
        <v>0.009</v>
      </c>
      <c r="U72" s="195" t="n">
        <f aca="false">ROUND(E72*T72,2)</f>
        <v>11.52</v>
      </c>
      <c r="V72" s="197"/>
      <c r="W72" s="197"/>
      <c r="X72" s="197"/>
      <c r="Y72" s="197"/>
      <c r="Z72" s="197"/>
      <c r="AA72" s="197"/>
      <c r="AB72" s="197"/>
      <c r="AC72" s="197"/>
      <c r="AD72" s="197"/>
      <c r="AE72" s="197" t="s">
        <v>113</v>
      </c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</row>
    <row r="73" customFormat="false" ht="12.75" hidden="false" customHeight="false" outlineLevel="1" collapsed="false">
      <c r="A73" s="188" t="n">
        <v>43</v>
      </c>
      <c r="B73" s="189" t="s">
        <v>221</v>
      </c>
      <c r="C73" s="190" t="s">
        <v>222</v>
      </c>
      <c r="D73" s="191" t="s">
        <v>142</v>
      </c>
      <c r="E73" s="192" t="n">
        <v>712.41</v>
      </c>
      <c r="F73" s="193" t="n">
        <f aca="false">H73+J73</f>
        <v>0</v>
      </c>
      <c r="G73" s="194" t="n">
        <f aca="false">ROUND(E73*F73,2)</f>
        <v>0</v>
      </c>
      <c r="H73" s="194"/>
      <c r="I73" s="194" t="n">
        <f aca="false">ROUND(E73*H73,2)</f>
        <v>0</v>
      </c>
      <c r="J73" s="194"/>
      <c r="K73" s="194" t="n">
        <f aca="false">ROUND(E73*J73,2)</f>
        <v>0</v>
      </c>
      <c r="L73" s="194" t="n">
        <v>21</v>
      </c>
      <c r="M73" s="194" t="n">
        <f aca="false">G73*(1+L73/100)</f>
        <v>0</v>
      </c>
      <c r="N73" s="195" t="n">
        <v>0</v>
      </c>
      <c r="O73" s="195" t="n">
        <f aca="false">ROUND(E73*N73,5)</f>
        <v>0</v>
      </c>
      <c r="P73" s="195" t="n">
        <v>0</v>
      </c>
      <c r="Q73" s="195" t="n">
        <f aca="false">ROUND(E73*P73,5)</f>
        <v>0</v>
      </c>
      <c r="R73" s="195"/>
      <c r="S73" s="195"/>
      <c r="T73" s="196" t="n">
        <v>0.202</v>
      </c>
      <c r="U73" s="195" t="n">
        <f aca="false">ROUND(E73*T73,2)</f>
        <v>143.91</v>
      </c>
      <c r="V73" s="197"/>
      <c r="W73" s="197"/>
      <c r="X73" s="197"/>
      <c r="Y73" s="197"/>
      <c r="Z73" s="197"/>
      <c r="AA73" s="197"/>
      <c r="AB73" s="197"/>
      <c r="AC73" s="197"/>
      <c r="AD73" s="197"/>
      <c r="AE73" s="197" t="s">
        <v>113</v>
      </c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</row>
    <row r="74" customFormat="false" ht="19.4" hidden="false" customHeight="false" outlineLevel="1" collapsed="false">
      <c r="A74" s="188" t="n">
        <v>44</v>
      </c>
      <c r="B74" s="189" t="s">
        <v>223</v>
      </c>
      <c r="C74" s="190" t="s">
        <v>224</v>
      </c>
      <c r="D74" s="191" t="s">
        <v>142</v>
      </c>
      <c r="E74" s="192" t="n">
        <v>94.316</v>
      </c>
      <c r="F74" s="193" t="n">
        <f aca="false">H74+J74</f>
        <v>0</v>
      </c>
      <c r="G74" s="194" t="n">
        <f aca="false">ROUND(E74*F74,2)</f>
        <v>0</v>
      </c>
      <c r="H74" s="194"/>
      <c r="I74" s="194" t="n">
        <f aca="false">ROUND(E74*H74,2)</f>
        <v>0</v>
      </c>
      <c r="J74" s="194"/>
      <c r="K74" s="194" t="n">
        <f aca="false">ROUND(E74*J74,2)</f>
        <v>0</v>
      </c>
      <c r="L74" s="194" t="n">
        <v>21</v>
      </c>
      <c r="M74" s="194" t="n">
        <f aca="false">G74*(1+L74/100)</f>
        <v>0</v>
      </c>
      <c r="N74" s="195" t="n">
        <v>1.7</v>
      </c>
      <c r="O74" s="195" t="n">
        <f aca="false">ROUND(E74*N74,5)</f>
        <v>160.3372</v>
      </c>
      <c r="P74" s="195" t="n">
        <v>0</v>
      </c>
      <c r="Q74" s="195" t="n">
        <f aca="false">ROUND(E74*P74,5)</f>
        <v>0</v>
      </c>
      <c r="R74" s="195"/>
      <c r="S74" s="195"/>
      <c r="T74" s="196" t="n">
        <v>1.587</v>
      </c>
      <c r="U74" s="195" t="n">
        <f aca="false">ROUND(E74*T74,2)</f>
        <v>149.68</v>
      </c>
      <c r="V74" s="197"/>
      <c r="W74" s="197"/>
      <c r="X74" s="197"/>
      <c r="Y74" s="197"/>
      <c r="Z74" s="197"/>
      <c r="AA74" s="197"/>
      <c r="AB74" s="197"/>
      <c r="AC74" s="197"/>
      <c r="AD74" s="197"/>
      <c r="AE74" s="197" t="s">
        <v>113</v>
      </c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</row>
    <row r="75" customFormat="false" ht="12.75" hidden="false" customHeight="false" outlineLevel="1" collapsed="false">
      <c r="A75" s="188"/>
      <c r="B75" s="189"/>
      <c r="C75" s="198" t="s">
        <v>225</v>
      </c>
      <c r="D75" s="199"/>
      <c r="E75" s="200"/>
      <c r="F75" s="194"/>
      <c r="G75" s="194"/>
      <c r="H75" s="194"/>
      <c r="I75" s="194"/>
      <c r="J75" s="194"/>
      <c r="K75" s="194"/>
      <c r="L75" s="194"/>
      <c r="M75" s="194"/>
      <c r="N75" s="195"/>
      <c r="O75" s="195"/>
      <c r="P75" s="195"/>
      <c r="Q75" s="195"/>
      <c r="R75" s="195"/>
      <c r="S75" s="195"/>
      <c r="T75" s="196"/>
      <c r="U75" s="195"/>
      <c r="V75" s="197"/>
      <c r="W75" s="197"/>
      <c r="X75" s="197"/>
      <c r="Y75" s="197"/>
      <c r="Z75" s="197"/>
      <c r="AA75" s="197"/>
      <c r="AB75" s="197"/>
      <c r="AC75" s="197"/>
      <c r="AD75" s="197"/>
      <c r="AE75" s="197" t="s">
        <v>127</v>
      </c>
      <c r="AF75" s="197" t="n">
        <v>0</v>
      </c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</row>
    <row r="76" customFormat="false" ht="12.75" hidden="false" customHeight="false" outlineLevel="1" collapsed="false">
      <c r="A76" s="188"/>
      <c r="B76" s="189"/>
      <c r="C76" s="198" t="s">
        <v>226</v>
      </c>
      <c r="D76" s="199"/>
      <c r="E76" s="200" t="n">
        <v>60.716</v>
      </c>
      <c r="F76" s="194"/>
      <c r="G76" s="194"/>
      <c r="H76" s="194"/>
      <c r="I76" s="194"/>
      <c r="J76" s="194"/>
      <c r="K76" s="194"/>
      <c r="L76" s="194"/>
      <c r="M76" s="194"/>
      <c r="N76" s="195"/>
      <c r="O76" s="195"/>
      <c r="P76" s="195"/>
      <c r="Q76" s="195"/>
      <c r="R76" s="195"/>
      <c r="S76" s="195"/>
      <c r="T76" s="196"/>
      <c r="U76" s="195"/>
      <c r="V76" s="197"/>
      <c r="W76" s="197"/>
      <c r="X76" s="197"/>
      <c r="Y76" s="197"/>
      <c r="Z76" s="197"/>
      <c r="AA76" s="197"/>
      <c r="AB76" s="197"/>
      <c r="AC76" s="197"/>
      <c r="AD76" s="197"/>
      <c r="AE76" s="197" t="s">
        <v>127</v>
      </c>
      <c r="AF76" s="197" t="n">
        <v>0</v>
      </c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</row>
    <row r="77" customFormat="false" ht="12.75" hidden="false" customHeight="false" outlineLevel="1" collapsed="false">
      <c r="A77" s="188"/>
      <c r="B77" s="189"/>
      <c r="C77" s="198" t="s">
        <v>227</v>
      </c>
      <c r="D77" s="199"/>
      <c r="E77" s="200"/>
      <c r="F77" s="194"/>
      <c r="G77" s="194"/>
      <c r="H77" s="194"/>
      <c r="I77" s="194"/>
      <c r="J77" s="194"/>
      <c r="K77" s="194"/>
      <c r="L77" s="194"/>
      <c r="M77" s="194"/>
      <c r="N77" s="195"/>
      <c r="O77" s="195"/>
      <c r="P77" s="195"/>
      <c r="Q77" s="195"/>
      <c r="R77" s="195"/>
      <c r="S77" s="195"/>
      <c r="T77" s="196"/>
      <c r="U77" s="195"/>
      <c r="V77" s="197"/>
      <c r="W77" s="197"/>
      <c r="X77" s="197"/>
      <c r="Y77" s="197"/>
      <c r="Z77" s="197"/>
      <c r="AA77" s="197"/>
      <c r="AB77" s="197"/>
      <c r="AC77" s="197"/>
      <c r="AD77" s="197"/>
      <c r="AE77" s="197" t="s">
        <v>127</v>
      </c>
      <c r="AF77" s="197" t="n">
        <v>0</v>
      </c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</row>
    <row r="78" customFormat="false" ht="12.75" hidden="false" customHeight="false" outlineLevel="1" collapsed="false">
      <c r="A78" s="188"/>
      <c r="B78" s="189"/>
      <c r="C78" s="198" t="s">
        <v>228</v>
      </c>
      <c r="D78" s="199"/>
      <c r="E78" s="200" t="n">
        <v>33.6</v>
      </c>
      <c r="F78" s="194"/>
      <c r="G78" s="194"/>
      <c r="H78" s="194"/>
      <c r="I78" s="194"/>
      <c r="J78" s="194"/>
      <c r="K78" s="194"/>
      <c r="L78" s="194"/>
      <c r="M78" s="194"/>
      <c r="N78" s="195"/>
      <c r="O78" s="195"/>
      <c r="P78" s="195"/>
      <c r="Q78" s="195"/>
      <c r="R78" s="195"/>
      <c r="S78" s="195"/>
      <c r="T78" s="196"/>
      <c r="U78" s="195"/>
      <c r="V78" s="197"/>
      <c r="W78" s="197"/>
      <c r="X78" s="197"/>
      <c r="Y78" s="197"/>
      <c r="Z78" s="197"/>
      <c r="AA78" s="197"/>
      <c r="AB78" s="197"/>
      <c r="AC78" s="197"/>
      <c r="AD78" s="197"/>
      <c r="AE78" s="197" t="s">
        <v>127</v>
      </c>
      <c r="AF78" s="197" t="n">
        <v>0</v>
      </c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</row>
    <row r="79" customFormat="false" ht="12.75" hidden="false" customHeight="false" outlineLevel="1" collapsed="false">
      <c r="A79" s="188" t="n">
        <v>45</v>
      </c>
      <c r="B79" s="189" t="s">
        <v>229</v>
      </c>
      <c r="C79" s="190" t="s">
        <v>230</v>
      </c>
      <c r="D79" s="191" t="s">
        <v>112</v>
      </c>
      <c r="E79" s="192" t="n">
        <v>1475</v>
      </c>
      <c r="F79" s="193" t="n">
        <f aca="false">H79+J79</f>
        <v>0</v>
      </c>
      <c r="G79" s="194" t="n">
        <f aca="false">ROUND(E79*F79,2)</f>
        <v>0</v>
      </c>
      <c r="H79" s="194"/>
      <c r="I79" s="194" t="n">
        <f aca="false">ROUND(E79*H79,2)</f>
        <v>0</v>
      </c>
      <c r="J79" s="194"/>
      <c r="K79" s="194" t="n">
        <f aca="false">ROUND(E79*J79,2)</f>
        <v>0</v>
      </c>
      <c r="L79" s="194" t="n">
        <v>21</v>
      </c>
      <c r="M79" s="194" t="n">
        <f aca="false">G79*(1+L79/100)</f>
        <v>0</v>
      </c>
      <c r="N79" s="195" t="n">
        <v>0</v>
      </c>
      <c r="O79" s="195" t="n">
        <f aca="false">ROUND(E79*N79,5)</f>
        <v>0</v>
      </c>
      <c r="P79" s="195" t="n">
        <v>0</v>
      </c>
      <c r="Q79" s="195" t="n">
        <f aca="false">ROUND(E79*P79,5)</f>
        <v>0</v>
      </c>
      <c r="R79" s="195"/>
      <c r="S79" s="195"/>
      <c r="T79" s="196" t="n">
        <v>0.018</v>
      </c>
      <c r="U79" s="195" t="n">
        <f aca="false">ROUND(E79*T79,2)</f>
        <v>26.55</v>
      </c>
      <c r="V79" s="197"/>
      <c r="W79" s="197"/>
      <c r="X79" s="197"/>
      <c r="Y79" s="197"/>
      <c r="Z79" s="197"/>
      <c r="AA79" s="197"/>
      <c r="AB79" s="197"/>
      <c r="AC79" s="197"/>
      <c r="AD79" s="197"/>
      <c r="AE79" s="197" t="s">
        <v>113</v>
      </c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</row>
    <row r="80" customFormat="false" ht="12.75" hidden="false" customHeight="false" outlineLevel="1" collapsed="false">
      <c r="A80" s="188" t="n">
        <v>46</v>
      </c>
      <c r="B80" s="189" t="s">
        <v>231</v>
      </c>
      <c r="C80" s="190" t="s">
        <v>232</v>
      </c>
      <c r="D80" s="191" t="s">
        <v>112</v>
      </c>
      <c r="E80" s="192" t="n">
        <v>403.13</v>
      </c>
      <c r="F80" s="193" t="n">
        <f aca="false">H80+J80</f>
        <v>0</v>
      </c>
      <c r="G80" s="194" t="n">
        <f aca="false">ROUND(E80*F80,2)</f>
        <v>0</v>
      </c>
      <c r="H80" s="194"/>
      <c r="I80" s="194" t="n">
        <f aca="false">ROUND(E80*H80,2)</f>
        <v>0</v>
      </c>
      <c r="J80" s="194"/>
      <c r="K80" s="194" t="n">
        <f aca="false">ROUND(E80*J80,2)</f>
        <v>0</v>
      </c>
      <c r="L80" s="194" t="n">
        <v>21</v>
      </c>
      <c r="M80" s="194" t="n">
        <f aca="false">G80*(1+L80/100)</f>
        <v>0</v>
      </c>
      <c r="N80" s="195" t="n">
        <v>0</v>
      </c>
      <c r="O80" s="195" t="n">
        <f aca="false">ROUND(E80*N80,5)</f>
        <v>0</v>
      </c>
      <c r="P80" s="195" t="n">
        <v>0</v>
      </c>
      <c r="Q80" s="195" t="n">
        <f aca="false">ROUND(E80*P80,5)</f>
        <v>0</v>
      </c>
      <c r="R80" s="195"/>
      <c r="S80" s="195"/>
      <c r="T80" s="196" t="n">
        <v>0.416</v>
      </c>
      <c r="U80" s="195" t="n">
        <f aca="false">ROUND(E80*T80,2)</f>
        <v>167.7</v>
      </c>
      <c r="V80" s="197"/>
      <c r="W80" s="197"/>
      <c r="X80" s="197"/>
      <c r="Y80" s="197"/>
      <c r="Z80" s="197"/>
      <c r="AA80" s="197"/>
      <c r="AB80" s="197"/>
      <c r="AC80" s="197"/>
      <c r="AD80" s="197"/>
      <c r="AE80" s="197" t="s">
        <v>113</v>
      </c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</row>
    <row r="81" customFormat="false" ht="12.75" hidden="false" customHeight="false" outlineLevel="1" collapsed="false">
      <c r="A81" s="188"/>
      <c r="B81" s="189"/>
      <c r="C81" s="198" t="s">
        <v>233</v>
      </c>
      <c r="D81" s="199"/>
      <c r="E81" s="200" t="n">
        <v>373</v>
      </c>
      <c r="F81" s="194"/>
      <c r="G81" s="194"/>
      <c r="H81" s="194"/>
      <c r="I81" s="194"/>
      <c r="J81" s="194"/>
      <c r="K81" s="194"/>
      <c r="L81" s="194"/>
      <c r="M81" s="194"/>
      <c r="N81" s="195"/>
      <c r="O81" s="195"/>
      <c r="P81" s="195"/>
      <c r="Q81" s="195"/>
      <c r="R81" s="195"/>
      <c r="S81" s="195"/>
      <c r="T81" s="196"/>
      <c r="U81" s="195"/>
      <c r="V81" s="197"/>
      <c r="W81" s="197"/>
      <c r="X81" s="197"/>
      <c r="Y81" s="197"/>
      <c r="Z81" s="197"/>
      <c r="AA81" s="197"/>
      <c r="AB81" s="197"/>
      <c r="AC81" s="197"/>
      <c r="AD81" s="197"/>
      <c r="AE81" s="197" t="s">
        <v>127</v>
      </c>
      <c r="AF81" s="197" t="n">
        <v>0</v>
      </c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</row>
    <row r="82" customFormat="false" ht="12.75" hidden="false" customHeight="false" outlineLevel="1" collapsed="false">
      <c r="A82" s="188"/>
      <c r="B82" s="189"/>
      <c r="C82" s="198" t="s">
        <v>234</v>
      </c>
      <c r="D82" s="199"/>
      <c r="E82" s="200" t="n">
        <v>30.13</v>
      </c>
      <c r="F82" s="194"/>
      <c r="G82" s="194"/>
      <c r="H82" s="194"/>
      <c r="I82" s="194"/>
      <c r="J82" s="194"/>
      <c r="K82" s="194"/>
      <c r="L82" s="194"/>
      <c r="M82" s="194"/>
      <c r="N82" s="195"/>
      <c r="O82" s="195"/>
      <c r="P82" s="195"/>
      <c r="Q82" s="195"/>
      <c r="R82" s="195"/>
      <c r="S82" s="195"/>
      <c r="T82" s="196"/>
      <c r="U82" s="195"/>
      <c r="V82" s="197"/>
      <c r="W82" s="197"/>
      <c r="X82" s="197"/>
      <c r="Y82" s="197"/>
      <c r="Z82" s="197"/>
      <c r="AA82" s="197"/>
      <c r="AB82" s="197"/>
      <c r="AC82" s="197"/>
      <c r="AD82" s="197"/>
      <c r="AE82" s="197" t="s">
        <v>127</v>
      </c>
      <c r="AF82" s="197" t="n">
        <v>0</v>
      </c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</row>
    <row r="83" customFormat="false" ht="12.75" hidden="false" customHeight="false" outlineLevel="1" collapsed="false">
      <c r="A83" s="188" t="n">
        <v>47</v>
      </c>
      <c r="B83" s="189" t="s">
        <v>235</v>
      </c>
      <c r="C83" s="190" t="s">
        <v>236</v>
      </c>
      <c r="D83" s="191" t="s">
        <v>112</v>
      </c>
      <c r="E83" s="192" t="n">
        <v>30.13</v>
      </c>
      <c r="F83" s="193" t="n">
        <f aca="false">H83+J83</f>
        <v>0</v>
      </c>
      <c r="G83" s="194" t="n">
        <f aca="false">ROUND(E83*F83,2)</f>
        <v>0</v>
      </c>
      <c r="H83" s="194"/>
      <c r="I83" s="194" t="n">
        <f aca="false">ROUND(E83*H83,2)</f>
        <v>0</v>
      </c>
      <c r="J83" s="194"/>
      <c r="K83" s="194" t="n">
        <f aca="false">ROUND(E83*J83,2)</f>
        <v>0</v>
      </c>
      <c r="L83" s="194" t="n">
        <v>21</v>
      </c>
      <c r="M83" s="194" t="n">
        <f aca="false">G83*(1+L83/100)</f>
        <v>0</v>
      </c>
      <c r="N83" s="195" t="n">
        <v>0</v>
      </c>
      <c r="O83" s="195" t="n">
        <f aca="false">ROUND(E83*N83,5)</f>
        <v>0</v>
      </c>
      <c r="P83" s="195" t="n">
        <v>0</v>
      </c>
      <c r="Q83" s="195" t="n">
        <f aca="false">ROUND(E83*P83,5)</f>
        <v>0</v>
      </c>
      <c r="R83" s="195"/>
      <c r="S83" s="195"/>
      <c r="T83" s="196" t="n">
        <v>0.62</v>
      </c>
      <c r="U83" s="195" t="n">
        <f aca="false">ROUND(E83*T83,2)</f>
        <v>18.68</v>
      </c>
      <c r="V83" s="197"/>
      <c r="W83" s="197"/>
      <c r="X83" s="197"/>
      <c r="Y83" s="197"/>
      <c r="Z83" s="197"/>
      <c r="AA83" s="197"/>
      <c r="AB83" s="197"/>
      <c r="AC83" s="197"/>
      <c r="AD83" s="197"/>
      <c r="AE83" s="197" t="s">
        <v>113</v>
      </c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</row>
    <row r="84" customFormat="false" ht="12.75" hidden="false" customHeight="false" outlineLevel="1" collapsed="false">
      <c r="A84" s="188"/>
      <c r="B84" s="189"/>
      <c r="C84" s="198" t="s">
        <v>237</v>
      </c>
      <c r="D84" s="199"/>
      <c r="E84" s="200"/>
      <c r="F84" s="194"/>
      <c r="G84" s="194"/>
      <c r="H84" s="194"/>
      <c r="I84" s="194"/>
      <c r="J84" s="194"/>
      <c r="K84" s="194"/>
      <c r="L84" s="194"/>
      <c r="M84" s="194"/>
      <c r="N84" s="195"/>
      <c r="O84" s="195"/>
      <c r="P84" s="195"/>
      <c r="Q84" s="195"/>
      <c r="R84" s="195"/>
      <c r="S84" s="195"/>
      <c r="T84" s="196"/>
      <c r="U84" s="195"/>
      <c r="V84" s="197"/>
      <c r="W84" s="197"/>
      <c r="X84" s="197"/>
      <c r="Y84" s="197"/>
      <c r="Z84" s="197"/>
      <c r="AA84" s="197"/>
      <c r="AB84" s="197"/>
      <c r="AC84" s="197"/>
      <c r="AD84" s="197"/>
      <c r="AE84" s="197" t="s">
        <v>127</v>
      </c>
      <c r="AF84" s="197" t="n">
        <v>0</v>
      </c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</row>
    <row r="85" customFormat="false" ht="12.75" hidden="false" customHeight="false" outlineLevel="1" collapsed="false">
      <c r="A85" s="188"/>
      <c r="B85" s="189"/>
      <c r="C85" s="198" t="s">
        <v>238</v>
      </c>
      <c r="D85" s="199"/>
      <c r="E85" s="200" t="n">
        <v>30.13</v>
      </c>
      <c r="F85" s="194"/>
      <c r="G85" s="194"/>
      <c r="H85" s="194"/>
      <c r="I85" s="194"/>
      <c r="J85" s="194"/>
      <c r="K85" s="194"/>
      <c r="L85" s="194"/>
      <c r="M85" s="194"/>
      <c r="N85" s="195"/>
      <c r="O85" s="195"/>
      <c r="P85" s="195"/>
      <c r="Q85" s="195"/>
      <c r="R85" s="195"/>
      <c r="S85" s="195"/>
      <c r="T85" s="196"/>
      <c r="U85" s="195"/>
      <c r="V85" s="197"/>
      <c r="W85" s="197"/>
      <c r="X85" s="197"/>
      <c r="Y85" s="197"/>
      <c r="Z85" s="197"/>
      <c r="AA85" s="197"/>
      <c r="AB85" s="197"/>
      <c r="AC85" s="197"/>
      <c r="AD85" s="197"/>
      <c r="AE85" s="197" t="s">
        <v>127</v>
      </c>
      <c r="AF85" s="197" t="n">
        <v>0</v>
      </c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</row>
    <row r="86" customFormat="false" ht="12.75" hidden="false" customHeight="false" outlineLevel="1" collapsed="false">
      <c r="A86" s="188" t="n">
        <v>48</v>
      </c>
      <c r="B86" s="189" t="s">
        <v>239</v>
      </c>
      <c r="C86" s="190" t="s">
        <v>240</v>
      </c>
      <c r="D86" s="191" t="s">
        <v>142</v>
      </c>
      <c r="E86" s="192" t="n">
        <v>152.2379</v>
      </c>
      <c r="F86" s="193" t="n">
        <f aca="false">H86+J86</f>
        <v>0</v>
      </c>
      <c r="G86" s="194" t="n">
        <f aca="false">ROUND(E86*F86,2)</f>
        <v>0</v>
      </c>
      <c r="H86" s="194"/>
      <c r="I86" s="194" t="n">
        <f aca="false">ROUND(E86*H86,2)</f>
        <v>0</v>
      </c>
      <c r="J86" s="194"/>
      <c r="K86" s="194" t="n">
        <f aca="false">ROUND(E86*J86,2)</f>
        <v>0</v>
      </c>
      <c r="L86" s="194" t="n">
        <v>21</v>
      </c>
      <c r="M86" s="194" t="n">
        <f aca="false">G86*(1+L86/100)</f>
        <v>0</v>
      </c>
      <c r="N86" s="195" t="n">
        <v>0</v>
      </c>
      <c r="O86" s="195" t="n">
        <f aca="false">ROUND(E86*N86,5)</f>
        <v>0</v>
      </c>
      <c r="P86" s="195" t="n">
        <v>0</v>
      </c>
      <c r="Q86" s="195" t="n">
        <f aca="false">ROUND(E86*P86,5)</f>
        <v>0</v>
      </c>
      <c r="R86" s="195"/>
      <c r="S86" s="195"/>
      <c r="T86" s="196" t="n">
        <v>0</v>
      </c>
      <c r="U86" s="195" t="n">
        <f aca="false">ROUND(E86*T86,2)</f>
        <v>0</v>
      </c>
      <c r="V86" s="197"/>
      <c r="W86" s="197"/>
      <c r="X86" s="197"/>
      <c r="Y86" s="197"/>
      <c r="Z86" s="197"/>
      <c r="AA86" s="197"/>
      <c r="AB86" s="197"/>
      <c r="AC86" s="197"/>
      <c r="AD86" s="197"/>
      <c r="AE86" s="197" t="s">
        <v>113</v>
      </c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</row>
    <row r="87" customFormat="false" ht="12.75" hidden="false" customHeight="false" outlineLevel="1" collapsed="false">
      <c r="A87" s="188" t="n">
        <v>49</v>
      </c>
      <c r="B87" s="189" t="s">
        <v>241</v>
      </c>
      <c r="C87" s="190" t="s">
        <v>242</v>
      </c>
      <c r="D87" s="191" t="s">
        <v>142</v>
      </c>
      <c r="E87" s="192" t="n">
        <v>1128</v>
      </c>
      <c r="F87" s="193" t="n">
        <f aca="false">H87+J87</f>
        <v>0</v>
      </c>
      <c r="G87" s="194" t="n">
        <f aca="false">ROUND(E87*F87,2)</f>
        <v>0</v>
      </c>
      <c r="H87" s="194"/>
      <c r="I87" s="194" t="n">
        <f aca="false">ROUND(E87*H87,2)</f>
        <v>0</v>
      </c>
      <c r="J87" s="194"/>
      <c r="K87" s="194" t="n">
        <f aca="false">ROUND(E87*J87,2)</f>
        <v>0</v>
      </c>
      <c r="L87" s="194" t="n">
        <v>21</v>
      </c>
      <c r="M87" s="194" t="n">
        <f aca="false">G87*(1+L87/100)</f>
        <v>0</v>
      </c>
      <c r="N87" s="195" t="n">
        <v>0</v>
      </c>
      <c r="O87" s="195" t="n">
        <f aca="false">ROUND(E87*N87,5)</f>
        <v>0</v>
      </c>
      <c r="P87" s="195" t="n">
        <v>0</v>
      </c>
      <c r="Q87" s="195" t="n">
        <f aca="false">ROUND(E87*P87,5)</f>
        <v>0</v>
      </c>
      <c r="R87" s="195"/>
      <c r="S87" s="195"/>
      <c r="T87" s="196" t="n">
        <v>0</v>
      </c>
      <c r="U87" s="195" t="n">
        <f aca="false">ROUND(E87*T87,2)</f>
        <v>0</v>
      </c>
      <c r="V87" s="197"/>
      <c r="W87" s="197"/>
      <c r="X87" s="197"/>
      <c r="Y87" s="197"/>
      <c r="Z87" s="197"/>
      <c r="AA87" s="197"/>
      <c r="AB87" s="197"/>
      <c r="AC87" s="197"/>
      <c r="AD87" s="197"/>
      <c r="AE87" s="197" t="s">
        <v>113</v>
      </c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</row>
    <row r="88" customFormat="false" ht="12.75" hidden="false" customHeight="false" outlineLevel="1" collapsed="false">
      <c r="A88" s="188" t="n">
        <v>50</v>
      </c>
      <c r="B88" s="189" t="s">
        <v>243</v>
      </c>
      <c r="C88" s="190" t="s">
        <v>244</v>
      </c>
      <c r="D88" s="191" t="s">
        <v>112</v>
      </c>
      <c r="E88" s="192" t="n">
        <v>403.13</v>
      </c>
      <c r="F88" s="193" t="n">
        <f aca="false">H88+J88</f>
        <v>0</v>
      </c>
      <c r="G88" s="194" t="n">
        <f aca="false">ROUND(E88*F88,2)</f>
        <v>0</v>
      </c>
      <c r="H88" s="194"/>
      <c r="I88" s="194" t="n">
        <f aca="false">ROUND(E88*H88,2)</f>
        <v>0</v>
      </c>
      <c r="J88" s="194"/>
      <c r="K88" s="194" t="n">
        <f aca="false">ROUND(E88*J88,2)</f>
        <v>0</v>
      </c>
      <c r="L88" s="194" t="n">
        <v>21</v>
      </c>
      <c r="M88" s="194" t="n">
        <f aca="false">G88*(1+L88/100)</f>
        <v>0</v>
      </c>
      <c r="N88" s="195" t="n">
        <v>0</v>
      </c>
      <c r="O88" s="195" t="n">
        <f aca="false">ROUND(E88*N88,5)</f>
        <v>0</v>
      </c>
      <c r="P88" s="195" t="n">
        <v>0</v>
      </c>
      <c r="Q88" s="195" t="n">
        <f aca="false">ROUND(E88*P88,5)</f>
        <v>0</v>
      </c>
      <c r="R88" s="195"/>
      <c r="S88" s="195"/>
      <c r="T88" s="196" t="n">
        <v>0.021</v>
      </c>
      <c r="U88" s="195" t="n">
        <f aca="false">ROUND(E88*T88,2)</f>
        <v>8.47</v>
      </c>
      <c r="V88" s="197"/>
      <c r="W88" s="197"/>
      <c r="X88" s="197"/>
      <c r="Y88" s="197"/>
      <c r="Z88" s="197"/>
      <c r="AA88" s="197"/>
      <c r="AB88" s="197"/>
      <c r="AC88" s="197"/>
      <c r="AD88" s="197"/>
      <c r="AE88" s="197" t="s">
        <v>113</v>
      </c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7"/>
      <c r="AT88" s="197"/>
      <c r="AU88" s="197"/>
      <c r="AV88" s="197"/>
      <c r="AW88" s="197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</row>
    <row r="89" customFormat="false" ht="12.75" hidden="false" customHeight="false" outlineLevel="1" collapsed="false">
      <c r="A89" s="188" t="n">
        <v>51</v>
      </c>
      <c r="B89" s="189" t="s">
        <v>245</v>
      </c>
      <c r="C89" s="190" t="s">
        <v>246</v>
      </c>
      <c r="D89" s="191" t="s">
        <v>142</v>
      </c>
      <c r="E89" s="192" t="n">
        <v>241.878</v>
      </c>
      <c r="F89" s="193" t="n">
        <f aca="false">H89+J89</f>
        <v>0</v>
      </c>
      <c r="G89" s="194" t="n">
        <f aca="false">ROUND(E89*F89,2)</f>
        <v>0</v>
      </c>
      <c r="H89" s="194"/>
      <c r="I89" s="194" t="n">
        <f aca="false">ROUND(E89*H89,2)</f>
        <v>0</v>
      </c>
      <c r="J89" s="194"/>
      <c r="K89" s="194" t="n">
        <f aca="false">ROUND(E89*J89,2)</f>
        <v>0</v>
      </c>
      <c r="L89" s="194" t="n">
        <v>21</v>
      </c>
      <c r="M89" s="194" t="n">
        <f aca="false">G89*(1+L89/100)</f>
        <v>0</v>
      </c>
      <c r="N89" s="195" t="n">
        <v>0</v>
      </c>
      <c r="O89" s="195" t="n">
        <f aca="false">ROUND(E89*N89,5)</f>
        <v>0</v>
      </c>
      <c r="P89" s="195" t="n">
        <v>0</v>
      </c>
      <c r="Q89" s="195" t="n">
        <f aca="false">ROUND(E89*P89,5)</f>
        <v>0</v>
      </c>
      <c r="R89" s="195"/>
      <c r="S89" s="195"/>
      <c r="T89" s="196" t="n">
        <v>0.884</v>
      </c>
      <c r="U89" s="195" t="n">
        <f aca="false">ROUND(E89*T89,2)</f>
        <v>213.82</v>
      </c>
      <c r="V89" s="197"/>
      <c r="W89" s="197"/>
      <c r="X89" s="197"/>
      <c r="Y89" s="197"/>
      <c r="Z89" s="197"/>
      <c r="AA89" s="197"/>
      <c r="AB89" s="197"/>
      <c r="AC89" s="197"/>
      <c r="AD89" s="197"/>
      <c r="AE89" s="197" t="s">
        <v>113</v>
      </c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</row>
    <row r="90" customFormat="false" ht="12.75" hidden="false" customHeight="false" outlineLevel="1" collapsed="false">
      <c r="A90" s="188"/>
      <c r="B90" s="189"/>
      <c r="C90" s="198" t="s">
        <v>247</v>
      </c>
      <c r="D90" s="199"/>
      <c r="E90" s="200" t="n">
        <v>241.878</v>
      </c>
      <c r="F90" s="194"/>
      <c r="G90" s="194"/>
      <c r="H90" s="194"/>
      <c r="I90" s="194"/>
      <c r="J90" s="194"/>
      <c r="K90" s="194"/>
      <c r="L90" s="194"/>
      <c r="M90" s="194"/>
      <c r="N90" s="195"/>
      <c r="O90" s="195"/>
      <c r="P90" s="195"/>
      <c r="Q90" s="195"/>
      <c r="R90" s="195"/>
      <c r="S90" s="195"/>
      <c r="T90" s="196"/>
      <c r="U90" s="195"/>
      <c r="V90" s="197"/>
      <c r="W90" s="197"/>
      <c r="X90" s="197"/>
      <c r="Y90" s="197"/>
      <c r="Z90" s="197"/>
      <c r="AA90" s="197"/>
      <c r="AB90" s="197"/>
      <c r="AC90" s="197"/>
      <c r="AD90" s="197"/>
      <c r="AE90" s="197" t="s">
        <v>127</v>
      </c>
      <c r="AF90" s="197" t="n">
        <v>0</v>
      </c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</row>
    <row r="91" customFormat="false" ht="12.75" hidden="false" customHeight="false" outlineLevel="1" collapsed="false">
      <c r="A91" s="188" t="n">
        <v>52</v>
      </c>
      <c r="B91" s="189" t="s">
        <v>248</v>
      </c>
      <c r="C91" s="190" t="s">
        <v>249</v>
      </c>
      <c r="D91" s="191" t="s">
        <v>142</v>
      </c>
      <c r="E91" s="192" t="n">
        <v>241.878</v>
      </c>
      <c r="F91" s="193" t="n">
        <f aca="false">H91+J91</f>
        <v>0</v>
      </c>
      <c r="G91" s="194" t="n">
        <f aca="false">ROUND(E91*F91,2)</f>
        <v>0</v>
      </c>
      <c r="H91" s="194"/>
      <c r="I91" s="194" t="n">
        <f aca="false">ROUND(E91*H91,2)</f>
        <v>0</v>
      </c>
      <c r="J91" s="194"/>
      <c r="K91" s="194" t="n">
        <f aca="false">ROUND(E91*J91,2)</f>
        <v>0</v>
      </c>
      <c r="L91" s="194" t="n">
        <v>21</v>
      </c>
      <c r="M91" s="194" t="n">
        <f aca="false">G91*(1+L91/100)</f>
        <v>0</v>
      </c>
      <c r="N91" s="195" t="n">
        <v>0</v>
      </c>
      <c r="O91" s="195" t="n">
        <f aca="false">ROUND(E91*N91,5)</f>
        <v>0</v>
      </c>
      <c r="P91" s="195" t="n">
        <v>0</v>
      </c>
      <c r="Q91" s="195" t="n">
        <f aca="false">ROUND(E91*P91,5)</f>
        <v>0</v>
      </c>
      <c r="R91" s="195"/>
      <c r="S91" s="195"/>
      <c r="T91" s="196" t="n">
        <v>0.26</v>
      </c>
      <c r="U91" s="195" t="n">
        <f aca="false">ROUND(E91*T91,2)</f>
        <v>62.89</v>
      </c>
      <c r="V91" s="197"/>
      <c r="W91" s="197"/>
      <c r="X91" s="197"/>
      <c r="Y91" s="197"/>
      <c r="Z91" s="197"/>
      <c r="AA91" s="197"/>
      <c r="AB91" s="197"/>
      <c r="AC91" s="197"/>
      <c r="AD91" s="197"/>
      <c r="AE91" s="197" t="s">
        <v>113</v>
      </c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</row>
    <row r="92" customFormat="false" ht="12.75" hidden="false" customHeight="false" outlineLevel="1" collapsed="false">
      <c r="A92" s="188" t="n">
        <v>53</v>
      </c>
      <c r="B92" s="189" t="s">
        <v>250</v>
      </c>
      <c r="C92" s="190" t="s">
        <v>251</v>
      </c>
      <c r="D92" s="191" t="s">
        <v>112</v>
      </c>
      <c r="E92" s="192" t="n">
        <v>146.4</v>
      </c>
      <c r="F92" s="193" t="n">
        <f aca="false">H92+J92</f>
        <v>0</v>
      </c>
      <c r="G92" s="194" t="n">
        <f aca="false">ROUND(E92*F92,2)</f>
        <v>0</v>
      </c>
      <c r="H92" s="194"/>
      <c r="I92" s="194" t="n">
        <f aca="false">ROUND(E92*H92,2)</f>
        <v>0</v>
      </c>
      <c r="J92" s="194"/>
      <c r="K92" s="194" t="n">
        <f aca="false">ROUND(E92*J92,2)</f>
        <v>0</v>
      </c>
      <c r="L92" s="194" t="n">
        <v>21</v>
      </c>
      <c r="M92" s="194" t="n">
        <f aca="false">G92*(1+L92/100)</f>
        <v>0</v>
      </c>
      <c r="N92" s="195" t="n">
        <v>0</v>
      </c>
      <c r="O92" s="195" t="n">
        <f aca="false">ROUND(E92*N92,5)</f>
        <v>0</v>
      </c>
      <c r="P92" s="195" t="n">
        <v>0.225</v>
      </c>
      <c r="Q92" s="195" t="n">
        <f aca="false">ROUND(E92*P92,5)</f>
        <v>32.94</v>
      </c>
      <c r="R92" s="195"/>
      <c r="S92" s="195"/>
      <c r="T92" s="196" t="n">
        <v>0.142</v>
      </c>
      <c r="U92" s="195" t="n">
        <f aca="false">ROUND(E92*T92,2)</f>
        <v>20.79</v>
      </c>
      <c r="V92" s="197"/>
      <c r="W92" s="197"/>
      <c r="X92" s="197"/>
      <c r="Y92" s="197"/>
      <c r="Z92" s="197"/>
      <c r="AA92" s="197"/>
      <c r="AB92" s="197"/>
      <c r="AC92" s="197"/>
      <c r="AD92" s="197"/>
      <c r="AE92" s="197" t="s">
        <v>113</v>
      </c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</row>
    <row r="93" customFormat="false" ht="19.4" hidden="false" customHeight="false" outlineLevel="1" collapsed="false">
      <c r="A93" s="188" t="n">
        <v>54</v>
      </c>
      <c r="B93" s="189" t="s">
        <v>252</v>
      </c>
      <c r="C93" s="190" t="s">
        <v>253</v>
      </c>
      <c r="D93" s="191" t="s">
        <v>112</v>
      </c>
      <c r="E93" s="192" t="n">
        <v>146.4</v>
      </c>
      <c r="F93" s="193" t="n">
        <f aca="false">H93+J93</f>
        <v>0</v>
      </c>
      <c r="G93" s="194" t="n">
        <f aca="false">ROUND(E93*F93,2)</f>
        <v>0</v>
      </c>
      <c r="H93" s="194"/>
      <c r="I93" s="194" t="n">
        <f aca="false">ROUND(E93*H93,2)</f>
        <v>0</v>
      </c>
      <c r="J93" s="194"/>
      <c r="K93" s="194" t="n">
        <f aca="false">ROUND(E93*J93,2)</f>
        <v>0</v>
      </c>
      <c r="L93" s="194" t="n">
        <v>21</v>
      </c>
      <c r="M93" s="194" t="n">
        <f aca="false">G93*(1+L93/100)</f>
        <v>0</v>
      </c>
      <c r="N93" s="195" t="n">
        <v>0</v>
      </c>
      <c r="O93" s="195" t="n">
        <f aca="false">ROUND(E93*N93,5)</f>
        <v>0</v>
      </c>
      <c r="P93" s="195" t="n">
        <v>0.418</v>
      </c>
      <c r="Q93" s="195" t="n">
        <f aca="false">ROUND(E93*P93,5)</f>
        <v>61.1952</v>
      </c>
      <c r="R93" s="195"/>
      <c r="S93" s="195"/>
      <c r="T93" s="196" t="n">
        <v>0.0704</v>
      </c>
      <c r="U93" s="195" t="n">
        <f aca="false">ROUND(E93*T93,2)</f>
        <v>10.31</v>
      </c>
      <c r="V93" s="197"/>
      <c r="W93" s="197"/>
      <c r="X93" s="197"/>
      <c r="Y93" s="197"/>
      <c r="Z93" s="197"/>
      <c r="AA93" s="197"/>
      <c r="AB93" s="197"/>
      <c r="AC93" s="197"/>
      <c r="AD93" s="197"/>
      <c r="AE93" s="197" t="s">
        <v>113</v>
      </c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</row>
    <row r="94" customFormat="false" ht="12.75" hidden="false" customHeight="false" outlineLevel="1" collapsed="false">
      <c r="A94" s="188" t="n">
        <v>55</v>
      </c>
      <c r="B94" s="189" t="s">
        <v>254</v>
      </c>
      <c r="C94" s="190" t="s">
        <v>255</v>
      </c>
      <c r="D94" s="191" t="s">
        <v>112</v>
      </c>
      <c r="E94" s="192" t="n">
        <v>45.2</v>
      </c>
      <c r="F94" s="193" t="n">
        <f aca="false">H94+J94</f>
        <v>0</v>
      </c>
      <c r="G94" s="194" t="n">
        <f aca="false">ROUND(E94*F94,2)</f>
        <v>0</v>
      </c>
      <c r="H94" s="194"/>
      <c r="I94" s="194" t="n">
        <f aca="false">ROUND(E94*H94,2)</f>
        <v>0</v>
      </c>
      <c r="J94" s="194"/>
      <c r="K94" s="194" t="n">
        <f aca="false">ROUND(E94*J94,2)</f>
        <v>0</v>
      </c>
      <c r="L94" s="194" t="n">
        <v>21</v>
      </c>
      <c r="M94" s="194" t="n">
        <f aca="false">G94*(1+L94/100)</f>
        <v>0</v>
      </c>
      <c r="N94" s="195" t="n">
        <v>0</v>
      </c>
      <c r="O94" s="195" t="n">
        <f aca="false">ROUND(E94*N94,5)</f>
        <v>0</v>
      </c>
      <c r="P94" s="195" t="n">
        <v>0.264</v>
      </c>
      <c r="Q94" s="195" t="n">
        <f aca="false">ROUND(E94*P94,5)</f>
        <v>11.9328</v>
      </c>
      <c r="R94" s="195"/>
      <c r="S94" s="195"/>
      <c r="T94" s="196" t="n">
        <v>0.4498</v>
      </c>
      <c r="U94" s="195" t="n">
        <f aca="false">ROUND(E94*T94,2)</f>
        <v>20.33</v>
      </c>
      <c r="V94" s="197"/>
      <c r="W94" s="197"/>
      <c r="X94" s="197"/>
      <c r="Y94" s="197"/>
      <c r="Z94" s="197"/>
      <c r="AA94" s="197"/>
      <c r="AB94" s="197"/>
      <c r="AC94" s="197"/>
      <c r="AD94" s="197"/>
      <c r="AE94" s="197" t="s">
        <v>113</v>
      </c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</row>
    <row r="95" customFormat="false" ht="19.4" hidden="false" customHeight="false" outlineLevel="1" collapsed="false">
      <c r="A95" s="188" t="n">
        <v>56</v>
      </c>
      <c r="B95" s="189" t="s">
        <v>256</v>
      </c>
      <c r="C95" s="190" t="s">
        <v>257</v>
      </c>
      <c r="D95" s="191" t="s">
        <v>112</v>
      </c>
      <c r="E95" s="192" t="n">
        <v>45.2</v>
      </c>
      <c r="F95" s="193" t="n">
        <f aca="false">H95+J95</f>
        <v>0</v>
      </c>
      <c r="G95" s="194" t="n">
        <f aca="false">ROUND(E95*F95,2)</f>
        <v>0</v>
      </c>
      <c r="H95" s="194"/>
      <c r="I95" s="194" t="n">
        <f aca="false">ROUND(E95*H95,2)</f>
        <v>0</v>
      </c>
      <c r="J95" s="194"/>
      <c r="K95" s="194" t="n">
        <f aca="false">ROUND(E95*J95,2)</f>
        <v>0</v>
      </c>
      <c r="L95" s="194" t="n">
        <v>21</v>
      </c>
      <c r="M95" s="194" t="n">
        <f aca="false">G95*(1+L95/100)</f>
        <v>0</v>
      </c>
      <c r="N95" s="195" t="n">
        <v>0</v>
      </c>
      <c r="O95" s="195" t="n">
        <f aca="false">ROUND(E95*N95,5)</f>
        <v>0</v>
      </c>
      <c r="P95" s="195" t="n">
        <v>0.286</v>
      </c>
      <c r="Q95" s="195" t="n">
        <f aca="false">ROUND(E95*P95,5)</f>
        <v>12.9272</v>
      </c>
      <c r="R95" s="195"/>
      <c r="S95" s="195"/>
      <c r="T95" s="196" t="n">
        <v>0.4843</v>
      </c>
      <c r="U95" s="195" t="n">
        <f aca="false">ROUND(E95*T95,2)</f>
        <v>21.89</v>
      </c>
      <c r="V95" s="197"/>
      <c r="W95" s="197"/>
      <c r="X95" s="197"/>
      <c r="Y95" s="197"/>
      <c r="Z95" s="197"/>
      <c r="AA95" s="197"/>
      <c r="AB95" s="197"/>
      <c r="AC95" s="197"/>
      <c r="AD95" s="197"/>
      <c r="AE95" s="197" t="s">
        <v>113</v>
      </c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</row>
    <row r="96" customFormat="false" ht="12.75" hidden="false" customHeight="false" outlineLevel="1" collapsed="false">
      <c r="A96" s="188" t="n">
        <v>57</v>
      </c>
      <c r="B96" s="189" t="s">
        <v>258</v>
      </c>
      <c r="C96" s="190" t="s">
        <v>259</v>
      </c>
      <c r="D96" s="191" t="s">
        <v>112</v>
      </c>
      <c r="E96" s="192" t="n">
        <v>1.8</v>
      </c>
      <c r="F96" s="193" t="n">
        <f aca="false">H96+J96</f>
        <v>0</v>
      </c>
      <c r="G96" s="194" t="n">
        <f aca="false">ROUND(E96*F96,2)</f>
        <v>0</v>
      </c>
      <c r="H96" s="194"/>
      <c r="I96" s="194" t="n">
        <f aca="false">ROUND(E96*H96,2)</f>
        <v>0</v>
      </c>
      <c r="J96" s="194"/>
      <c r="K96" s="194" t="n">
        <f aca="false">ROUND(E96*J96,2)</f>
        <v>0</v>
      </c>
      <c r="L96" s="194" t="n">
        <v>21</v>
      </c>
      <c r="M96" s="194" t="n">
        <f aca="false">G96*(1+L96/100)</f>
        <v>0</v>
      </c>
      <c r="N96" s="195" t="n">
        <v>0</v>
      </c>
      <c r="O96" s="195" t="n">
        <f aca="false">ROUND(E96*N96,5)</f>
        <v>0</v>
      </c>
      <c r="P96" s="195" t="n">
        <v>0.24</v>
      </c>
      <c r="Q96" s="195" t="n">
        <f aca="false">ROUND(E96*P96,5)</f>
        <v>0.432</v>
      </c>
      <c r="R96" s="195"/>
      <c r="S96" s="195"/>
      <c r="T96" s="196" t="n">
        <v>0.80648</v>
      </c>
      <c r="U96" s="195" t="n">
        <f aca="false">ROUND(E96*T96,2)</f>
        <v>1.45</v>
      </c>
      <c r="V96" s="197"/>
      <c r="W96" s="197"/>
      <c r="X96" s="197"/>
      <c r="Y96" s="197"/>
      <c r="Z96" s="197"/>
      <c r="AA96" s="197"/>
      <c r="AB96" s="197"/>
      <c r="AC96" s="197"/>
      <c r="AD96" s="197"/>
      <c r="AE96" s="197" t="s">
        <v>113</v>
      </c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</row>
    <row r="97" customFormat="false" ht="19.4" hidden="false" customHeight="false" outlineLevel="1" collapsed="false">
      <c r="A97" s="188" t="n">
        <v>58</v>
      </c>
      <c r="B97" s="189" t="s">
        <v>260</v>
      </c>
      <c r="C97" s="190" t="s">
        <v>261</v>
      </c>
      <c r="D97" s="191" t="s">
        <v>112</v>
      </c>
      <c r="E97" s="192" t="n">
        <v>1.8</v>
      </c>
      <c r="F97" s="193" t="n">
        <f aca="false">H97+J97</f>
        <v>0</v>
      </c>
      <c r="G97" s="194" t="n">
        <f aca="false">ROUND(E97*F97,2)</f>
        <v>0</v>
      </c>
      <c r="H97" s="194"/>
      <c r="I97" s="194" t="n">
        <f aca="false">ROUND(E97*H97,2)</f>
        <v>0</v>
      </c>
      <c r="J97" s="194"/>
      <c r="K97" s="194" t="n">
        <f aca="false">ROUND(E97*J97,2)</f>
        <v>0</v>
      </c>
      <c r="L97" s="194" t="n">
        <v>21</v>
      </c>
      <c r="M97" s="194" t="n">
        <f aca="false">G97*(1+L97/100)</f>
        <v>0</v>
      </c>
      <c r="N97" s="195" t="n">
        <v>0</v>
      </c>
      <c r="O97" s="195" t="n">
        <f aca="false">ROUND(E97*N97,5)</f>
        <v>0</v>
      </c>
      <c r="P97" s="195" t="n">
        <v>0.33</v>
      </c>
      <c r="Q97" s="195" t="n">
        <f aca="false">ROUND(E97*P97,5)</f>
        <v>0.594</v>
      </c>
      <c r="R97" s="195"/>
      <c r="S97" s="195"/>
      <c r="T97" s="196" t="n">
        <v>0.5265</v>
      </c>
      <c r="U97" s="195" t="n">
        <f aca="false">ROUND(E97*T97,2)</f>
        <v>0.95</v>
      </c>
      <c r="V97" s="197"/>
      <c r="W97" s="197"/>
      <c r="X97" s="197"/>
      <c r="Y97" s="197"/>
      <c r="Z97" s="197"/>
      <c r="AA97" s="197"/>
      <c r="AB97" s="197"/>
      <c r="AC97" s="197"/>
      <c r="AD97" s="197"/>
      <c r="AE97" s="197" t="s">
        <v>113</v>
      </c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</row>
    <row r="98" customFormat="false" ht="19.4" hidden="false" customHeight="false" outlineLevel="1" collapsed="false">
      <c r="A98" s="188" t="n">
        <v>59</v>
      </c>
      <c r="B98" s="189" t="s">
        <v>262</v>
      </c>
      <c r="C98" s="190" t="s">
        <v>263</v>
      </c>
      <c r="D98" s="191" t="s">
        <v>112</v>
      </c>
      <c r="E98" s="192" t="n">
        <v>215.4</v>
      </c>
      <c r="F98" s="193" t="n">
        <f aca="false">H98+J98</f>
        <v>0</v>
      </c>
      <c r="G98" s="194" t="n">
        <f aca="false">ROUND(E98*F98,2)</f>
        <v>0</v>
      </c>
      <c r="H98" s="194"/>
      <c r="I98" s="194" t="n">
        <f aca="false">ROUND(E98*H98,2)</f>
        <v>0</v>
      </c>
      <c r="J98" s="194"/>
      <c r="K98" s="194" t="n">
        <f aca="false">ROUND(E98*J98,2)</f>
        <v>0</v>
      </c>
      <c r="L98" s="194" t="n">
        <v>21</v>
      </c>
      <c r="M98" s="194" t="n">
        <f aca="false">G98*(1+L98/100)</f>
        <v>0</v>
      </c>
      <c r="N98" s="195" t="n">
        <v>0</v>
      </c>
      <c r="O98" s="195" t="n">
        <f aca="false">ROUND(E98*N98,5)</f>
        <v>0</v>
      </c>
      <c r="P98" s="195" t="n">
        <v>0.55</v>
      </c>
      <c r="Q98" s="195" t="n">
        <f aca="false">ROUND(E98*P98,5)</f>
        <v>118.47</v>
      </c>
      <c r="R98" s="195"/>
      <c r="S98" s="195"/>
      <c r="T98" s="196" t="n">
        <v>0.0945</v>
      </c>
      <c r="U98" s="195" t="n">
        <f aca="false">ROUND(E98*T98,2)</f>
        <v>20.36</v>
      </c>
      <c r="V98" s="197"/>
      <c r="W98" s="197"/>
      <c r="X98" s="197"/>
      <c r="Y98" s="197"/>
      <c r="Z98" s="197"/>
      <c r="AA98" s="197"/>
      <c r="AB98" s="197"/>
      <c r="AC98" s="197"/>
      <c r="AD98" s="197"/>
      <c r="AE98" s="197" t="s">
        <v>113</v>
      </c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</row>
    <row r="99" customFormat="false" ht="19.4" hidden="false" customHeight="false" outlineLevel="1" collapsed="false">
      <c r="A99" s="188" t="n">
        <v>60</v>
      </c>
      <c r="B99" s="189" t="s">
        <v>264</v>
      </c>
      <c r="C99" s="190" t="s">
        <v>265</v>
      </c>
      <c r="D99" s="191" t="s">
        <v>125</v>
      </c>
      <c r="E99" s="192" t="n">
        <v>29</v>
      </c>
      <c r="F99" s="193" t="n">
        <f aca="false">H99+J99</f>
        <v>0</v>
      </c>
      <c r="G99" s="194" t="n">
        <f aca="false">ROUND(E99*F99,2)</f>
        <v>0</v>
      </c>
      <c r="H99" s="194"/>
      <c r="I99" s="194" t="n">
        <f aca="false">ROUND(E99*H99,2)</f>
        <v>0</v>
      </c>
      <c r="J99" s="194"/>
      <c r="K99" s="194" t="n">
        <f aca="false">ROUND(E99*J99,2)</f>
        <v>0</v>
      </c>
      <c r="L99" s="194" t="n">
        <v>21</v>
      </c>
      <c r="M99" s="194" t="n">
        <f aca="false">G99*(1+L99/100)</f>
        <v>0</v>
      </c>
      <c r="N99" s="195" t="n">
        <v>0</v>
      </c>
      <c r="O99" s="195" t="n">
        <f aca="false">ROUND(E99*N99,5)</f>
        <v>0</v>
      </c>
      <c r="P99" s="195" t="n">
        <v>0.27</v>
      </c>
      <c r="Q99" s="195" t="n">
        <f aca="false">ROUND(E99*P99,5)</f>
        <v>7.83</v>
      </c>
      <c r="R99" s="195"/>
      <c r="S99" s="195"/>
      <c r="T99" s="196" t="n">
        <v>0.123</v>
      </c>
      <c r="U99" s="195" t="n">
        <f aca="false">ROUND(E99*T99,2)</f>
        <v>3.57</v>
      </c>
      <c r="V99" s="197"/>
      <c r="W99" s="197"/>
      <c r="X99" s="197"/>
      <c r="Y99" s="197"/>
      <c r="Z99" s="197"/>
      <c r="AA99" s="197"/>
      <c r="AB99" s="197"/>
      <c r="AC99" s="197"/>
      <c r="AD99" s="197"/>
      <c r="AE99" s="197" t="s">
        <v>113</v>
      </c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</row>
    <row r="100" customFormat="false" ht="19.4" hidden="false" customHeight="false" outlineLevel="1" collapsed="false">
      <c r="A100" s="188" t="n">
        <v>61</v>
      </c>
      <c r="B100" s="189" t="s">
        <v>266</v>
      </c>
      <c r="C100" s="190" t="s">
        <v>267</v>
      </c>
      <c r="D100" s="191" t="s">
        <v>125</v>
      </c>
      <c r="E100" s="192" t="n">
        <v>169.2</v>
      </c>
      <c r="F100" s="193" t="n">
        <f aca="false">H100+J100</f>
        <v>0</v>
      </c>
      <c r="G100" s="194" t="n">
        <f aca="false">ROUND(E100*F100,2)</f>
        <v>0</v>
      </c>
      <c r="H100" s="194"/>
      <c r="I100" s="194" t="n">
        <f aca="false">ROUND(E100*H100,2)</f>
        <v>0</v>
      </c>
      <c r="J100" s="194"/>
      <c r="K100" s="194" t="n">
        <f aca="false">ROUND(E100*J100,2)</f>
        <v>0</v>
      </c>
      <c r="L100" s="194" t="n">
        <v>21</v>
      </c>
      <c r="M100" s="194" t="n">
        <f aca="false">G100*(1+L100/100)</f>
        <v>0</v>
      </c>
      <c r="N100" s="195" t="n">
        <v>0</v>
      </c>
      <c r="O100" s="195" t="n">
        <f aca="false">ROUND(E100*N100,5)</f>
        <v>0</v>
      </c>
      <c r="P100" s="195" t="n">
        <v>0.22</v>
      </c>
      <c r="Q100" s="195" t="n">
        <f aca="false">ROUND(E100*P100,5)</f>
        <v>37.224</v>
      </c>
      <c r="R100" s="195"/>
      <c r="S100" s="195"/>
      <c r="T100" s="196" t="n">
        <v>0.143</v>
      </c>
      <c r="U100" s="195" t="n">
        <f aca="false">ROUND(E100*T100,2)</f>
        <v>24.2</v>
      </c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 t="s">
        <v>113</v>
      </c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</row>
    <row r="101" customFormat="false" ht="19.4" hidden="false" customHeight="false" outlineLevel="1" collapsed="false">
      <c r="A101" s="188" t="n">
        <v>62</v>
      </c>
      <c r="B101" s="189" t="s">
        <v>268</v>
      </c>
      <c r="C101" s="190" t="s">
        <v>269</v>
      </c>
      <c r="D101" s="191" t="s">
        <v>116</v>
      </c>
      <c r="E101" s="192" t="n">
        <v>4</v>
      </c>
      <c r="F101" s="193" t="n">
        <f aca="false">H101+J101</f>
        <v>0</v>
      </c>
      <c r="G101" s="194" t="n">
        <f aca="false">ROUND(E101*F101,2)</f>
        <v>0</v>
      </c>
      <c r="H101" s="194"/>
      <c r="I101" s="194" t="n">
        <f aca="false">ROUND(E101*H101,2)</f>
        <v>0</v>
      </c>
      <c r="J101" s="194"/>
      <c r="K101" s="194" t="n">
        <f aca="false">ROUND(E101*J101,2)</f>
        <v>0</v>
      </c>
      <c r="L101" s="194" t="n">
        <v>21</v>
      </c>
      <c r="M101" s="194" t="n">
        <f aca="false">G101*(1+L101/100)</f>
        <v>0</v>
      </c>
      <c r="N101" s="195" t="n">
        <v>0</v>
      </c>
      <c r="O101" s="195" t="n">
        <f aca="false">ROUND(E101*N101,5)</f>
        <v>0</v>
      </c>
      <c r="P101" s="195" t="n">
        <v>0</v>
      </c>
      <c r="Q101" s="195" t="n">
        <f aca="false">ROUND(E101*P101,5)</f>
        <v>0</v>
      </c>
      <c r="R101" s="195"/>
      <c r="S101" s="195"/>
      <c r="T101" s="196" t="n">
        <v>4.548</v>
      </c>
      <c r="U101" s="195" t="n">
        <f aca="false">ROUND(E101*T101,2)</f>
        <v>18.19</v>
      </c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 t="s">
        <v>113</v>
      </c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</row>
    <row r="102" customFormat="false" ht="12.75" hidden="false" customHeight="false" outlineLevel="1" collapsed="false">
      <c r="A102" s="188" t="n">
        <v>63</v>
      </c>
      <c r="B102" s="189" t="s">
        <v>270</v>
      </c>
      <c r="C102" s="190" t="s">
        <v>271</v>
      </c>
      <c r="D102" s="191" t="s">
        <v>116</v>
      </c>
      <c r="E102" s="192" t="n">
        <v>4</v>
      </c>
      <c r="F102" s="193" t="n">
        <f aca="false">H102+J102</f>
        <v>0</v>
      </c>
      <c r="G102" s="194" t="n">
        <f aca="false">ROUND(E102*F102,2)</f>
        <v>0</v>
      </c>
      <c r="H102" s="194"/>
      <c r="I102" s="194" t="n">
        <f aca="false">ROUND(E102*H102,2)</f>
        <v>0</v>
      </c>
      <c r="J102" s="194"/>
      <c r="K102" s="194" t="n">
        <f aca="false">ROUND(E102*J102,2)</f>
        <v>0</v>
      </c>
      <c r="L102" s="194" t="n">
        <v>21</v>
      </c>
      <c r="M102" s="194" t="n">
        <f aca="false">G102*(1+L102/100)</f>
        <v>0</v>
      </c>
      <c r="N102" s="195" t="n">
        <v>0</v>
      </c>
      <c r="O102" s="195" t="n">
        <f aca="false">ROUND(E102*N102,5)</f>
        <v>0</v>
      </c>
      <c r="P102" s="195" t="n">
        <v>0</v>
      </c>
      <c r="Q102" s="195" t="n">
        <f aca="false">ROUND(E102*P102,5)</f>
        <v>0</v>
      </c>
      <c r="R102" s="195"/>
      <c r="S102" s="195"/>
      <c r="T102" s="196" t="n">
        <v>3.092</v>
      </c>
      <c r="U102" s="195" t="n">
        <f aca="false">ROUND(E102*T102,2)</f>
        <v>12.37</v>
      </c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 t="s">
        <v>113</v>
      </c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</row>
    <row r="103" customFormat="false" ht="12.75" hidden="false" customHeight="false" outlineLevel="1" collapsed="false">
      <c r="A103" s="188" t="n">
        <v>64</v>
      </c>
      <c r="B103" s="189" t="s">
        <v>272</v>
      </c>
      <c r="C103" s="190" t="s">
        <v>273</v>
      </c>
      <c r="D103" s="191" t="s">
        <v>116</v>
      </c>
      <c r="E103" s="192" t="n">
        <v>4</v>
      </c>
      <c r="F103" s="193" t="n">
        <f aca="false">H103+J103</f>
        <v>0</v>
      </c>
      <c r="G103" s="194" t="n">
        <f aca="false">ROUND(E103*F103,2)</f>
        <v>0</v>
      </c>
      <c r="H103" s="194"/>
      <c r="I103" s="194" t="n">
        <f aca="false">ROUND(E103*H103,2)</f>
        <v>0</v>
      </c>
      <c r="J103" s="194"/>
      <c r="K103" s="194" t="n">
        <f aca="false">ROUND(E103*J103,2)</f>
        <v>0</v>
      </c>
      <c r="L103" s="194" t="n">
        <v>21</v>
      </c>
      <c r="M103" s="194" t="n">
        <f aca="false">G103*(1+L103/100)</f>
        <v>0</v>
      </c>
      <c r="N103" s="195" t="n">
        <v>0.00045</v>
      </c>
      <c r="O103" s="195" t="n">
        <f aca="false">ROUND(E103*N103,5)</f>
        <v>0.0018</v>
      </c>
      <c r="P103" s="195" t="n">
        <v>0</v>
      </c>
      <c r="Q103" s="195" t="n">
        <f aca="false">ROUND(E103*P103,5)</f>
        <v>0</v>
      </c>
      <c r="R103" s="195"/>
      <c r="S103" s="195"/>
      <c r="T103" s="196" t="n">
        <v>0.571</v>
      </c>
      <c r="U103" s="195" t="n">
        <f aca="false">ROUND(E103*T103,2)</f>
        <v>2.28</v>
      </c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 t="s">
        <v>113</v>
      </c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</row>
    <row r="104" customFormat="false" ht="12.75" hidden="false" customHeight="false" outlineLevel="1" collapsed="false">
      <c r="A104" s="188" t="n">
        <v>65</v>
      </c>
      <c r="B104" s="189" t="s">
        <v>274</v>
      </c>
      <c r="C104" s="190" t="s">
        <v>275</v>
      </c>
      <c r="D104" s="191" t="s">
        <v>112</v>
      </c>
      <c r="E104" s="192" t="n">
        <v>2.76624</v>
      </c>
      <c r="F104" s="193" t="n">
        <f aca="false">H104+J104</f>
        <v>0</v>
      </c>
      <c r="G104" s="194" t="n">
        <f aca="false">ROUND(E104*F104,2)</f>
        <v>0</v>
      </c>
      <c r="H104" s="194"/>
      <c r="I104" s="194" t="n">
        <f aca="false">ROUND(E104*H104,2)</f>
        <v>0</v>
      </c>
      <c r="J104" s="194"/>
      <c r="K104" s="194" t="n">
        <f aca="false">ROUND(E104*J104,2)</f>
        <v>0</v>
      </c>
      <c r="L104" s="194" t="n">
        <v>21</v>
      </c>
      <c r="M104" s="194" t="n">
        <f aca="false">G104*(1+L104/100)</f>
        <v>0</v>
      </c>
      <c r="N104" s="195" t="n">
        <v>0.00024</v>
      </c>
      <c r="O104" s="195" t="n">
        <f aca="false">ROUND(E104*N104,5)</f>
        <v>0.00066</v>
      </c>
      <c r="P104" s="195" t="n">
        <v>0</v>
      </c>
      <c r="Q104" s="195" t="n">
        <f aca="false">ROUND(E104*P104,5)</f>
        <v>0</v>
      </c>
      <c r="R104" s="195"/>
      <c r="S104" s="195"/>
      <c r="T104" s="196" t="n">
        <v>0.127</v>
      </c>
      <c r="U104" s="195" t="n">
        <f aca="false">ROUND(E104*T104,2)</f>
        <v>0.35</v>
      </c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 t="s">
        <v>113</v>
      </c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</row>
    <row r="105" customFormat="false" ht="19.4" hidden="false" customHeight="false" outlineLevel="1" collapsed="false">
      <c r="A105" s="188"/>
      <c r="B105" s="189"/>
      <c r="C105" s="198" t="s">
        <v>276</v>
      </c>
      <c r="D105" s="199"/>
      <c r="E105" s="200" t="n">
        <v>2.56224</v>
      </c>
      <c r="F105" s="194"/>
      <c r="G105" s="194"/>
      <c r="H105" s="194"/>
      <c r="I105" s="194"/>
      <c r="J105" s="194"/>
      <c r="K105" s="194"/>
      <c r="L105" s="194"/>
      <c r="M105" s="194"/>
      <c r="N105" s="195"/>
      <c r="O105" s="195"/>
      <c r="P105" s="195"/>
      <c r="Q105" s="195"/>
      <c r="R105" s="195"/>
      <c r="S105" s="195"/>
      <c r="T105" s="196"/>
      <c r="U105" s="195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 t="s">
        <v>127</v>
      </c>
      <c r="AF105" s="197" t="n">
        <v>0</v>
      </c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</row>
    <row r="106" customFormat="false" ht="12.75" hidden="false" customHeight="false" outlineLevel="1" collapsed="false">
      <c r="A106" s="188"/>
      <c r="B106" s="189"/>
      <c r="C106" s="198" t="s">
        <v>277</v>
      </c>
      <c r="D106" s="199"/>
      <c r="E106" s="200" t="n">
        <v>0.204</v>
      </c>
      <c r="F106" s="194"/>
      <c r="G106" s="194"/>
      <c r="H106" s="194"/>
      <c r="I106" s="194"/>
      <c r="J106" s="194"/>
      <c r="K106" s="194"/>
      <c r="L106" s="194"/>
      <c r="M106" s="194"/>
      <c r="N106" s="195"/>
      <c r="O106" s="195"/>
      <c r="P106" s="195"/>
      <c r="Q106" s="195"/>
      <c r="R106" s="195"/>
      <c r="S106" s="195"/>
      <c r="T106" s="196"/>
      <c r="U106" s="195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 t="s">
        <v>127</v>
      </c>
      <c r="AF106" s="197" t="n">
        <v>0</v>
      </c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  <c r="BB106" s="197"/>
      <c r="BC106" s="197"/>
      <c r="BD106" s="197"/>
      <c r="BE106" s="197"/>
      <c r="BF106" s="197"/>
      <c r="BG106" s="197"/>
      <c r="BH106" s="197"/>
    </row>
    <row r="107" customFormat="false" ht="12.75" hidden="false" customHeight="false" outlineLevel="1" collapsed="false">
      <c r="A107" s="188" t="n">
        <v>66</v>
      </c>
      <c r="B107" s="189" t="s">
        <v>278</v>
      </c>
      <c r="C107" s="190" t="s">
        <v>279</v>
      </c>
      <c r="D107" s="191" t="s">
        <v>116</v>
      </c>
      <c r="E107" s="192" t="n">
        <v>4</v>
      </c>
      <c r="F107" s="193" t="n">
        <f aca="false">H107+J107</f>
        <v>0</v>
      </c>
      <c r="G107" s="194" t="n">
        <f aca="false">ROUND(E107*F107,2)</f>
        <v>0</v>
      </c>
      <c r="H107" s="194"/>
      <c r="I107" s="194" t="n">
        <f aca="false">ROUND(E107*H107,2)</f>
        <v>0</v>
      </c>
      <c r="J107" s="194"/>
      <c r="K107" s="194" t="n">
        <f aca="false">ROUND(E107*J107,2)</f>
        <v>0</v>
      </c>
      <c r="L107" s="194" t="n">
        <v>21</v>
      </c>
      <c r="M107" s="194" t="n">
        <f aca="false">G107*(1+L107/100)</f>
        <v>0</v>
      </c>
      <c r="N107" s="195" t="n">
        <v>0</v>
      </c>
      <c r="O107" s="195" t="n">
        <f aca="false">ROUND(E107*N107,5)</f>
        <v>0</v>
      </c>
      <c r="P107" s="195" t="n">
        <v>0</v>
      </c>
      <c r="Q107" s="195" t="n">
        <f aca="false">ROUND(E107*P107,5)</f>
        <v>0</v>
      </c>
      <c r="R107" s="195"/>
      <c r="S107" s="195"/>
      <c r="T107" s="196" t="n">
        <v>0.239</v>
      </c>
      <c r="U107" s="195" t="n">
        <f aca="false">ROUND(E107*T107,2)</f>
        <v>0.96</v>
      </c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 t="s">
        <v>113</v>
      </c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  <c r="AU107" s="197"/>
      <c r="AV107" s="197"/>
      <c r="AW107" s="197"/>
      <c r="AX107" s="197"/>
      <c r="AY107" s="197"/>
      <c r="AZ107" s="197"/>
      <c r="BA107" s="197"/>
      <c r="BB107" s="197"/>
      <c r="BC107" s="197"/>
      <c r="BD107" s="197"/>
      <c r="BE107" s="197"/>
      <c r="BF107" s="197"/>
      <c r="BG107" s="197"/>
      <c r="BH107" s="197"/>
    </row>
    <row r="108" customFormat="false" ht="12.75" hidden="false" customHeight="false" outlineLevel="1" collapsed="false">
      <c r="A108" s="188" t="n">
        <v>67</v>
      </c>
      <c r="B108" s="189" t="s">
        <v>280</v>
      </c>
      <c r="C108" s="190" t="s">
        <v>281</v>
      </c>
      <c r="D108" s="191" t="s">
        <v>116</v>
      </c>
      <c r="E108" s="192" t="n">
        <v>4</v>
      </c>
      <c r="F108" s="193" t="n">
        <f aca="false">H108+J108</f>
        <v>0</v>
      </c>
      <c r="G108" s="194" t="n">
        <f aca="false">ROUND(E108*F108,2)</f>
        <v>0</v>
      </c>
      <c r="H108" s="194"/>
      <c r="I108" s="194" t="n">
        <f aca="false">ROUND(E108*H108,2)</f>
        <v>0</v>
      </c>
      <c r="J108" s="194"/>
      <c r="K108" s="194" t="n">
        <f aca="false">ROUND(E108*J108,2)</f>
        <v>0</v>
      </c>
      <c r="L108" s="194" t="n">
        <v>21</v>
      </c>
      <c r="M108" s="194" t="n">
        <f aca="false">G108*(1+L108/100)</f>
        <v>0</v>
      </c>
      <c r="N108" s="195" t="n">
        <v>1E-005</v>
      </c>
      <c r="O108" s="195" t="n">
        <f aca="false">ROUND(E108*N108,5)</f>
        <v>4E-005</v>
      </c>
      <c r="P108" s="195" t="n">
        <v>0</v>
      </c>
      <c r="Q108" s="195" t="n">
        <f aca="false">ROUND(E108*P108,5)</f>
        <v>0</v>
      </c>
      <c r="R108" s="195"/>
      <c r="S108" s="195"/>
      <c r="T108" s="196" t="n">
        <v>0.084</v>
      </c>
      <c r="U108" s="195" t="n">
        <f aca="false">ROUND(E108*T108,2)</f>
        <v>0.34</v>
      </c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 t="s">
        <v>113</v>
      </c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197"/>
      <c r="AT108" s="197"/>
      <c r="AU108" s="197"/>
      <c r="AV108" s="197"/>
      <c r="AW108" s="197"/>
      <c r="AX108" s="197"/>
      <c r="AY108" s="197"/>
      <c r="AZ108" s="197"/>
      <c r="BA108" s="197"/>
      <c r="BB108" s="197"/>
      <c r="BC108" s="197"/>
      <c r="BD108" s="197"/>
      <c r="BE108" s="197"/>
      <c r="BF108" s="197"/>
      <c r="BG108" s="197"/>
      <c r="BH108" s="197"/>
    </row>
    <row r="109" customFormat="false" ht="12.75" hidden="false" customHeight="false" outlineLevel="1" collapsed="false">
      <c r="A109" s="188" t="n">
        <v>68</v>
      </c>
      <c r="B109" s="189" t="s">
        <v>282</v>
      </c>
      <c r="C109" s="190" t="s">
        <v>283</v>
      </c>
      <c r="D109" s="191" t="s">
        <v>112</v>
      </c>
      <c r="E109" s="192" t="n">
        <v>7.065</v>
      </c>
      <c r="F109" s="193" t="n">
        <f aca="false">H109+J109</f>
        <v>0</v>
      </c>
      <c r="G109" s="194" t="n">
        <f aca="false">ROUND(E109*F109,2)</f>
        <v>0</v>
      </c>
      <c r="H109" s="194"/>
      <c r="I109" s="194" t="n">
        <f aca="false">ROUND(E109*H109,2)</f>
        <v>0</v>
      </c>
      <c r="J109" s="194"/>
      <c r="K109" s="194" t="n">
        <f aca="false">ROUND(E109*J109,2)</f>
        <v>0</v>
      </c>
      <c r="L109" s="194" t="n">
        <v>21</v>
      </c>
      <c r="M109" s="194" t="n">
        <f aca="false">G109*(1+L109/100)</f>
        <v>0</v>
      </c>
      <c r="N109" s="195" t="n">
        <v>0</v>
      </c>
      <c r="O109" s="195" t="n">
        <f aca="false">ROUND(E109*N109,5)</f>
        <v>0</v>
      </c>
      <c r="P109" s="195" t="n">
        <v>0</v>
      </c>
      <c r="Q109" s="195" t="n">
        <f aca="false">ROUND(E109*P109,5)</f>
        <v>0</v>
      </c>
      <c r="R109" s="195"/>
      <c r="S109" s="195"/>
      <c r="T109" s="196" t="n">
        <v>0.16</v>
      </c>
      <c r="U109" s="195" t="n">
        <f aca="false">ROUND(E109*T109,2)</f>
        <v>1.13</v>
      </c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 t="s">
        <v>113</v>
      </c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</row>
    <row r="110" customFormat="false" ht="12.75" hidden="false" customHeight="false" outlineLevel="1" collapsed="false">
      <c r="A110" s="188"/>
      <c r="B110" s="189"/>
      <c r="C110" s="198" t="s">
        <v>284</v>
      </c>
      <c r="D110" s="199"/>
      <c r="E110" s="200" t="n">
        <v>7.065</v>
      </c>
      <c r="F110" s="194"/>
      <c r="G110" s="194"/>
      <c r="H110" s="194"/>
      <c r="I110" s="194"/>
      <c r="J110" s="194"/>
      <c r="K110" s="194"/>
      <c r="L110" s="194"/>
      <c r="M110" s="194"/>
      <c r="N110" s="195"/>
      <c r="O110" s="195"/>
      <c r="P110" s="195"/>
      <c r="Q110" s="195"/>
      <c r="R110" s="195"/>
      <c r="S110" s="195"/>
      <c r="T110" s="196"/>
      <c r="U110" s="195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 t="s">
        <v>127</v>
      </c>
      <c r="AF110" s="197" t="n">
        <v>0</v>
      </c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197"/>
      <c r="AV110" s="197"/>
      <c r="AW110" s="197"/>
      <c r="AX110" s="197"/>
      <c r="AY110" s="197"/>
      <c r="AZ110" s="197"/>
      <c r="BA110" s="197"/>
      <c r="BB110" s="197"/>
      <c r="BC110" s="197"/>
      <c r="BD110" s="197"/>
      <c r="BE110" s="197"/>
      <c r="BF110" s="197"/>
      <c r="BG110" s="197"/>
      <c r="BH110" s="197"/>
    </row>
    <row r="111" customFormat="false" ht="12.75" hidden="false" customHeight="false" outlineLevel="1" collapsed="false">
      <c r="A111" s="188" t="n">
        <v>69</v>
      </c>
      <c r="B111" s="189" t="s">
        <v>285</v>
      </c>
      <c r="C111" s="190" t="s">
        <v>286</v>
      </c>
      <c r="D111" s="191" t="s">
        <v>112</v>
      </c>
      <c r="E111" s="192" t="n">
        <v>2.76624</v>
      </c>
      <c r="F111" s="193" t="n">
        <f aca="false">H111+J111</f>
        <v>0</v>
      </c>
      <c r="G111" s="194" t="n">
        <f aca="false">ROUND(E111*F111,2)</f>
        <v>0</v>
      </c>
      <c r="H111" s="194"/>
      <c r="I111" s="194" t="n">
        <f aca="false">ROUND(E111*H111,2)</f>
        <v>0</v>
      </c>
      <c r="J111" s="194"/>
      <c r="K111" s="194" t="n">
        <f aca="false">ROUND(E111*J111,2)</f>
        <v>0</v>
      </c>
      <c r="L111" s="194" t="n">
        <v>21</v>
      </c>
      <c r="M111" s="194" t="n">
        <f aca="false">G111*(1+L111/100)</f>
        <v>0</v>
      </c>
      <c r="N111" s="195" t="n">
        <v>0</v>
      </c>
      <c r="O111" s="195" t="n">
        <f aca="false">ROUND(E111*N111,5)</f>
        <v>0</v>
      </c>
      <c r="P111" s="195" t="n">
        <v>0</v>
      </c>
      <c r="Q111" s="195" t="n">
        <f aca="false">ROUND(E111*P111,5)</f>
        <v>0</v>
      </c>
      <c r="R111" s="195"/>
      <c r="S111" s="195"/>
      <c r="T111" s="196" t="n">
        <v>0.06</v>
      </c>
      <c r="U111" s="195" t="n">
        <f aca="false">ROUND(E111*T111,2)</f>
        <v>0.17</v>
      </c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 t="s">
        <v>113</v>
      </c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  <c r="BB111" s="197"/>
      <c r="BC111" s="197"/>
      <c r="BD111" s="197"/>
      <c r="BE111" s="197"/>
      <c r="BF111" s="197"/>
      <c r="BG111" s="197"/>
      <c r="BH111" s="197"/>
    </row>
    <row r="112" customFormat="false" ht="12.75" hidden="false" customHeight="false" outlineLevel="0" collapsed="false">
      <c r="A112" s="201" t="s">
        <v>108</v>
      </c>
      <c r="B112" s="202" t="s">
        <v>59</v>
      </c>
      <c r="C112" s="203" t="s">
        <v>60</v>
      </c>
      <c r="D112" s="204"/>
      <c r="E112" s="205"/>
      <c r="F112" s="206"/>
      <c r="G112" s="206" t="n">
        <f aca="false">SUMIF(AE113:AE116,"&lt;&gt;NOR",G113:G116)</f>
        <v>0</v>
      </c>
      <c r="H112" s="206"/>
      <c r="I112" s="206" t="n">
        <f aca="false">SUM(I113:I116)</f>
        <v>0</v>
      </c>
      <c r="J112" s="206"/>
      <c r="K112" s="206" t="n">
        <f aca="false">SUM(K113:K116)</f>
        <v>0</v>
      </c>
      <c r="L112" s="206"/>
      <c r="M112" s="206" t="n">
        <f aca="false">SUM(M113:M116)</f>
        <v>0</v>
      </c>
      <c r="N112" s="207"/>
      <c r="O112" s="207" t="n">
        <f aca="false">SUM(O113:O116)</f>
        <v>77.75793</v>
      </c>
      <c r="P112" s="207"/>
      <c r="Q112" s="207" t="n">
        <f aca="false">SUM(Q113:Q116)</f>
        <v>0</v>
      </c>
      <c r="R112" s="207"/>
      <c r="S112" s="207"/>
      <c r="T112" s="208"/>
      <c r="U112" s="207" t="n">
        <f aca="false">SUM(U113:U116)</f>
        <v>178.22</v>
      </c>
      <c r="AE112" s="0" t="s">
        <v>109</v>
      </c>
    </row>
    <row r="113" customFormat="false" ht="12.75" hidden="false" customHeight="false" outlineLevel="1" collapsed="false">
      <c r="A113" s="188" t="n">
        <v>70</v>
      </c>
      <c r="B113" s="189" t="s">
        <v>287</v>
      </c>
      <c r="C113" s="190" t="s">
        <v>288</v>
      </c>
      <c r="D113" s="191" t="s">
        <v>125</v>
      </c>
      <c r="E113" s="192" t="n">
        <v>349</v>
      </c>
      <c r="F113" s="193" t="n">
        <f aca="false">H113+J113</f>
        <v>0</v>
      </c>
      <c r="G113" s="194" t="n">
        <f aca="false">ROUND(E113*F113,2)</f>
        <v>0</v>
      </c>
      <c r="H113" s="194"/>
      <c r="I113" s="194" t="n">
        <f aca="false">ROUND(E113*H113,2)</f>
        <v>0</v>
      </c>
      <c r="J113" s="194"/>
      <c r="K113" s="194" t="n">
        <f aca="false">ROUND(E113*J113,2)</f>
        <v>0</v>
      </c>
      <c r="L113" s="194" t="n">
        <v>21</v>
      </c>
      <c r="M113" s="194" t="n">
        <f aca="false">G113*(1+L113/100)</f>
        <v>0</v>
      </c>
      <c r="N113" s="195" t="n">
        <v>0.22107</v>
      </c>
      <c r="O113" s="195" t="n">
        <f aca="false">ROUND(E113*N113,5)</f>
        <v>77.15343</v>
      </c>
      <c r="P113" s="195" t="n">
        <v>0</v>
      </c>
      <c r="Q113" s="195" t="n">
        <f aca="false">ROUND(E113*P113,5)</f>
        <v>0</v>
      </c>
      <c r="R113" s="195"/>
      <c r="S113" s="195"/>
      <c r="T113" s="196" t="n">
        <v>0.185</v>
      </c>
      <c r="U113" s="195" t="n">
        <f aca="false">ROUND(E113*T113,2)</f>
        <v>64.57</v>
      </c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 t="s">
        <v>113</v>
      </c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</row>
    <row r="114" customFormat="false" ht="12.75" hidden="false" customHeight="false" outlineLevel="1" collapsed="false">
      <c r="A114" s="188"/>
      <c r="B114" s="189"/>
      <c r="C114" s="198" t="s">
        <v>289</v>
      </c>
      <c r="D114" s="199"/>
      <c r="E114" s="200" t="n">
        <v>32</v>
      </c>
      <c r="F114" s="194"/>
      <c r="G114" s="194"/>
      <c r="H114" s="194"/>
      <c r="I114" s="194"/>
      <c r="J114" s="194"/>
      <c r="K114" s="194"/>
      <c r="L114" s="194"/>
      <c r="M114" s="194"/>
      <c r="N114" s="195"/>
      <c r="O114" s="195"/>
      <c r="P114" s="195"/>
      <c r="Q114" s="195"/>
      <c r="R114" s="195"/>
      <c r="S114" s="195"/>
      <c r="T114" s="196"/>
      <c r="U114" s="195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 t="s">
        <v>127</v>
      </c>
      <c r="AF114" s="197" t="n">
        <v>0</v>
      </c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</row>
    <row r="115" customFormat="false" ht="12.75" hidden="false" customHeight="false" outlineLevel="1" collapsed="false">
      <c r="A115" s="188"/>
      <c r="B115" s="189"/>
      <c r="C115" s="198" t="s">
        <v>290</v>
      </c>
      <c r="D115" s="199"/>
      <c r="E115" s="200" t="n">
        <v>317</v>
      </c>
      <c r="F115" s="194"/>
      <c r="G115" s="194"/>
      <c r="H115" s="194"/>
      <c r="I115" s="194"/>
      <c r="J115" s="194"/>
      <c r="K115" s="194"/>
      <c r="L115" s="194"/>
      <c r="M115" s="194"/>
      <c r="N115" s="195"/>
      <c r="O115" s="195"/>
      <c r="P115" s="195"/>
      <c r="Q115" s="195"/>
      <c r="R115" s="195"/>
      <c r="S115" s="195"/>
      <c r="T115" s="196"/>
      <c r="U115" s="195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 t="s">
        <v>127</v>
      </c>
      <c r="AF115" s="197" t="n">
        <v>0</v>
      </c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</row>
    <row r="116" customFormat="false" ht="19.4" hidden="false" customHeight="false" outlineLevel="1" collapsed="false">
      <c r="A116" s="188" t="n">
        <v>71</v>
      </c>
      <c r="B116" s="189" t="s">
        <v>291</v>
      </c>
      <c r="C116" s="190" t="s">
        <v>292</v>
      </c>
      <c r="D116" s="191" t="s">
        <v>112</v>
      </c>
      <c r="E116" s="192" t="n">
        <v>1209</v>
      </c>
      <c r="F116" s="193" t="n">
        <f aca="false">H116+J116</f>
        <v>0</v>
      </c>
      <c r="G116" s="194" t="n">
        <f aca="false">ROUND(E116*F116,2)</f>
        <v>0</v>
      </c>
      <c r="H116" s="194"/>
      <c r="I116" s="194" t="n">
        <f aca="false">ROUND(E116*H116,2)</f>
        <v>0</v>
      </c>
      <c r="J116" s="194"/>
      <c r="K116" s="194" t="n">
        <f aca="false">ROUND(E116*J116,2)</f>
        <v>0</v>
      </c>
      <c r="L116" s="194" t="n">
        <v>21</v>
      </c>
      <c r="M116" s="194" t="n">
        <f aca="false">G116*(1+L116/100)</f>
        <v>0</v>
      </c>
      <c r="N116" s="195" t="n">
        <v>0.0005</v>
      </c>
      <c r="O116" s="195" t="n">
        <f aca="false">ROUND(E116*N116,5)</f>
        <v>0.6045</v>
      </c>
      <c r="P116" s="195" t="n">
        <v>0</v>
      </c>
      <c r="Q116" s="195" t="n">
        <f aca="false">ROUND(E116*P116,5)</f>
        <v>0</v>
      </c>
      <c r="R116" s="195"/>
      <c r="S116" s="195"/>
      <c r="T116" s="196" t="n">
        <v>0.094</v>
      </c>
      <c r="U116" s="195" t="n">
        <f aca="false">ROUND(E116*T116,2)</f>
        <v>113.65</v>
      </c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 t="s">
        <v>113</v>
      </c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</row>
    <row r="117" customFormat="false" ht="12.75" hidden="false" customHeight="false" outlineLevel="0" collapsed="false">
      <c r="A117" s="201" t="s">
        <v>108</v>
      </c>
      <c r="B117" s="202" t="s">
        <v>61</v>
      </c>
      <c r="C117" s="203" t="s">
        <v>62</v>
      </c>
      <c r="D117" s="204"/>
      <c r="E117" s="205"/>
      <c r="F117" s="206"/>
      <c r="G117" s="206" t="n">
        <f aca="false">SUMIF(AE118:AE154,"&lt;&gt;NOR",G118:G154)</f>
        <v>0</v>
      </c>
      <c r="H117" s="206"/>
      <c r="I117" s="206" t="n">
        <f aca="false">SUM(I118:I154)</f>
        <v>0</v>
      </c>
      <c r="J117" s="206"/>
      <c r="K117" s="206" t="n">
        <f aca="false">SUM(K118:K154)</f>
        <v>0</v>
      </c>
      <c r="L117" s="206"/>
      <c r="M117" s="206" t="n">
        <f aca="false">SUM(M118:M154)</f>
        <v>0</v>
      </c>
      <c r="N117" s="207"/>
      <c r="O117" s="207" t="n">
        <f aca="false">SUM(O118:O154)</f>
        <v>1290.36092</v>
      </c>
      <c r="P117" s="207"/>
      <c r="Q117" s="207" t="n">
        <f aca="false">SUM(Q118:Q154)</f>
        <v>0</v>
      </c>
      <c r="R117" s="207"/>
      <c r="S117" s="207"/>
      <c r="T117" s="208"/>
      <c r="U117" s="207" t="n">
        <f aca="false">SUM(U118:U154)</f>
        <v>746.16</v>
      </c>
      <c r="AE117" s="0" t="s">
        <v>109</v>
      </c>
    </row>
    <row r="118" customFormat="false" ht="19.4" hidden="false" customHeight="false" outlineLevel="1" collapsed="false">
      <c r="A118" s="188" t="n">
        <v>72</v>
      </c>
      <c r="B118" s="189" t="s">
        <v>293</v>
      </c>
      <c r="C118" s="190" t="s">
        <v>294</v>
      </c>
      <c r="D118" s="191" t="s">
        <v>112</v>
      </c>
      <c r="E118" s="192" t="n">
        <v>1040.39</v>
      </c>
      <c r="F118" s="193" t="n">
        <f aca="false">H118+J118</f>
        <v>0</v>
      </c>
      <c r="G118" s="194" t="n">
        <f aca="false">ROUND(E118*F118,2)</f>
        <v>0</v>
      </c>
      <c r="H118" s="194"/>
      <c r="I118" s="194" t="n">
        <f aca="false">ROUND(E118*H118,2)</f>
        <v>0</v>
      </c>
      <c r="J118" s="194"/>
      <c r="K118" s="194" t="n">
        <f aca="false">ROUND(E118*J118,2)</f>
        <v>0</v>
      </c>
      <c r="L118" s="194" t="n">
        <v>21</v>
      </c>
      <c r="M118" s="194" t="n">
        <f aca="false">G118*(1+L118/100)</f>
        <v>0</v>
      </c>
      <c r="N118" s="195" t="n">
        <v>0.378</v>
      </c>
      <c r="O118" s="195" t="n">
        <f aca="false">ROUND(E118*N118,5)</f>
        <v>393.26742</v>
      </c>
      <c r="P118" s="195" t="n">
        <v>0</v>
      </c>
      <c r="Q118" s="195" t="n">
        <f aca="false">ROUND(E118*P118,5)</f>
        <v>0</v>
      </c>
      <c r="R118" s="195"/>
      <c r="S118" s="195"/>
      <c r="T118" s="196" t="n">
        <v>0.026</v>
      </c>
      <c r="U118" s="195" t="n">
        <f aca="false">ROUND(E118*T118,2)</f>
        <v>27.05</v>
      </c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 t="s">
        <v>113</v>
      </c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</row>
    <row r="119" customFormat="false" ht="12.75" hidden="false" customHeight="false" outlineLevel="1" collapsed="false">
      <c r="A119" s="188"/>
      <c r="B119" s="189"/>
      <c r="C119" s="198" t="s">
        <v>295</v>
      </c>
      <c r="D119" s="199"/>
      <c r="E119" s="200" t="n">
        <v>996.39</v>
      </c>
      <c r="F119" s="194"/>
      <c r="G119" s="194"/>
      <c r="H119" s="194"/>
      <c r="I119" s="194"/>
      <c r="J119" s="194"/>
      <c r="K119" s="194"/>
      <c r="L119" s="194"/>
      <c r="M119" s="194"/>
      <c r="N119" s="195"/>
      <c r="O119" s="195"/>
      <c r="P119" s="195"/>
      <c r="Q119" s="195"/>
      <c r="R119" s="195"/>
      <c r="S119" s="195"/>
      <c r="T119" s="196"/>
      <c r="U119" s="195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 t="s">
        <v>127</v>
      </c>
      <c r="AF119" s="197" t="n">
        <v>0</v>
      </c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</row>
    <row r="120" customFormat="false" ht="12.75" hidden="false" customHeight="false" outlineLevel="1" collapsed="false">
      <c r="A120" s="188"/>
      <c r="B120" s="189"/>
      <c r="C120" s="198" t="s">
        <v>296</v>
      </c>
      <c r="D120" s="199"/>
      <c r="E120" s="200" t="n">
        <v>22</v>
      </c>
      <c r="F120" s="194"/>
      <c r="G120" s="194"/>
      <c r="H120" s="194"/>
      <c r="I120" s="194"/>
      <c r="J120" s="194"/>
      <c r="K120" s="194"/>
      <c r="L120" s="194"/>
      <c r="M120" s="194"/>
      <c r="N120" s="195"/>
      <c r="O120" s="195"/>
      <c r="P120" s="195"/>
      <c r="Q120" s="195"/>
      <c r="R120" s="195"/>
      <c r="S120" s="195"/>
      <c r="T120" s="196"/>
      <c r="U120" s="195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 t="s">
        <v>127</v>
      </c>
      <c r="AF120" s="197" t="n">
        <v>0</v>
      </c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</row>
    <row r="121" customFormat="false" ht="12.75" hidden="false" customHeight="false" outlineLevel="1" collapsed="false">
      <c r="A121" s="188"/>
      <c r="B121" s="189"/>
      <c r="C121" s="198" t="s">
        <v>297</v>
      </c>
      <c r="D121" s="199"/>
      <c r="E121" s="200" t="n">
        <v>22</v>
      </c>
      <c r="F121" s="194"/>
      <c r="G121" s="194"/>
      <c r="H121" s="194"/>
      <c r="I121" s="194"/>
      <c r="J121" s="194"/>
      <c r="K121" s="194"/>
      <c r="L121" s="194"/>
      <c r="M121" s="194"/>
      <c r="N121" s="195"/>
      <c r="O121" s="195"/>
      <c r="P121" s="195"/>
      <c r="Q121" s="195"/>
      <c r="R121" s="195"/>
      <c r="S121" s="195"/>
      <c r="T121" s="196"/>
      <c r="U121" s="195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 t="s">
        <v>127</v>
      </c>
      <c r="AF121" s="197" t="n">
        <v>0</v>
      </c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</row>
    <row r="122" customFormat="false" ht="19.4" hidden="false" customHeight="false" outlineLevel="1" collapsed="false">
      <c r="A122" s="188" t="n">
        <v>73</v>
      </c>
      <c r="B122" s="189" t="s">
        <v>298</v>
      </c>
      <c r="C122" s="190" t="s">
        <v>299</v>
      </c>
      <c r="D122" s="191" t="s">
        <v>112</v>
      </c>
      <c r="E122" s="192" t="n">
        <v>996.39</v>
      </c>
      <c r="F122" s="193" t="n">
        <f aca="false">H122+J122</f>
        <v>0</v>
      </c>
      <c r="G122" s="194" t="n">
        <f aca="false">ROUND(E122*F122,2)</f>
        <v>0</v>
      </c>
      <c r="H122" s="194"/>
      <c r="I122" s="194" t="n">
        <f aca="false">ROUND(E122*H122,2)</f>
        <v>0</v>
      </c>
      <c r="J122" s="194"/>
      <c r="K122" s="194" t="n">
        <f aca="false">ROUND(E122*J122,2)</f>
        <v>0</v>
      </c>
      <c r="L122" s="194" t="n">
        <v>21</v>
      </c>
      <c r="M122" s="194" t="n">
        <f aca="false">G122*(1+L122/100)</f>
        <v>0</v>
      </c>
      <c r="N122" s="195" t="n">
        <v>0.288</v>
      </c>
      <c r="O122" s="195" t="n">
        <f aca="false">ROUND(E122*N122,5)</f>
        <v>286.96032</v>
      </c>
      <c r="P122" s="195" t="n">
        <v>0</v>
      </c>
      <c r="Q122" s="195" t="n">
        <f aca="false">ROUND(E122*P122,5)</f>
        <v>0</v>
      </c>
      <c r="R122" s="195"/>
      <c r="S122" s="195"/>
      <c r="T122" s="196" t="n">
        <v>0.023</v>
      </c>
      <c r="U122" s="195" t="n">
        <f aca="false">ROUND(E122*T122,2)</f>
        <v>22.92</v>
      </c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 t="s">
        <v>113</v>
      </c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</row>
    <row r="123" customFormat="false" ht="12.75" hidden="false" customHeight="false" outlineLevel="1" collapsed="false">
      <c r="A123" s="188"/>
      <c r="B123" s="189"/>
      <c r="C123" s="198" t="s">
        <v>300</v>
      </c>
      <c r="D123" s="199"/>
      <c r="E123" s="200"/>
      <c r="F123" s="194"/>
      <c r="G123" s="194"/>
      <c r="H123" s="194"/>
      <c r="I123" s="194"/>
      <c r="J123" s="194"/>
      <c r="K123" s="194"/>
      <c r="L123" s="194"/>
      <c r="M123" s="194"/>
      <c r="N123" s="195"/>
      <c r="O123" s="195"/>
      <c r="P123" s="195"/>
      <c r="Q123" s="195"/>
      <c r="R123" s="195"/>
      <c r="S123" s="195"/>
      <c r="T123" s="196"/>
      <c r="U123" s="195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 t="s">
        <v>127</v>
      </c>
      <c r="AF123" s="197" t="n">
        <v>0</v>
      </c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</row>
    <row r="124" customFormat="false" ht="12.75" hidden="false" customHeight="false" outlineLevel="1" collapsed="false">
      <c r="A124" s="188"/>
      <c r="B124" s="189"/>
      <c r="C124" s="198" t="s">
        <v>301</v>
      </c>
      <c r="D124" s="199"/>
      <c r="E124" s="200" t="n">
        <v>996.39</v>
      </c>
      <c r="F124" s="194"/>
      <c r="G124" s="194"/>
      <c r="H124" s="194"/>
      <c r="I124" s="194"/>
      <c r="J124" s="194"/>
      <c r="K124" s="194"/>
      <c r="L124" s="194"/>
      <c r="M124" s="194"/>
      <c r="N124" s="195"/>
      <c r="O124" s="195"/>
      <c r="P124" s="195"/>
      <c r="Q124" s="195"/>
      <c r="R124" s="195"/>
      <c r="S124" s="195"/>
      <c r="T124" s="196"/>
      <c r="U124" s="195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 t="s">
        <v>127</v>
      </c>
      <c r="AF124" s="197" t="n">
        <v>0</v>
      </c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</row>
    <row r="125" customFormat="false" ht="19.4" hidden="false" customHeight="false" outlineLevel="1" collapsed="false">
      <c r="A125" s="188" t="n">
        <v>74</v>
      </c>
      <c r="B125" s="189" t="s">
        <v>302</v>
      </c>
      <c r="C125" s="190" t="s">
        <v>303</v>
      </c>
      <c r="D125" s="191" t="s">
        <v>112</v>
      </c>
      <c r="E125" s="192" t="n">
        <v>939.77</v>
      </c>
      <c r="F125" s="193" t="n">
        <f aca="false">H125+J125</f>
        <v>0</v>
      </c>
      <c r="G125" s="194" t="n">
        <f aca="false">ROUND(E125*F125,2)</f>
        <v>0</v>
      </c>
      <c r="H125" s="194"/>
      <c r="I125" s="194" t="n">
        <f aca="false">ROUND(E125*H125,2)</f>
        <v>0</v>
      </c>
      <c r="J125" s="194"/>
      <c r="K125" s="194" t="n">
        <f aca="false">ROUND(E125*J125,2)</f>
        <v>0</v>
      </c>
      <c r="L125" s="194" t="n">
        <v>21</v>
      </c>
      <c r="M125" s="194" t="n">
        <f aca="false">G125*(1+L125/100)</f>
        <v>0</v>
      </c>
      <c r="N125" s="195" t="n">
        <v>0.4536</v>
      </c>
      <c r="O125" s="195" t="n">
        <f aca="false">ROUND(E125*N125,5)</f>
        <v>426.27967</v>
      </c>
      <c r="P125" s="195" t="n">
        <v>0</v>
      </c>
      <c r="Q125" s="195" t="n">
        <f aca="false">ROUND(E125*P125,5)</f>
        <v>0</v>
      </c>
      <c r="R125" s="195"/>
      <c r="S125" s="195"/>
      <c r="T125" s="196" t="n">
        <v>0.026</v>
      </c>
      <c r="U125" s="195" t="n">
        <f aca="false">ROUND(E125*T125,2)</f>
        <v>24.43</v>
      </c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 t="s">
        <v>113</v>
      </c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</row>
    <row r="126" customFormat="false" ht="12.75" hidden="false" customHeight="false" outlineLevel="1" collapsed="false">
      <c r="A126" s="188"/>
      <c r="B126" s="189"/>
      <c r="C126" s="198" t="s">
        <v>304</v>
      </c>
      <c r="D126" s="199"/>
      <c r="E126" s="200" t="n">
        <v>939.77</v>
      </c>
      <c r="F126" s="194"/>
      <c r="G126" s="194"/>
      <c r="H126" s="194"/>
      <c r="I126" s="194"/>
      <c r="J126" s="194"/>
      <c r="K126" s="194"/>
      <c r="L126" s="194"/>
      <c r="M126" s="194"/>
      <c r="N126" s="195"/>
      <c r="O126" s="195"/>
      <c r="P126" s="195"/>
      <c r="Q126" s="195"/>
      <c r="R126" s="195"/>
      <c r="S126" s="195"/>
      <c r="T126" s="196"/>
      <c r="U126" s="195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 t="s">
        <v>127</v>
      </c>
      <c r="AF126" s="197" t="n">
        <v>0</v>
      </c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  <c r="AR126" s="197"/>
      <c r="AS126" s="197"/>
      <c r="AT126" s="197"/>
      <c r="AU126" s="197"/>
      <c r="AV126" s="197"/>
      <c r="AW126" s="197"/>
      <c r="AX126" s="197"/>
      <c r="AY126" s="197"/>
      <c r="AZ126" s="197"/>
      <c r="BA126" s="197"/>
      <c r="BB126" s="197"/>
      <c r="BC126" s="197"/>
      <c r="BD126" s="197"/>
      <c r="BE126" s="197"/>
      <c r="BF126" s="197"/>
      <c r="BG126" s="197"/>
      <c r="BH126" s="197"/>
    </row>
    <row r="127" customFormat="false" ht="19.4" hidden="false" customHeight="false" outlineLevel="1" collapsed="false">
      <c r="A127" s="188" t="n">
        <v>75</v>
      </c>
      <c r="B127" s="189" t="s">
        <v>305</v>
      </c>
      <c r="C127" s="190" t="s">
        <v>306</v>
      </c>
      <c r="D127" s="191" t="s">
        <v>112</v>
      </c>
      <c r="E127" s="192" t="n">
        <v>49.13</v>
      </c>
      <c r="F127" s="193" t="n">
        <f aca="false">H127+J127</f>
        <v>0</v>
      </c>
      <c r="G127" s="194" t="n">
        <f aca="false">ROUND(E127*F127,2)</f>
        <v>0</v>
      </c>
      <c r="H127" s="194"/>
      <c r="I127" s="194" t="n">
        <f aca="false">ROUND(E127*H127,2)</f>
        <v>0</v>
      </c>
      <c r="J127" s="194"/>
      <c r="K127" s="194" t="n">
        <f aca="false">ROUND(E127*J127,2)</f>
        <v>0</v>
      </c>
      <c r="L127" s="194" t="n">
        <v>21</v>
      </c>
      <c r="M127" s="194" t="n">
        <f aca="false">G127*(1+L127/100)</f>
        <v>0</v>
      </c>
      <c r="N127" s="195" t="n">
        <v>0.46305</v>
      </c>
      <c r="O127" s="195" t="n">
        <f aca="false">ROUND(E127*N127,5)</f>
        <v>22.74965</v>
      </c>
      <c r="P127" s="195" t="n">
        <v>0</v>
      </c>
      <c r="Q127" s="195" t="n">
        <f aca="false">ROUND(E127*P127,5)</f>
        <v>0</v>
      </c>
      <c r="R127" s="195"/>
      <c r="S127" s="195"/>
      <c r="T127" s="196" t="n">
        <v>0.029</v>
      </c>
      <c r="U127" s="195" t="n">
        <f aca="false">ROUND(E127*T127,2)</f>
        <v>1.42</v>
      </c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 t="s">
        <v>113</v>
      </c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</row>
    <row r="128" customFormat="false" ht="12.75" hidden="false" customHeight="false" outlineLevel="1" collapsed="false">
      <c r="A128" s="188"/>
      <c r="B128" s="189"/>
      <c r="C128" s="198" t="s">
        <v>307</v>
      </c>
      <c r="D128" s="199"/>
      <c r="E128" s="200" t="n">
        <v>49.13</v>
      </c>
      <c r="F128" s="194"/>
      <c r="G128" s="194"/>
      <c r="H128" s="194"/>
      <c r="I128" s="194"/>
      <c r="J128" s="194"/>
      <c r="K128" s="194"/>
      <c r="L128" s="194"/>
      <c r="M128" s="194"/>
      <c r="N128" s="195"/>
      <c r="O128" s="195"/>
      <c r="P128" s="195"/>
      <c r="Q128" s="195"/>
      <c r="R128" s="195"/>
      <c r="S128" s="195"/>
      <c r="T128" s="196"/>
      <c r="U128" s="195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 t="s">
        <v>127</v>
      </c>
      <c r="AF128" s="197" t="n">
        <v>0</v>
      </c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</row>
    <row r="129" customFormat="false" ht="19.4" hidden="false" customHeight="false" outlineLevel="1" collapsed="false">
      <c r="A129" s="188" t="n">
        <v>76</v>
      </c>
      <c r="B129" s="189" t="s">
        <v>308</v>
      </c>
      <c r="C129" s="190" t="s">
        <v>309</v>
      </c>
      <c r="D129" s="191" t="s">
        <v>112</v>
      </c>
      <c r="E129" s="192" t="n">
        <v>122.53</v>
      </c>
      <c r="F129" s="193" t="n">
        <f aca="false">H129+J129</f>
        <v>0</v>
      </c>
      <c r="G129" s="194" t="n">
        <f aca="false">ROUND(E129*F129,2)</f>
        <v>0</v>
      </c>
      <c r="H129" s="194"/>
      <c r="I129" s="194" t="n">
        <f aca="false">ROUND(E129*H129,2)</f>
        <v>0</v>
      </c>
      <c r="J129" s="194"/>
      <c r="K129" s="194" t="n">
        <f aca="false">ROUND(E129*J129,2)</f>
        <v>0</v>
      </c>
      <c r="L129" s="194" t="n">
        <v>21</v>
      </c>
      <c r="M129" s="194" t="n">
        <f aca="false">G129*(1+L129/100)</f>
        <v>0</v>
      </c>
      <c r="N129" s="195" t="n">
        <v>0.55125</v>
      </c>
      <c r="O129" s="195" t="n">
        <f aca="false">ROUND(E129*N129,5)</f>
        <v>67.54466</v>
      </c>
      <c r="P129" s="195" t="n">
        <v>0</v>
      </c>
      <c r="Q129" s="195" t="n">
        <f aca="false">ROUND(E129*P129,5)</f>
        <v>0</v>
      </c>
      <c r="R129" s="195"/>
      <c r="S129" s="195"/>
      <c r="T129" s="196" t="n">
        <v>0.027</v>
      </c>
      <c r="U129" s="195" t="n">
        <f aca="false">ROUND(E129*T129,2)</f>
        <v>3.31</v>
      </c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 t="s">
        <v>113</v>
      </c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197"/>
      <c r="AT129" s="197"/>
      <c r="AU129" s="197"/>
      <c r="AV129" s="197"/>
      <c r="AW129" s="197"/>
      <c r="AX129" s="197"/>
      <c r="AY129" s="197"/>
      <c r="AZ129" s="197"/>
      <c r="BA129" s="197"/>
      <c r="BB129" s="197"/>
      <c r="BC129" s="197"/>
      <c r="BD129" s="197"/>
      <c r="BE129" s="197"/>
      <c r="BF129" s="197"/>
      <c r="BG129" s="197"/>
      <c r="BH129" s="197"/>
    </row>
    <row r="130" customFormat="false" ht="12.75" hidden="false" customHeight="false" outlineLevel="1" collapsed="false">
      <c r="A130" s="188"/>
      <c r="B130" s="189"/>
      <c r="C130" s="198" t="s">
        <v>310</v>
      </c>
      <c r="D130" s="199"/>
      <c r="E130" s="200" t="n">
        <v>122.53</v>
      </c>
      <c r="F130" s="194"/>
      <c r="G130" s="194"/>
      <c r="H130" s="194"/>
      <c r="I130" s="194"/>
      <c r="J130" s="194"/>
      <c r="K130" s="194"/>
      <c r="L130" s="194"/>
      <c r="M130" s="194"/>
      <c r="N130" s="195"/>
      <c r="O130" s="195"/>
      <c r="P130" s="195"/>
      <c r="Q130" s="195"/>
      <c r="R130" s="195"/>
      <c r="S130" s="195"/>
      <c r="T130" s="196"/>
      <c r="U130" s="195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 t="s">
        <v>127</v>
      </c>
      <c r="AF130" s="197" t="n">
        <v>0</v>
      </c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</row>
    <row r="131" customFormat="false" ht="12.75" hidden="false" customHeight="false" outlineLevel="1" collapsed="false">
      <c r="A131" s="188" t="n">
        <v>77</v>
      </c>
      <c r="B131" s="189" t="s">
        <v>311</v>
      </c>
      <c r="C131" s="190" t="s">
        <v>312</v>
      </c>
      <c r="D131" s="191" t="s">
        <v>112</v>
      </c>
      <c r="E131" s="192" t="n">
        <v>22</v>
      </c>
      <c r="F131" s="193" t="n">
        <f aca="false">H131+J131</f>
        <v>0</v>
      </c>
      <c r="G131" s="194" t="n">
        <f aca="false">ROUND(E131*F131,2)</f>
        <v>0</v>
      </c>
      <c r="H131" s="194"/>
      <c r="I131" s="194" t="n">
        <f aca="false">ROUND(E131*H131,2)</f>
        <v>0</v>
      </c>
      <c r="J131" s="194"/>
      <c r="K131" s="194" t="n">
        <f aca="false">ROUND(E131*J131,2)</f>
        <v>0</v>
      </c>
      <c r="L131" s="194" t="n">
        <v>21</v>
      </c>
      <c r="M131" s="194" t="n">
        <f aca="false">G131*(1+L131/100)</f>
        <v>0</v>
      </c>
      <c r="N131" s="195" t="n">
        <v>0.13188</v>
      </c>
      <c r="O131" s="195" t="n">
        <f aca="false">ROUND(E131*N131,5)</f>
        <v>2.90136</v>
      </c>
      <c r="P131" s="195" t="n">
        <v>0</v>
      </c>
      <c r="Q131" s="195" t="n">
        <f aca="false">ROUND(E131*P131,5)</f>
        <v>0</v>
      </c>
      <c r="R131" s="195"/>
      <c r="S131" s="195"/>
      <c r="T131" s="196" t="n">
        <v>0.049</v>
      </c>
      <c r="U131" s="195" t="n">
        <f aca="false">ROUND(E131*T131,2)</f>
        <v>1.08</v>
      </c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 t="s">
        <v>113</v>
      </c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7"/>
      <c r="AT131" s="197"/>
      <c r="AU131" s="197"/>
      <c r="AV131" s="197"/>
      <c r="AW131" s="197"/>
      <c r="AX131" s="197"/>
      <c r="AY131" s="197"/>
      <c r="AZ131" s="197"/>
      <c r="BA131" s="197"/>
      <c r="BB131" s="197"/>
      <c r="BC131" s="197"/>
      <c r="BD131" s="197"/>
      <c r="BE131" s="197"/>
      <c r="BF131" s="197"/>
      <c r="BG131" s="197"/>
      <c r="BH131" s="197"/>
    </row>
    <row r="132" customFormat="false" ht="12.75" hidden="false" customHeight="false" outlineLevel="1" collapsed="false">
      <c r="A132" s="188" t="n">
        <v>78</v>
      </c>
      <c r="B132" s="189" t="s">
        <v>313</v>
      </c>
      <c r="C132" s="190" t="s">
        <v>314</v>
      </c>
      <c r="D132" s="191" t="s">
        <v>112</v>
      </c>
      <c r="E132" s="192" t="n">
        <v>38.18</v>
      </c>
      <c r="F132" s="193" t="n">
        <f aca="false">H132+J132</f>
        <v>0</v>
      </c>
      <c r="G132" s="194" t="n">
        <f aca="false">ROUND(E132*F132,2)</f>
        <v>0</v>
      </c>
      <c r="H132" s="194"/>
      <c r="I132" s="194" t="n">
        <f aca="false">ROUND(E132*H132,2)</f>
        <v>0</v>
      </c>
      <c r="J132" s="194"/>
      <c r="K132" s="194" t="n">
        <f aca="false">ROUND(E132*J132,2)</f>
        <v>0</v>
      </c>
      <c r="L132" s="194" t="n">
        <v>21</v>
      </c>
      <c r="M132" s="194" t="n">
        <f aca="false">G132*(1+L132/100)</f>
        <v>0</v>
      </c>
      <c r="N132" s="195" t="n">
        <v>0.30651</v>
      </c>
      <c r="O132" s="195" t="n">
        <f aca="false">ROUND(E132*N132,5)</f>
        <v>11.70255</v>
      </c>
      <c r="P132" s="195" t="n">
        <v>0</v>
      </c>
      <c r="Q132" s="195" t="n">
        <f aca="false">ROUND(E132*P132,5)</f>
        <v>0</v>
      </c>
      <c r="R132" s="195"/>
      <c r="S132" s="195"/>
      <c r="T132" s="196" t="n">
        <v>0.025</v>
      </c>
      <c r="U132" s="195" t="n">
        <f aca="false">ROUND(E132*T132,2)</f>
        <v>0.95</v>
      </c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 t="s">
        <v>113</v>
      </c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7"/>
      <c r="AT132" s="197"/>
      <c r="AU132" s="197"/>
      <c r="AV132" s="197"/>
      <c r="AW132" s="197"/>
      <c r="AX132" s="197"/>
      <c r="AY132" s="197"/>
      <c r="AZ132" s="197"/>
      <c r="BA132" s="197"/>
      <c r="BB132" s="197"/>
      <c r="BC132" s="197"/>
      <c r="BD132" s="197"/>
      <c r="BE132" s="197"/>
      <c r="BF132" s="197"/>
      <c r="BG132" s="197"/>
      <c r="BH132" s="197"/>
    </row>
    <row r="133" customFormat="false" ht="12.75" hidden="false" customHeight="false" outlineLevel="1" collapsed="false">
      <c r="A133" s="188"/>
      <c r="B133" s="189"/>
      <c r="C133" s="198" t="s">
        <v>315</v>
      </c>
      <c r="D133" s="199"/>
      <c r="E133" s="200" t="n">
        <v>38.18</v>
      </c>
      <c r="F133" s="194"/>
      <c r="G133" s="194"/>
      <c r="H133" s="194"/>
      <c r="I133" s="194"/>
      <c r="J133" s="194"/>
      <c r="K133" s="194"/>
      <c r="L133" s="194"/>
      <c r="M133" s="194"/>
      <c r="N133" s="195"/>
      <c r="O133" s="195"/>
      <c r="P133" s="195"/>
      <c r="Q133" s="195"/>
      <c r="R133" s="195"/>
      <c r="S133" s="195"/>
      <c r="T133" s="196"/>
      <c r="U133" s="195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 t="s">
        <v>127</v>
      </c>
      <c r="AF133" s="197" t="n">
        <v>0</v>
      </c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</row>
    <row r="134" customFormat="false" ht="19.4" hidden="false" customHeight="false" outlineLevel="1" collapsed="false">
      <c r="A134" s="188" t="n">
        <v>79</v>
      </c>
      <c r="B134" s="189" t="s">
        <v>316</v>
      </c>
      <c r="C134" s="190" t="s">
        <v>317</v>
      </c>
      <c r="D134" s="191" t="s">
        <v>112</v>
      </c>
      <c r="E134" s="192" t="n">
        <v>44</v>
      </c>
      <c r="F134" s="193" t="n">
        <f aca="false">H134+J134</f>
        <v>0</v>
      </c>
      <c r="G134" s="194" t="n">
        <f aca="false">ROUND(E134*F134,2)</f>
        <v>0</v>
      </c>
      <c r="H134" s="194"/>
      <c r="I134" s="194" t="n">
        <f aca="false">ROUND(E134*H134,2)</f>
        <v>0</v>
      </c>
      <c r="J134" s="194"/>
      <c r="K134" s="194" t="n">
        <f aca="false">ROUND(E134*J134,2)</f>
        <v>0</v>
      </c>
      <c r="L134" s="194" t="n">
        <v>21</v>
      </c>
      <c r="M134" s="194" t="n">
        <f aca="false">G134*(1+L134/100)</f>
        <v>0</v>
      </c>
      <c r="N134" s="195" t="n">
        <v>0.00031</v>
      </c>
      <c r="O134" s="195" t="n">
        <f aca="false">ROUND(E134*N134,5)</f>
        <v>0.01364</v>
      </c>
      <c r="P134" s="195" t="n">
        <v>0</v>
      </c>
      <c r="Q134" s="195" t="n">
        <f aca="false">ROUND(E134*P134,5)</f>
        <v>0</v>
      </c>
      <c r="R134" s="195"/>
      <c r="S134" s="195"/>
      <c r="T134" s="196" t="n">
        <v>0.002</v>
      </c>
      <c r="U134" s="195" t="n">
        <f aca="false">ROUND(E134*T134,2)</f>
        <v>0.09</v>
      </c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 t="s">
        <v>113</v>
      </c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7"/>
      <c r="AT134" s="197"/>
      <c r="AU134" s="197"/>
      <c r="AV134" s="197"/>
      <c r="AW134" s="197"/>
      <c r="AX134" s="197"/>
      <c r="AY134" s="197"/>
      <c r="AZ134" s="197"/>
      <c r="BA134" s="197"/>
      <c r="BB134" s="197"/>
      <c r="BC134" s="197"/>
      <c r="BD134" s="197"/>
      <c r="BE134" s="197"/>
      <c r="BF134" s="197"/>
      <c r="BG134" s="197"/>
      <c r="BH134" s="197"/>
    </row>
    <row r="135" customFormat="false" ht="12.75" hidden="false" customHeight="false" outlineLevel="1" collapsed="false">
      <c r="A135" s="188"/>
      <c r="B135" s="189"/>
      <c r="C135" s="198" t="s">
        <v>318</v>
      </c>
      <c r="D135" s="199"/>
      <c r="E135" s="200" t="n">
        <v>22</v>
      </c>
      <c r="F135" s="194"/>
      <c r="G135" s="194"/>
      <c r="H135" s="194"/>
      <c r="I135" s="194"/>
      <c r="J135" s="194"/>
      <c r="K135" s="194"/>
      <c r="L135" s="194"/>
      <c r="M135" s="194"/>
      <c r="N135" s="195"/>
      <c r="O135" s="195"/>
      <c r="P135" s="195"/>
      <c r="Q135" s="195"/>
      <c r="R135" s="195"/>
      <c r="S135" s="195"/>
      <c r="T135" s="196"/>
      <c r="U135" s="195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 t="s">
        <v>127</v>
      </c>
      <c r="AF135" s="197" t="n">
        <v>0</v>
      </c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7"/>
      <c r="AT135" s="197"/>
      <c r="AU135" s="197"/>
      <c r="AV135" s="197"/>
      <c r="AW135" s="197"/>
      <c r="AX135" s="197"/>
      <c r="AY135" s="197"/>
      <c r="AZ135" s="197"/>
      <c r="BA135" s="197"/>
      <c r="BB135" s="197"/>
      <c r="BC135" s="197"/>
      <c r="BD135" s="197"/>
      <c r="BE135" s="197"/>
      <c r="BF135" s="197"/>
      <c r="BG135" s="197"/>
      <c r="BH135" s="197"/>
    </row>
    <row r="136" customFormat="false" ht="12.75" hidden="false" customHeight="false" outlineLevel="1" collapsed="false">
      <c r="A136" s="188"/>
      <c r="B136" s="189"/>
      <c r="C136" s="198" t="s">
        <v>319</v>
      </c>
      <c r="D136" s="199"/>
      <c r="E136" s="200" t="n">
        <v>22</v>
      </c>
      <c r="F136" s="194"/>
      <c r="G136" s="194"/>
      <c r="H136" s="194"/>
      <c r="I136" s="194"/>
      <c r="J136" s="194"/>
      <c r="K136" s="194"/>
      <c r="L136" s="194"/>
      <c r="M136" s="194"/>
      <c r="N136" s="195"/>
      <c r="O136" s="195"/>
      <c r="P136" s="195"/>
      <c r="Q136" s="195"/>
      <c r="R136" s="195"/>
      <c r="S136" s="195"/>
      <c r="T136" s="196"/>
      <c r="U136" s="195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 t="s">
        <v>127</v>
      </c>
      <c r="AF136" s="197" t="n">
        <v>0</v>
      </c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7"/>
      <c r="AT136" s="197"/>
      <c r="AU136" s="197"/>
      <c r="AV136" s="197"/>
      <c r="AW136" s="197"/>
      <c r="AX136" s="197"/>
      <c r="AY136" s="197"/>
      <c r="AZ136" s="197"/>
      <c r="BA136" s="197"/>
      <c r="BB136" s="197"/>
      <c r="BC136" s="197"/>
      <c r="BD136" s="197"/>
      <c r="BE136" s="197"/>
      <c r="BF136" s="197"/>
      <c r="BG136" s="197"/>
      <c r="BH136" s="197"/>
    </row>
    <row r="137" customFormat="false" ht="19.4" hidden="false" customHeight="false" outlineLevel="1" collapsed="false">
      <c r="A137" s="188" t="n">
        <v>80</v>
      </c>
      <c r="B137" s="189" t="s">
        <v>320</v>
      </c>
      <c r="C137" s="190" t="s">
        <v>321</v>
      </c>
      <c r="D137" s="191" t="s">
        <v>112</v>
      </c>
      <c r="E137" s="192" t="n">
        <v>22</v>
      </c>
      <c r="F137" s="193" t="n">
        <f aca="false">H137+J137</f>
        <v>0</v>
      </c>
      <c r="G137" s="194" t="n">
        <f aca="false">ROUND(E137*F137,2)</f>
        <v>0</v>
      </c>
      <c r="H137" s="194"/>
      <c r="I137" s="194" t="n">
        <f aca="false">ROUND(E137*H137,2)</f>
        <v>0</v>
      </c>
      <c r="J137" s="194"/>
      <c r="K137" s="194" t="n">
        <f aca="false">ROUND(E137*J137,2)</f>
        <v>0</v>
      </c>
      <c r="L137" s="194" t="n">
        <v>21</v>
      </c>
      <c r="M137" s="194" t="n">
        <f aca="false">G137*(1+L137/100)</f>
        <v>0</v>
      </c>
      <c r="N137" s="195" t="n">
        <v>0.00071</v>
      </c>
      <c r="O137" s="195" t="n">
        <f aca="false">ROUND(E137*N137,5)</f>
        <v>0.01562</v>
      </c>
      <c r="P137" s="195" t="n">
        <v>0</v>
      </c>
      <c r="Q137" s="195" t="n">
        <f aca="false">ROUND(E137*P137,5)</f>
        <v>0</v>
      </c>
      <c r="R137" s="195"/>
      <c r="S137" s="195"/>
      <c r="T137" s="196" t="n">
        <v>0.002</v>
      </c>
      <c r="U137" s="195" t="n">
        <f aca="false">ROUND(E137*T137,2)</f>
        <v>0.04</v>
      </c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 t="s">
        <v>113</v>
      </c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97"/>
      <c r="AT137" s="197"/>
      <c r="AU137" s="197"/>
      <c r="AV137" s="197"/>
      <c r="AW137" s="197"/>
      <c r="AX137" s="197"/>
      <c r="AY137" s="197"/>
      <c r="AZ137" s="197"/>
      <c r="BA137" s="197"/>
      <c r="BB137" s="197"/>
      <c r="BC137" s="197"/>
      <c r="BD137" s="197"/>
      <c r="BE137" s="197"/>
      <c r="BF137" s="197"/>
      <c r="BG137" s="197"/>
      <c r="BH137" s="197"/>
    </row>
    <row r="138" customFormat="false" ht="12.75" hidden="false" customHeight="false" outlineLevel="1" collapsed="false">
      <c r="A138" s="188"/>
      <c r="B138" s="189"/>
      <c r="C138" s="198" t="s">
        <v>322</v>
      </c>
      <c r="D138" s="199"/>
      <c r="E138" s="200" t="n">
        <v>22</v>
      </c>
      <c r="F138" s="194"/>
      <c r="G138" s="194"/>
      <c r="H138" s="194"/>
      <c r="I138" s="194"/>
      <c r="J138" s="194"/>
      <c r="K138" s="194"/>
      <c r="L138" s="194"/>
      <c r="M138" s="194"/>
      <c r="N138" s="195"/>
      <c r="O138" s="195"/>
      <c r="P138" s="195"/>
      <c r="Q138" s="195"/>
      <c r="R138" s="195"/>
      <c r="S138" s="195"/>
      <c r="T138" s="196"/>
      <c r="U138" s="195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 t="s">
        <v>127</v>
      </c>
      <c r="AF138" s="197" t="n">
        <v>0</v>
      </c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97"/>
      <c r="AT138" s="197"/>
      <c r="AU138" s="197"/>
      <c r="AV138" s="197"/>
      <c r="AW138" s="197"/>
      <c r="AX138" s="197"/>
      <c r="AY138" s="197"/>
      <c r="AZ138" s="197"/>
      <c r="BA138" s="197"/>
      <c r="BB138" s="197"/>
      <c r="BC138" s="197"/>
      <c r="BD138" s="197"/>
      <c r="BE138" s="197"/>
      <c r="BF138" s="197"/>
      <c r="BG138" s="197"/>
      <c r="BH138" s="197"/>
    </row>
    <row r="139" customFormat="false" ht="12.75" hidden="false" customHeight="false" outlineLevel="1" collapsed="false">
      <c r="A139" s="188" t="n">
        <v>81</v>
      </c>
      <c r="B139" s="189" t="s">
        <v>323</v>
      </c>
      <c r="C139" s="190" t="s">
        <v>324</v>
      </c>
      <c r="D139" s="191" t="s">
        <v>112</v>
      </c>
      <c r="E139" s="192" t="n">
        <v>22</v>
      </c>
      <c r="F139" s="193" t="n">
        <f aca="false">H139+J139</f>
        <v>0</v>
      </c>
      <c r="G139" s="194" t="n">
        <f aca="false">ROUND(E139*F139,2)</f>
        <v>0</v>
      </c>
      <c r="H139" s="194"/>
      <c r="I139" s="194" t="n">
        <f aca="false">ROUND(E139*H139,2)</f>
        <v>0</v>
      </c>
      <c r="J139" s="194"/>
      <c r="K139" s="194" t="n">
        <f aca="false">ROUND(E139*J139,2)</f>
        <v>0</v>
      </c>
      <c r="L139" s="194" t="n">
        <v>21</v>
      </c>
      <c r="M139" s="194" t="n">
        <f aca="false">G139*(1+L139/100)</f>
        <v>0</v>
      </c>
      <c r="N139" s="195" t="n">
        <v>0.10141</v>
      </c>
      <c r="O139" s="195" t="n">
        <f aca="false">ROUND(E139*N139,5)</f>
        <v>2.23102</v>
      </c>
      <c r="P139" s="195" t="n">
        <v>0</v>
      </c>
      <c r="Q139" s="195" t="n">
        <f aca="false">ROUND(E139*P139,5)</f>
        <v>0</v>
      </c>
      <c r="R139" s="195"/>
      <c r="S139" s="195"/>
      <c r="T139" s="196" t="n">
        <v>0.064</v>
      </c>
      <c r="U139" s="195" t="n">
        <f aca="false">ROUND(E139*T139,2)</f>
        <v>1.41</v>
      </c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 t="s">
        <v>113</v>
      </c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197"/>
      <c r="AT139" s="197"/>
      <c r="AU139" s="197"/>
      <c r="AV139" s="197"/>
      <c r="AW139" s="197"/>
      <c r="AX139" s="197"/>
      <c r="AY139" s="197"/>
      <c r="AZ139" s="197"/>
      <c r="BA139" s="197"/>
      <c r="BB139" s="197"/>
      <c r="BC139" s="197"/>
      <c r="BD139" s="197"/>
      <c r="BE139" s="197"/>
      <c r="BF139" s="197"/>
      <c r="BG139" s="197"/>
      <c r="BH139" s="197"/>
    </row>
    <row r="140" customFormat="false" ht="12.75" hidden="false" customHeight="false" outlineLevel="1" collapsed="false">
      <c r="A140" s="188" t="n">
        <v>82</v>
      </c>
      <c r="B140" s="189" t="s">
        <v>325</v>
      </c>
      <c r="C140" s="190" t="s">
        <v>326</v>
      </c>
      <c r="D140" s="191" t="s">
        <v>112</v>
      </c>
      <c r="E140" s="192" t="n">
        <v>22</v>
      </c>
      <c r="F140" s="193" t="n">
        <f aca="false">H140+J140</f>
        <v>0</v>
      </c>
      <c r="G140" s="194" t="n">
        <f aca="false">ROUND(E140*F140,2)</f>
        <v>0</v>
      </c>
      <c r="H140" s="194"/>
      <c r="I140" s="194" t="n">
        <f aca="false">ROUND(E140*H140,2)</f>
        <v>0</v>
      </c>
      <c r="J140" s="194"/>
      <c r="K140" s="194" t="n">
        <f aca="false">ROUND(E140*J140,2)</f>
        <v>0</v>
      </c>
      <c r="L140" s="194" t="n">
        <v>21</v>
      </c>
      <c r="M140" s="194" t="n">
        <f aca="false">G140*(1+L140/100)</f>
        <v>0</v>
      </c>
      <c r="N140" s="195" t="n">
        <v>0.15382</v>
      </c>
      <c r="O140" s="195" t="n">
        <f aca="false">ROUND(E140*N140,5)</f>
        <v>3.38404</v>
      </c>
      <c r="P140" s="195" t="n">
        <v>0</v>
      </c>
      <c r="Q140" s="195" t="n">
        <f aca="false">ROUND(E140*P140,5)</f>
        <v>0</v>
      </c>
      <c r="R140" s="195"/>
      <c r="S140" s="195"/>
      <c r="T140" s="196" t="n">
        <v>0.082</v>
      </c>
      <c r="U140" s="195" t="n">
        <f aca="false">ROUND(E140*T140,2)</f>
        <v>1.8</v>
      </c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 t="s">
        <v>113</v>
      </c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  <c r="AY140" s="197"/>
      <c r="AZ140" s="197"/>
      <c r="BA140" s="197"/>
      <c r="BB140" s="197"/>
      <c r="BC140" s="197"/>
      <c r="BD140" s="197"/>
      <c r="BE140" s="197"/>
      <c r="BF140" s="197"/>
      <c r="BG140" s="197"/>
      <c r="BH140" s="197"/>
    </row>
    <row r="141" customFormat="false" ht="19.4" hidden="false" customHeight="false" outlineLevel="1" collapsed="false">
      <c r="A141" s="188" t="n">
        <v>83</v>
      </c>
      <c r="B141" s="189" t="s">
        <v>327</v>
      </c>
      <c r="C141" s="190" t="s">
        <v>328</v>
      </c>
      <c r="D141" s="191" t="s">
        <v>112</v>
      </c>
      <c r="E141" s="192" t="n">
        <v>123.02</v>
      </c>
      <c r="F141" s="193" t="n">
        <f aca="false">H141+J141</f>
        <v>0</v>
      </c>
      <c r="G141" s="194" t="n">
        <f aca="false">ROUND(E141*F141,2)</f>
        <v>0</v>
      </c>
      <c r="H141" s="194"/>
      <c r="I141" s="194" t="n">
        <f aca="false">ROUND(E141*H141,2)</f>
        <v>0</v>
      </c>
      <c r="J141" s="194"/>
      <c r="K141" s="194" t="n">
        <f aca="false">ROUND(E141*J141,2)</f>
        <v>0</v>
      </c>
      <c r="L141" s="194" t="n">
        <v>21</v>
      </c>
      <c r="M141" s="194" t="n">
        <f aca="false">G141*(1+L141/100)</f>
        <v>0</v>
      </c>
      <c r="N141" s="195" t="n">
        <v>0.05545</v>
      </c>
      <c r="O141" s="195" t="n">
        <f aca="false">ROUND(E141*N141,5)</f>
        <v>6.82146</v>
      </c>
      <c r="P141" s="195" t="n">
        <v>0</v>
      </c>
      <c r="Q141" s="195" t="n">
        <f aca="false">ROUND(E141*P141,5)</f>
        <v>0</v>
      </c>
      <c r="R141" s="195"/>
      <c r="S141" s="195"/>
      <c r="T141" s="196" t="n">
        <v>0.442</v>
      </c>
      <c r="U141" s="195" t="n">
        <f aca="false">ROUND(E141*T141,2)</f>
        <v>54.37</v>
      </c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 t="s">
        <v>113</v>
      </c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197"/>
      <c r="AT141" s="197"/>
      <c r="AU141" s="197"/>
      <c r="AV141" s="197"/>
      <c r="AW141" s="197"/>
      <c r="AX141" s="197"/>
      <c r="AY141" s="197"/>
      <c r="AZ141" s="197"/>
      <c r="BA141" s="197"/>
      <c r="BB141" s="197"/>
      <c r="BC141" s="197"/>
      <c r="BD141" s="197"/>
      <c r="BE141" s="197"/>
      <c r="BF141" s="197"/>
      <c r="BG141" s="197"/>
      <c r="BH141" s="197"/>
    </row>
    <row r="142" customFormat="false" ht="12.75" hidden="false" customHeight="false" outlineLevel="1" collapsed="false">
      <c r="A142" s="188"/>
      <c r="B142" s="189"/>
      <c r="C142" s="198" t="s">
        <v>329</v>
      </c>
      <c r="D142" s="199"/>
      <c r="E142" s="200" t="n">
        <v>115.52</v>
      </c>
      <c r="F142" s="194"/>
      <c r="G142" s="194"/>
      <c r="H142" s="194"/>
      <c r="I142" s="194"/>
      <c r="J142" s="194"/>
      <c r="K142" s="194"/>
      <c r="L142" s="194"/>
      <c r="M142" s="194"/>
      <c r="N142" s="195"/>
      <c r="O142" s="195"/>
      <c r="P142" s="195"/>
      <c r="Q142" s="195"/>
      <c r="R142" s="195"/>
      <c r="S142" s="195"/>
      <c r="T142" s="196"/>
      <c r="U142" s="195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 t="s">
        <v>127</v>
      </c>
      <c r="AF142" s="197" t="n">
        <v>0</v>
      </c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7"/>
      <c r="BH142" s="197"/>
    </row>
    <row r="143" customFormat="false" ht="12.75" hidden="false" customHeight="false" outlineLevel="1" collapsed="false">
      <c r="A143" s="188"/>
      <c r="B143" s="189"/>
      <c r="C143" s="198" t="s">
        <v>330</v>
      </c>
      <c r="D143" s="199"/>
      <c r="E143" s="200" t="n">
        <v>7.5</v>
      </c>
      <c r="F143" s="194"/>
      <c r="G143" s="194"/>
      <c r="H143" s="194"/>
      <c r="I143" s="194"/>
      <c r="J143" s="194"/>
      <c r="K143" s="194"/>
      <c r="L143" s="194"/>
      <c r="M143" s="194"/>
      <c r="N143" s="195"/>
      <c r="O143" s="195"/>
      <c r="P143" s="195"/>
      <c r="Q143" s="195"/>
      <c r="R143" s="195"/>
      <c r="S143" s="195"/>
      <c r="T143" s="196"/>
      <c r="U143" s="195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 t="s">
        <v>127</v>
      </c>
      <c r="AF143" s="197" t="n">
        <v>0</v>
      </c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  <c r="AR143" s="197"/>
      <c r="AS143" s="197"/>
      <c r="AT143" s="197"/>
      <c r="AU143" s="197"/>
      <c r="AV143" s="197"/>
      <c r="AW143" s="197"/>
      <c r="AX143" s="197"/>
      <c r="AY143" s="197"/>
      <c r="AZ143" s="197"/>
      <c r="BA143" s="197"/>
      <c r="BB143" s="197"/>
      <c r="BC143" s="197"/>
      <c r="BD143" s="197"/>
      <c r="BE143" s="197"/>
      <c r="BF143" s="197"/>
      <c r="BG143" s="197"/>
      <c r="BH143" s="197"/>
    </row>
    <row r="144" customFormat="false" ht="12.75" hidden="false" customHeight="false" outlineLevel="1" collapsed="false">
      <c r="A144" s="188" t="n">
        <v>84</v>
      </c>
      <c r="B144" s="189" t="s">
        <v>331</v>
      </c>
      <c r="C144" s="190" t="s">
        <v>332</v>
      </c>
      <c r="D144" s="191" t="s">
        <v>112</v>
      </c>
      <c r="E144" s="192" t="n">
        <v>38.18</v>
      </c>
      <c r="F144" s="193" t="n">
        <f aca="false">H144+J144</f>
        <v>0</v>
      </c>
      <c r="G144" s="194" t="n">
        <f aca="false">ROUND(E144*F144,2)</f>
        <v>0</v>
      </c>
      <c r="H144" s="194"/>
      <c r="I144" s="194" t="n">
        <f aca="false">ROUND(E144*H144,2)</f>
        <v>0</v>
      </c>
      <c r="J144" s="194"/>
      <c r="K144" s="194" t="n">
        <f aca="false">ROUND(E144*J144,2)</f>
        <v>0</v>
      </c>
      <c r="L144" s="194" t="n">
        <v>21</v>
      </c>
      <c r="M144" s="194" t="n">
        <f aca="false">G144*(1+L144/100)</f>
        <v>0</v>
      </c>
      <c r="N144" s="195" t="n">
        <v>0.0739</v>
      </c>
      <c r="O144" s="195" t="n">
        <f aca="false">ROUND(E144*N144,5)</f>
        <v>2.8215</v>
      </c>
      <c r="P144" s="195" t="n">
        <v>0</v>
      </c>
      <c r="Q144" s="195" t="n">
        <f aca="false">ROUND(E144*P144,5)</f>
        <v>0</v>
      </c>
      <c r="R144" s="195"/>
      <c r="S144" s="195"/>
      <c r="T144" s="196" t="n">
        <v>0.478</v>
      </c>
      <c r="U144" s="195" t="n">
        <f aca="false">ROUND(E144*T144,2)</f>
        <v>18.25</v>
      </c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 t="s">
        <v>113</v>
      </c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  <c r="AR144" s="197"/>
      <c r="AS144" s="197"/>
      <c r="AT144" s="197"/>
      <c r="AU144" s="197"/>
      <c r="AV144" s="197"/>
      <c r="AW144" s="197"/>
      <c r="AX144" s="197"/>
      <c r="AY144" s="197"/>
      <c r="AZ144" s="197"/>
      <c r="BA144" s="197"/>
      <c r="BB144" s="197"/>
      <c r="BC144" s="197"/>
      <c r="BD144" s="197"/>
      <c r="BE144" s="197"/>
      <c r="BF144" s="197"/>
      <c r="BG144" s="197"/>
      <c r="BH144" s="197"/>
    </row>
    <row r="145" customFormat="false" ht="19.4" hidden="false" customHeight="false" outlineLevel="1" collapsed="false">
      <c r="A145" s="188" t="n">
        <v>85</v>
      </c>
      <c r="B145" s="189" t="s">
        <v>331</v>
      </c>
      <c r="C145" s="190" t="s">
        <v>333</v>
      </c>
      <c r="D145" s="191" t="s">
        <v>112</v>
      </c>
      <c r="E145" s="192" t="n">
        <v>5.46</v>
      </c>
      <c r="F145" s="193" t="n">
        <f aca="false">H145+J145</f>
        <v>0</v>
      </c>
      <c r="G145" s="194" t="n">
        <f aca="false">ROUND(E145*F145,2)</f>
        <v>0</v>
      </c>
      <c r="H145" s="194"/>
      <c r="I145" s="194" t="n">
        <f aca="false">ROUND(E145*H145,2)</f>
        <v>0</v>
      </c>
      <c r="J145" s="194"/>
      <c r="K145" s="194" t="n">
        <f aca="false">ROUND(E145*J145,2)</f>
        <v>0</v>
      </c>
      <c r="L145" s="194" t="n">
        <v>21</v>
      </c>
      <c r="M145" s="194" t="n">
        <f aca="false">G145*(1+L145/100)</f>
        <v>0</v>
      </c>
      <c r="N145" s="195" t="n">
        <v>0.0739</v>
      </c>
      <c r="O145" s="195" t="n">
        <f aca="false">ROUND(E145*N145,5)</f>
        <v>0.40349</v>
      </c>
      <c r="P145" s="195" t="n">
        <v>0</v>
      </c>
      <c r="Q145" s="195" t="n">
        <f aca="false">ROUND(E145*P145,5)</f>
        <v>0</v>
      </c>
      <c r="R145" s="195"/>
      <c r="S145" s="195"/>
      <c r="T145" s="196" t="n">
        <v>0.478</v>
      </c>
      <c r="U145" s="195" t="n">
        <f aca="false">ROUND(E145*T145,2)</f>
        <v>2.61</v>
      </c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 t="s">
        <v>113</v>
      </c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  <c r="AR145" s="197"/>
      <c r="AS145" s="197"/>
      <c r="AT145" s="197"/>
      <c r="AU145" s="197"/>
      <c r="AV145" s="197"/>
      <c r="AW145" s="197"/>
      <c r="AX145" s="197"/>
      <c r="AY145" s="197"/>
      <c r="AZ145" s="197"/>
      <c r="BA145" s="197"/>
      <c r="BB145" s="197"/>
      <c r="BC145" s="197"/>
      <c r="BD145" s="197"/>
      <c r="BE145" s="197"/>
      <c r="BF145" s="197"/>
      <c r="BG145" s="197"/>
      <c r="BH145" s="197"/>
    </row>
    <row r="146" customFormat="false" ht="19.4" hidden="false" customHeight="false" outlineLevel="1" collapsed="false">
      <c r="A146" s="188" t="n">
        <v>86</v>
      </c>
      <c r="B146" s="189" t="s">
        <v>331</v>
      </c>
      <c r="C146" s="190" t="s">
        <v>334</v>
      </c>
      <c r="D146" s="191" t="s">
        <v>112</v>
      </c>
      <c r="E146" s="192" t="n">
        <v>33.85</v>
      </c>
      <c r="F146" s="193" t="n">
        <f aca="false">H146+J146</f>
        <v>0</v>
      </c>
      <c r="G146" s="194" t="n">
        <f aca="false">ROUND(E146*F146,2)</f>
        <v>0</v>
      </c>
      <c r="H146" s="194"/>
      <c r="I146" s="194" t="n">
        <f aca="false">ROUND(E146*H146,2)</f>
        <v>0</v>
      </c>
      <c r="J146" s="194"/>
      <c r="K146" s="194" t="n">
        <f aca="false">ROUND(E146*J146,2)</f>
        <v>0</v>
      </c>
      <c r="L146" s="194" t="n">
        <v>21</v>
      </c>
      <c r="M146" s="194" t="n">
        <f aca="false">G146*(1+L146/100)</f>
        <v>0</v>
      </c>
      <c r="N146" s="195" t="n">
        <v>0.0739</v>
      </c>
      <c r="O146" s="195" t="n">
        <f aca="false">ROUND(E146*N146,5)</f>
        <v>2.50152</v>
      </c>
      <c r="P146" s="195" t="n">
        <v>0</v>
      </c>
      <c r="Q146" s="195" t="n">
        <f aca="false">ROUND(E146*P146,5)</f>
        <v>0</v>
      </c>
      <c r="R146" s="195"/>
      <c r="S146" s="195"/>
      <c r="T146" s="196" t="n">
        <v>0.478</v>
      </c>
      <c r="U146" s="195" t="n">
        <f aca="false">ROUND(E146*T146,2)</f>
        <v>16.18</v>
      </c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 t="s">
        <v>113</v>
      </c>
      <c r="AF146" s="197"/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  <c r="AR146" s="197"/>
      <c r="AS146" s="197"/>
      <c r="AT146" s="197"/>
      <c r="AU146" s="197"/>
      <c r="AV146" s="197"/>
      <c r="AW146" s="197"/>
      <c r="AX146" s="197"/>
      <c r="AY146" s="197"/>
      <c r="AZ146" s="197"/>
      <c r="BA146" s="197"/>
      <c r="BB146" s="197"/>
      <c r="BC146" s="197"/>
      <c r="BD146" s="197"/>
      <c r="BE146" s="197"/>
      <c r="BF146" s="197"/>
      <c r="BG146" s="197"/>
      <c r="BH146" s="197"/>
    </row>
    <row r="147" customFormat="false" ht="19.4" hidden="false" customHeight="false" outlineLevel="1" collapsed="false">
      <c r="A147" s="188" t="n">
        <v>87</v>
      </c>
      <c r="B147" s="189" t="s">
        <v>331</v>
      </c>
      <c r="C147" s="190" t="s">
        <v>335</v>
      </c>
      <c r="D147" s="191" t="s">
        <v>112</v>
      </c>
      <c r="E147" s="192" t="n">
        <v>355.54</v>
      </c>
      <c r="F147" s="193" t="n">
        <f aca="false">H147+J147</f>
        <v>0</v>
      </c>
      <c r="G147" s="194" t="n">
        <f aca="false">ROUND(E147*F147,2)</f>
        <v>0</v>
      </c>
      <c r="H147" s="194"/>
      <c r="I147" s="194" t="n">
        <f aca="false">ROUND(E147*H147,2)</f>
        <v>0</v>
      </c>
      <c r="J147" s="194"/>
      <c r="K147" s="194" t="n">
        <f aca="false">ROUND(E147*J147,2)</f>
        <v>0</v>
      </c>
      <c r="L147" s="194" t="n">
        <v>21</v>
      </c>
      <c r="M147" s="194" t="n">
        <f aca="false">G147*(1+L147/100)</f>
        <v>0</v>
      </c>
      <c r="N147" s="195" t="n">
        <v>0.0739</v>
      </c>
      <c r="O147" s="195" t="n">
        <f aca="false">ROUND(E147*N147,5)</f>
        <v>26.27441</v>
      </c>
      <c r="P147" s="195" t="n">
        <v>0</v>
      </c>
      <c r="Q147" s="195" t="n">
        <f aca="false">ROUND(E147*P147,5)</f>
        <v>0</v>
      </c>
      <c r="R147" s="195"/>
      <c r="S147" s="195"/>
      <c r="T147" s="196" t="n">
        <v>0.478</v>
      </c>
      <c r="U147" s="195" t="n">
        <f aca="false">ROUND(E147*T147,2)</f>
        <v>169.95</v>
      </c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 t="s">
        <v>113</v>
      </c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  <c r="AR147" s="197"/>
      <c r="AS147" s="197"/>
      <c r="AT147" s="197"/>
      <c r="AU147" s="197"/>
      <c r="AV147" s="197"/>
      <c r="AW147" s="197"/>
      <c r="AX147" s="197"/>
      <c r="AY147" s="197"/>
      <c r="AZ147" s="197"/>
      <c r="BA147" s="197"/>
      <c r="BB147" s="197"/>
      <c r="BC147" s="197"/>
      <c r="BD147" s="197"/>
      <c r="BE147" s="197"/>
      <c r="BF147" s="197"/>
      <c r="BG147" s="197"/>
      <c r="BH147" s="197"/>
    </row>
    <row r="148" customFormat="false" ht="19.4" hidden="false" customHeight="false" outlineLevel="1" collapsed="false">
      <c r="A148" s="188" t="n">
        <v>88</v>
      </c>
      <c r="B148" s="189" t="s">
        <v>331</v>
      </c>
      <c r="C148" s="190" t="s">
        <v>336</v>
      </c>
      <c r="D148" s="191" t="s">
        <v>112</v>
      </c>
      <c r="E148" s="192" t="n">
        <v>34.26</v>
      </c>
      <c r="F148" s="193" t="n">
        <f aca="false">H148+J148</f>
        <v>0</v>
      </c>
      <c r="G148" s="194" t="n">
        <f aca="false">ROUND(E148*F148,2)</f>
        <v>0</v>
      </c>
      <c r="H148" s="194"/>
      <c r="I148" s="194" t="n">
        <f aca="false">ROUND(E148*H148,2)</f>
        <v>0</v>
      </c>
      <c r="J148" s="194"/>
      <c r="K148" s="194" t="n">
        <f aca="false">ROUND(E148*J148,2)</f>
        <v>0</v>
      </c>
      <c r="L148" s="194" t="n">
        <v>21</v>
      </c>
      <c r="M148" s="194" t="n">
        <f aca="false">G148*(1+L148/100)</f>
        <v>0</v>
      </c>
      <c r="N148" s="195" t="n">
        <v>0.0739</v>
      </c>
      <c r="O148" s="195" t="n">
        <f aca="false">ROUND(E148*N148,5)</f>
        <v>2.53181</v>
      </c>
      <c r="P148" s="195" t="n">
        <v>0</v>
      </c>
      <c r="Q148" s="195" t="n">
        <f aca="false">ROUND(E148*P148,5)</f>
        <v>0</v>
      </c>
      <c r="R148" s="195"/>
      <c r="S148" s="195"/>
      <c r="T148" s="196" t="n">
        <v>0.478</v>
      </c>
      <c r="U148" s="195" t="n">
        <f aca="false">ROUND(E148*T148,2)</f>
        <v>16.38</v>
      </c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 t="s">
        <v>113</v>
      </c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/>
      <c r="AS148" s="197"/>
      <c r="AT148" s="197"/>
      <c r="AU148" s="197"/>
      <c r="AV148" s="197"/>
      <c r="AW148" s="197"/>
      <c r="AX148" s="197"/>
      <c r="AY148" s="197"/>
      <c r="AZ148" s="197"/>
      <c r="BA148" s="197"/>
      <c r="BB148" s="197"/>
      <c r="BC148" s="197"/>
      <c r="BD148" s="197"/>
      <c r="BE148" s="197"/>
      <c r="BF148" s="197"/>
      <c r="BG148" s="197"/>
      <c r="BH148" s="197"/>
    </row>
    <row r="149" customFormat="false" ht="19.4" hidden="false" customHeight="false" outlineLevel="1" collapsed="false">
      <c r="A149" s="188" t="n">
        <v>89</v>
      </c>
      <c r="B149" s="189" t="s">
        <v>331</v>
      </c>
      <c r="C149" s="190" t="s">
        <v>337</v>
      </c>
      <c r="D149" s="191" t="s">
        <v>112</v>
      </c>
      <c r="E149" s="192" t="n">
        <v>404.19</v>
      </c>
      <c r="F149" s="193" t="n">
        <f aca="false">H149+J149</f>
        <v>0</v>
      </c>
      <c r="G149" s="194" t="n">
        <f aca="false">ROUND(E149*F149,2)</f>
        <v>0</v>
      </c>
      <c r="H149" s="194"/>
      <c r="I149" s="194" t="n">
        <f aca="false">ROUND(E149*H149,2)</f>
        <v>0</v>
      </c>
      <c r="J149" s="194"/>
      <c r="K149" s="194" t="n">
        <f aca="false">ROUND(E149*J149,2)</f>
        <v>0</v>
      </c>
      <c r="L149" s="194" t="n">
        <v>21</v>
      </c>
      <c r="M149" s="194" t="n">
        <f aca="false">G149*(1+L149/100)</f>
        <v>0</v>
      </c>
      <c r="N149" s="195" t="n">
        <v>0.0739</v>
      </c>
      <c r="O149" s="195" t="n">
        <f aca="false">ROUND(E149*N149,5)</f>
        <v>29.86964</v>
      </c>
      <c r="P149" s="195" t="n">
        <v>0</v>
      </c>
      <c r="Q149" s="195" t="n">
        <f aca="false">ROUND(E149*P149,5)</f>
        <v>0</v>
      </c>
      <c r="R149" s="195"/>
      <c r="S149" s="195"/>
      <c r="T149" s="196" t="n">
        <v>0.478</v>
      </c>
      <c r="U149" s="195" t="n">
        <f aca="false">ROUND(E149*T149,2)</f>
        <v>193.2</v>
      </c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 t="s">
        <v>113</v>
      </c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  <c r="AR149" s="197"/>
      <c r="AS149" s="197"/>
      <c r="AT149" s="197"/>
      <c r="AU149" s="197"/>
      <c r="AV149" s="197"/>
      <c r="AW149" s="197"/>
      <c r="AX149" s="197"/>
      <c r="AY149" s="197"/>
      <c r="AZ149" s="197"/>
      <c r="BA149" s="197"/>
      <c r="BB149" s="197"/>
      <c r="BC149" s="197"/>
      <c r="BD149" s="197"/>
      <c r="BE149" s="197"/>
      <c r="BF149" s="197"/>
      <c r="BG149" s="197"/>
      <c r="BH149" s="197"/>
    </row>
    <row r="150" customFormat="false" ht="12.75" hidden="false" customHeight="false" outlineLevel="1" collapsed="false">
      <c r="A150" s="188" t="n">
        <v>90</v>
      </c>
      <c r="B150" s="189" t="s">
        <v>338</v>
      </c>
      <c r="C150" s="190" t="s">
        <v>339</v>
      </c>
      <c r="D150" s="191" t="s">
        <v>125</v>
      </c>
      <c r="E150" s="192" t="n">
        <v>121</v>
      </c>
      <c r="F150" s="193" t="n">
        <f aca="false">H150+J150</f>
        <v>0</v>
      </c>
      <c r="G150" s="194" t="n">
        <f aca="false">ROUND(E150*F150,2)</f>
        <v>0</v>
      </c>
      <c r="H150" s="194"/>
      <c r="I150" s="194" t="n">
        <f aca="false">ROUND(E150*H150,2)</f>
        <v>0</v>
      </c>
      <c r="J150" s="194"/>
      <c r="K150" s="194" t="n">
        <f aca="false">ROUND(E150*J150,2)</f>
        <v>0</v>
      </c>
      <c r="L150" s="194" t="n">
        <v>21</v>
      </c>
      <c r="M150" s="194" t="n">
        <f aca="false">G150*(1+L150/100)</f>
        <v>0</v>
      </c>
      <c r="N150" s="195" t="n">
        <v>0.00033</v>
      </c>
      <c r="O150" s="195" t="n">
        <f aca="false">ROUND(E150*N150,5)</f>
        <v>0.03993</v>
      </c>
      <c r="P150" s="195" t="n">
        <v>0</v>
      </c>
      <c r="Q150" s="195" t="n">
        <f aca="false">ROUND(E150*P150,5)</f>
        <v>0</v>
      </c>
      <c r="R150" s="195"/>
      <c r="S150" s="195"/>
      <c r="T150" s="196" t="n">
        <v>0.41</v>
      </c>
      <c r="U150" s="195" t="n">
        <f aca="false">ROUND(E150*T150,2)</f>
        <v>49.61</v>
      </c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 t="s">
        <v>113</v>
      </c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7"/>
      <c r="AT150" s="197"/>
      <c r="AU150" s="197"/>
      <c r="AV150" s="197"/>
      <c r="AW150" s="197"/>
      <c r="AX150" s="197"/>
      <c r="AY150" s="197"/>
      <c r="AZ150" s="197"/>
      <c r="BA150" s="197"/>
      <c r="BB150" s="197"/>
      <c r="BC150" s="197"/>
      <c r="BD150" s="197"/>
      <c r="BE150" s="197"/>
      <c r="BF150" s="197"/>
      <c r="BG150" s="197"/>
      <c r="BH150" s="197"/>
    </row>
    <row r="151" customFormat="false" ht="12.75" hidden="false" customHeight="false" outlineLevel="1" collapsed="false">
      <c r="A151" s="188" t="n">
        <v>91</v>
      </c>
      <c r="B151" s="189" t="s">
        <v>340</v>
      </c>
      <c r="C151" s="190" t="s">
        <v>341</v>
      </c>
      <c r="D151" s="191" t="s">
        <v>125</v>
      </c>
      <c r="E151" s="192" t="n">
        <v>312</v>
      </c>
      <c r="F151" s="193" t="n">
        <f aca="false">H151+J151</f>
        <v>0</v>
      </c>
      <c r="G151" s="194" t="n">
        <f aca="false">ROUND(E151*F151,2)</f>
        <v>0</v>
      </c>
      <c r="H151" s="194"/>
      <c r="I151" s="194" t="n">
        <f aca="false">ROUND(E151*H151,2)</f>
        <v>0</v>
      </c>
      <c r="J151" s="194"/>
      <c r="K151" s="194" t="n">
        <f aca="false">ROUND(E151*J151,2)</f>
        <v>0</v>
      </c>
      <c r="L151" s="194" t="n">
        <v>21</v>
      </c>
      <c r="M151" s="194" t="n">
        <f aca="false">G151*(1+L151/100)</f>
        <v>0</v>
      </c>
      <c r="N151" s="195" t="n">
        <v>0.00036</v>
      </c>
      <c r="O151" s="195" t="n">
        <f aca="false">ROUND(E151*N151,5)</f>
        <v>0.11232</v>
      </c>
      <c r="P151" s="195" t="n">
        <v>0</v>
      </c>
      <c r="Q151" s="195" t="n">
        <f aca="false">ROUND(E151*P151,5)</f>
        <v>0</v>
      </c>
      <c r="R151" s="195"/>
      <c r="S151" s="195"/>
      <c r="T151" s="196" t="n">
        <v>0.43</v>
      </c>
      <c r="U151" s="195" t="n">
        <f aca="false">ROUND(E151*T151,2)</f>
        <v>134.16</v>
      </c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 t="s">
        <v>113</v>
      </c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7"/>
      <c r="AY151" s="197"/>
      <c r="AZ151" s="197"/>
      <c r="BA151" s="197"/>
      <c r="BB151" s="197"/>
      <c r="BC151" s="197"/>
      <c r="BD151" s="197"/>
      <c r="BE151" s="197"/>
      <c r="BF151" s="197"/>
      <c r="BG151" s="197"/>
      <c r="BH151" s="197"/>
    </row>
    <row r="152" customFormat="false" ht="19.4" hidden="false" customHeight="false" outlineLevel="1" collapsed="false">
      <c r="A152" s="188" t="n">
        <v>92</v>
      </c>
      <c r="B152" s="189" t="s">
        <v>342</v>
      </c>
      <c r="C152" s="190" t="s">
        <v>343</v>
      </c>
      <c r="D152" s="191" t="s">
        <v>125</v>
      </c>
      <c r="E152" s="192" t="n">
        <v>47</v>
      </c>
      <c r="F152" s="193" t="n">
        <f aca="false">H152+J152</f>
        <v>0</v>
      </c>
      <c r="G152" s="194" t="n">
        <f aca="false">ROUND(E152*F152,2)</f>
        <v>0</v>
      </c>
      <c r="H152" s="194"/>
      <c r="I152" s="194" t="n">
        <f aca="false">ROUND(E152*H152,2)</f>
        <v>0</v>
      </c>
      <c r="J152" s="194"/>
      <c r="K152" s="194" t="n">
        <f aca="false">ROUND(E152*J152,2)</f>
        <v>0</v>
      </c>
      <c r="L152" s="194" t="n">
        <v>21</v>
      </c>
      <c r="M152" s="194" t="n">
        <f aca="false">G152*(1+L152/100)</f>
        <v>0</v>
      </c>
      <c r="N152" s="195" t="n">
        <v>0.0036</v>
      </c>
      <c r="O152" s="195" t="n">
        <f aca="false">ROUND(E152*N152,5)</f>
        <v>0.1692</v>
      </c>
      <c r="P152" s="195" t="n">
        <v>0</v>
      </c>
      <c r="Q152" s="195" t="n">
        <f aca="false">ROUND(E152*P152,5)</f>
        <v>0</v>
      </c>
      <c r="R152" s="195"/>
      <c r="S152" s="195"/>
      <c r="T152" s="196" t="n">
        <v>0.046</v>
      </c>
      <c r="U152" s="195" t="n">
        <f aca="false">ROUND(E152*T152,2)</f>
        <v>2.16</v>
      </c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 t="s">
        <v>113</v>
      </c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7"/>
      <c r="AT152" s="197"/>
      <c r="AU152" s="197"/>
      <c r="AV152" s="197"/>
      <c r="AW152" s="197"/>
      <c r="AX152" s="197"/>
      <c r="AY152" s="197"/>
      <c r="AZ152" s="197"/>
      <c r="BA152" s="197"/>
      <c r="BB152" s="197"/>
      <c r="BC152" s="197"/>
      <c r="BD152" s="197"/>
      <c r="BE152" s="197"/>
      <c r="BF152" s="197"/>
      <c r="BG152" s="197"/>
      <c r="BH152" s="197"/>
    </row>
    <row r="153" customFormat="false" ht="19.4" hidden="false" customHeight="false" outlineLevel="1" collapsed="false">
      <c r="A153" s="188" t="n">
        <v>93</v>
      </c>
      <c r="B153" s="189" t="s">
        <v>344</v>
      </c>
      <c r="C153" s="190" t="s">
        <v>345</v>
      </c>
      <c r="D153" s="191" t="s">
        <v>125</v>
      </c>
      <c r="E153" s="192" t="n">
        <v>6.5</v>
      </c>
      <c r="F153" s="193" t="n">
        <f aca="false">H153+J153</f>
        <v>0</v>
      </c>
      <c r="G153" s="194" t="n">
        <f aca="false">ROUND(E153*F153,2)</f>
        <v>0</v>
      </c>
      <c r="H153" s="194"/>
      <c r="I153" s="194" t="n">
        <f aca="false">ROUND(E153*H153,2)</f>
        <v>0</v>
      </c>
      <c r="J153" s="194"/>
      <c r="K153" s="194" t="n">
        <f aca="false">ROUND(E153*J153,2)</f>
        <v>0</v>
      </c>
      <c r="L153" s="194" t="n">
        <v>21</v>
      </c>
      <c r="M153" s="194" t="n">
        <f aca="false">G153*(1+L153/100)</f>
        <v>0</v>
      </c>
      <c r="N153" s="195" t="n">
        <v>0.25207</v>
      </c>
      <c r="O153" s="195" t="n">
        <f aca="false">ROUND(E153*N153,5)</f>
        <v>1.63846</v>
      </c>
      <c r="P153" s="195" t="n">
        <v>0</v>
      </c>
      <c r="Q153" s="195" t="n">
        <f aca="false">ROUND(E153*P153,5)</f>
        <v>0</v>
      </c>
      <c r="R153" s="195"/>
      <c r="S153" s="195"/>
      <c r="T153" s="196" t="n">
        <v>0.6416</v>
      </c>
      <c r="U153" s="195" t="n">
        <f aca="false">ROUND(E153*T153,2)</f>
        <v>4.17</v>
      </c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 t="s">
        <v>113</v>
      </c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7"/>
      <c r="AT153" s="197"/>
      <c r="AU153" s="197"/>
      <c r="AV153" s="197"/>
      <c r="AW153" s="197"/>
      <c r="AX153" s="197"/>
      <c r="AY153" s="197"/>
      <c r="AZ153" s="197"/>
      <c r="BA153" s="197"/>
      <c r="BB153" s="197"/>
      <c r="BC153" s="197"/>
      <c r="BD153" s="197"/>
      <c r="BE153" s="197"/>
      <c r="BF153" s="197"/>
      <c r="BG153" s="197"/>
      <c r="BH153" s="197"/>
    </row>
    <row r="154" customFormat="false" ht="19.4" hidden="false" customHeight="false" outlineLevel="1" collapsed="false">
      <c r="A154" s="188" t="n">
        <v>94</v>
      </c>
      <c r="B154" s="189" t="s">
        <v>346</v>
      </c>
      <c r="C154" s="190" t="s">
        <v>347</v>
      </c>
      <c r="D154" s="191" t="s">
        <v>116</v>
      </c>
      <c r="E154" s="192" t="n">
        <v>1</v>
      </c>
      <c r="F154" s="193" t="n">
        <f aca="false">H154+J154</f>
        <v>0</v>
      </c>
      <c r="G154" s="194" t="n">
        <f aca="false">ROUND(E154*F154,2)</f>
        <v>0</v>
      </c>
      <c r="H154" s="194"/>
      <c r="I154" s="194" t="n">
        <f aca="false">ROUND(E154*H154,2)</f>
        <v>0</v>
      </c>
      <c r="J154" s="194"/>
      <c r="K154" s="194" t="n">
        <f aca="false">ROUND(E154*J154,2)</f>
        <v>0</v>
      </c>
      <c r="L154" s="194" t="n">
        <v>21</v>
      </c>
      <c r="M154" s="194" t="n">
        <f aca="false">G154*(1+L154/100)</f>
        <v>0</v>
      </c>
      <c r="N154" s="195" t="n">
        <v>0.12723</v>
      </c>
      <c r="O154" s="195" t="n">
        <f aca="false">ROUND(E154*N154,5)</f>
        <v>0.12723</v>
      </c>
      <c r="P154" s="195" t="n">
        <v>0</v>
      </c>
      <c r="Q154" s="195" t="n">
        <f aca="false">ROUND(E154*P154,5)</f>
        <v>0</v>
      </c>
      <c r="R154" s="195"/>
      <c r="S154" s="195"/>
      <c r="T154" s="196" t="n">
        <v>0.61567</v>
      </c>
      <c r="U154" s="195" t="n">
        <f aca="false">ROUND(E154*T154,2)</f>
        <v>0.62</v>
      </c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 t="s">
        <v>113</v>
      </c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7"/>
      <c r="AT154" s="197"/>
      <c r="AU154" s="197"/>
      <c r="AV154" s="197"/>
      <c r="AW154" s="197"/>
      <c r="AX154" s="197"/>
      <c r="AY154" s="197"/>
      <c r="AZ154" s="197"/>
      <c r="BA154" s="197"/>
      <c r="BB154" s="197"/>
      <c r="BC154" s="197"/>
      <c r="BD154" s="197"/>
      <c r="BE154" s="197"/>
      <c r="BF154" s="197"/>
      <c r="BG154" s="197"/>
      <c r="BH154" s="197"/>
    </row>
    <row r="155" customFormat="false" ht="12.75" hidden="false" customHeight="false" outlineLevel="0" collapsed="false">
      <c r="A155" s="201" t="s">
        <v>108</v>
      </c>
      <c r="B155" s="202" t="s">
        <v>63</v>
      </c>
      <c r="C155" s="203" t="s">
        <v>64</v>
      </c>
      <c r="D155" s="204"/>
      <c r="E155" s="205"/>
      <c r="F155" s="206"/>
      <c r="G155" s="206" t="n">
        <f aca="false">SUMIF(AE156,"&lt;&gt;NOR",G156)</f>
        <v>0</v>
      </c>
      <c r="H155" s="206"/>
      <c r="I155" s="206" t="n">
        <f aca="false">SUM(I156)</f>
        <v>0</v>
      </c>
      <c r="J155" s="206"/>
      <c r="K155" s="206" t="n">
        <f aca="false">SUM(K156)</f>
        <v>0</v>
      </c>
      <c r="L155" s="206"/>
      <c r="M155" s="206" t="n">
        <f aca="false">SUM(M156)</f>
        <v>0</v>
      </c>
      <c r="N155" s="207"/>
      <c r="O155" s="207" t="n">
        <f aca="false">SUM(O156)</f>
        <v>0.00113</v>
      </c>
      <c r="P155" s="207"/>
      <c r="Q155" s="207" t="n">
        <f aca="false">SUM(Q156)</f>
        <v>0.148</v>
      </c>
      <c r="R155" s="207"/>
      <c r="S155" s="207"/>
      <c r="T155" s="208"/>
      <c r="U155" s="207" t="n">
        <f aca="false">SUM(U156)</f>
        <v>5.72</v>
      </c>
      <c r="AE155" s="0" t="s">
        <v>109</v>
      </c>
    </row>
    <row r="156" customFormat="false" ht="12.75" hidden="false" customHeight="false" outlineLevel="1" collapsed="false">
      <c r="A156" s="188" t="n">
        <v>95</v>
      </c>
      <c r="B156" s="189" t="s">
        <v>348</v>
      </c>
      <c r="C156" s="190" t="s">
        <v>349</v>
      </c>
      <c r="D156" s="191" t="s">
        <v>125</v>
      </c>
      <c r="E156" s="192" t="n">
        <v>12.5</v>
      </c>
      <c r="F156" s="193" t="n">
        <f aca="false">H156+J156</f>
        <v>0</v>
      </c>
      <c r="G156" s="194" t="n">
        <f aca="false">ROUND(E156*F156,2)</f>
        <v>0</v>
      </c>
      <c r="H156" s="194"/>
      <c r="I156" s="194" t="n">
        <f aca="false">ROUND(E156*H156,2)</f>
        <v>0</v>
      </c>
      <c r="J156" s="194"/>
      <c r="K156" s="194" t="n">
        <f aca="false">ROUND(E156*J156,2)</f>
        <v>0</v>
      </c>
      <c r="L156" s="194" t="n">
        <v>21</v>
      </c>
      <c r="M156" s="194" t="n">
        <f aca="false">G156*(1+L156/100)</f>
        <v>0</v>
      </c>
      <c r="N156" s="195" t="n">
        <v>9E-005</v>
      </c>
      <c r="O156" s="195" t="n">
        <f aca="false">ROUND(E156*N156,5)</f>
        <v>0.00113</v>
      </c>
      <c r="P156" s="195" t="n">
        <v>0.01184</v>
      </c>
      <c r="Q156" s="195" t="n">
        <f aca="false">ROUND(E156*P156,5)</f>
        <v>0.148</v>
      </c>
      <c r="R156" s="195"/>
      <c r="S156" s="195"/>
      <c r="T156" s="196" t="n">
        <v>0.45784</v>
      </c>
      <c r="U156" s="195" t="n">
        <f aca="false">ROUND(E156*T156,2)</f>
        <v>5.72</v>
      </c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 t="s">
        <v>113</v>
      </c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</row>
    <row r="157" customFormat="false" ht="12.75" hidden="false" customHeight="false" outlineLevel="0" collapsed="false">
      <c r="A157" s="201" t="s">
        <v>108</v>
      </c>
      <c r="B157" s="202" t="s">
        <v>65</v>
      </c>
      <c r="C157" s="203" t="s">
        <v>66</v>
      </c>
      <c r="D157" s="204"/>
      <c r="E157" s="205"/>
      <c r="F157" s="206"/>
      <c r="G157" s="206" t="n">
        <f aca="false">SUMIF(AE158:AE172,"&lt;&gt;NOR",G158:G172)</f>
        <v>0</v>
      </c>
      <c r="H157" s="206"/>
      <c r="I157" s="206" t="n">
        <f aca="false">SUM(I158:I172)</f>
        <v>0</v>
      </c>
      <c r="J157" s="206"/>
      <c r="K157" s="206" t="n">
        <f aca="false">SUM(K158:K172)</f>
        <v>0</v>
      </c>
      <c r="L157" s="206"/>
      <c r="M157" s="206" t="n">
        <f aca="false">SUM(M158:M172)</f>
        <v>0</v>
      </c>
      <c r="N157" s="207"/>
      <c r="O157" s="207" t="n">
        <f aca="false">SUM(O158:O172)</f>
        <v>2.58391</v>
      </c>
      <c r="P157" s="207"/>
      <c r="Q157" s="207" t="n">
        <f aca="false">SUM(Q158:Q172)</f>
        <v>0</v>
      </c>
      <c r="R157" s="207"/>
      <c r="S157" s="207"/>
      <c r="T157" s="208"/>
      <c r="U157" s="207" t="n">
        <f aca="false">SUM(U158:U172)</f>
        <v>46.37</v>
      </c>
      <c r="AE157" s="0" t="s">
        <v>109</v>
      </c>
    </row>
    <row r="158" customFormat="false" ht="19.4" hidden="false" customHeight="false" outlineLevel="1" collapsed="false">
      <c r="A158" s="188" t="n">
        <v>96</v>
      </c>
      <c r="B158" s="189" t="s">
        <v>350</v>
      </c>
      <c r="C158" s="190" t="s">
        <v>351</v>
      </c>
      <c r="D158" s="191" t="s">
        <v>116</v>
      </c>
      <c r="E158" s="192" t="n">
        <v>5</v>
      </c>
      <c r="F158" s="193" t="n">
        <f aca="false">H158+J158</f>
        <v>0</v>
      </c>
      <c r="G158" s="194" t="n">
        <f aca="false">ROUND(E158*F158,2)</f>
        <v>0</v>
      </c>
      <c r="H158" s="194"/>
      <c r="I158" s="194" t="n">
        <f aca="false">ROUND(E158*H158,2)</f>
        <v>0</v>
      </c>
      <c r="J158" s="194"/>
      <c r="K158" s="194" t="n">
        <f aca="false">ROUND(E158*J158,2)</f>
        <v>0</v>
      </c>
      <c r="L158" s="194" t="n">
        <v>21</v>
      </c>
      <c r="M158" s="194" t="n">
        <f aca="false">G158*(1+L158/100)</f>
        <v>0</v>
      </c>
      <c r="N158" s="195" t="n">
        <v>0</v>
      </c>
      <c r="O158" s="195" t="n">
        <f aca="false">ROUND(E158*N158,5)</f>
        <v>0</v>
      </c>
      <c r="P158" s="195" t="n">
        <v>0</v>
      </c>
      <c r="Q158" s="195" t="n">
        <f aca="false">ROUND(E158*P158,5)</f>
        <v>0</v>
      </c>
      <c r="R158" s="195"/>
      <c r="S158" s="195"/>
      <c r="T158" s="196" t="n">
        <v>0.65</v>
      </c>
      <c r="U158" s="195" t="n">
        <f aca="false">ROUND(E158*T158,2)</f>
        <v>3.25</v>
      </c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 t="s">
        <v>113</v>
      </c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197"/>
      <c r="AU158" s="197"/>
      <c r="AV158" s="197"/>
      <c r="AW158" s="197"/>
      <c r="AX158" s="197"/>
      <c r="AY158" s="197"/>
      <c r="AZ158" s="197"/>
      <c r="BA158" s="197"/>
      <c r="BB158" s="197"/>
      <c r="BC158" s="197"/>
      <c r="BD158" s="197"/>
      <c r="BE158" s="197"/>
      <c r="BF158" s="197"/>
      <c r="BG158" s="197"/>
      <c r="BH158" s="197"/>
    </row>
    <row r="159" customFormat="false" ht="19.4" hidden="false" customHeight="false" outlineLevel="1" collapsed="false">
      <c r="A159" s="188" t="n">
        <v>97</v>
      </c>
      <c r="B159" s="189" t="s">
        <v>352</v>
      </c>
      <c r="C159" s="190" t="s">
        <v>353</v>
      </c>
      <c r="D159" s="191" t="s">
        <v>116</v>
      </c>
      <c r="E159" s="192" t="n">
        <v>2</v>
      </c>
      <c r="F159" s="193" t="n">
        <f aca="false">H159+J159</f>
        <v>0</v>
      </c>
      <c r="G159" s="194" t="n">
        <f aca="false">ROUND(E159*F159,2)</f>
        <v>0</v>
      </c>
      <c r="H159" s="194"/>
      <c r="I159" s="194" t="n">
        <f aca="false">ROUND(E159*H159,2)</f>
        <v>0</v>
      </c>
      <c r="J159" s="194"/>
      <c r="K159" s="194" t="n">
        <f aca="false">ROUND(E159*J159,2)</f>
        <v>0</v>
      </c>
      <c r="L159" s="194" t="n">
        <v>21</v>
      </c>
      <c r="M159" s="194" t="n">
        <f aca="false">G159*(1+L159/100)</f>
        <v>0</v>
      </c>
      <c r="N159" s="195" t="n">
        <v>0.00702</v>
      </c>
      <c r="O159" s="195" t="n">
        <f aca="false">ROUND(E159*N159,5)</f>
        <v>0.01404</v>
      </c>
      <c r="P159" s="195" t="n">
        <v>0</v>
      </c>
      <c r="Q159" s="195" t="n">
        <f aca="false">ROUND(E159*P159,5)</f>
        <v>0</v>
      </c>
      <c r="R159" s="195"/>
      <c r="S159" s="195"/>
      <c r="T159" s="196" t="n">
        <v>1.094</v>
      </c>
      <c r="U159" s="195" t="n">
        <f aca="false">ROUND(E159*T159,2)</f>
        <v>2.19</v>
      </c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 t="s">
        <v>113</v>
      </c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197"/>
      <c r="AT159" s="197"/>
      <c r="AU159" s="197"/>
      <c r="AV159" s="197"/>
      <c r="AW159" s="197"/>
      <c r="AX159" s="197"/>
      <c r="AY159" s="197"/>
      <c r="AZ159" s="197"/>
      <c r="BA159" s="197"/>
      <c r="BB159" s="197"/>
      <c r="BC159" s="197"/>
      <c r="BD159" s="197"/>
      <c r="BE159" s="197"/>
      <c r="BF159" s="197"/>
      <c r="BG159" s="197"/>
      <c r="BH159" s="197"/>
    </row>
    <row r="160" customFormat="false" ht="19.4" hidden="false" customHeight="false" outlineLevel="1" collapsed="false">
      <c r="A160" s="188" t="n">
        <v>98</v>
      </c>
      <c r="B160" s="189" t="s">
        <v>354</v>
      </c>
      <c r="C160" s="190" t="s">
        <v>355</v>
      </c>
      <c r="D160" s="191" t="s">
        <v>116</v>
      </c>
      <c r="E160" s="192" t="n">
        <v>3</v>
      </c>
      <c r="F160" s="193" t="n">
        <f aca="false">H160+J160</f>
        <v>0</v>
      </c>
      <c r="G160" s="194" t="n">
        <f aca="false">ROUND(E160*F160,2)</f>
        <v>0</v>
      </c>
      <c r="H160" s="194"/>
      <c r="I160" s="194" t="n">
        <f aca="false">ROUND(E160*H160,2)</f>
        <v>0</v>
      </c>
      <c r="J160" s="194"/>
      <c r="K160" s="194" t="n">
        <f aca="false">ROUND(E160*J160,2)</f>
        <v>0</v>
      </c>
      <c r="L160" s="194" t="n">
        <v>21</v>
      </c>
      <c r="M160" s="194" t="n">
        <f aca="false">G160*(1+L160/100)</f>
        <v>0</v>
      </c>
      <c r="N160" s="195" t="n">
        <v>0.00936</v>
      </c>
      <c r="O160" s="195" t="n">
        <f aca="false">ROUND(E160*N160,5)</f>
        <v>0.02808</v>
      </c>
      <c r="P160" s="195" t="n">
        <v>0</v>
      </c>
      <c r="Q160" s="195" t="n">
        <f aca="false">ROUND(E160*P160,5)</f>
        <v>0</v>
      </c>
      <c r="R160" s="195"/>
      <c r="S160" s="195"/>
      <c r="T160" s="196" t="n">
        <v>1.314</v>
      </c>
      <c r="U160" s="195" t="n">
        <f aca="false">ROUND(E160*T160,2)</f>
        <v>3.94</v>
      </c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 t="s">
        <v>113</v>
      </c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197"/>
      <c r="AT160" s="197"/>
      <c r="AU160" s="197"/>
      <c r="AV160" s="197"/>
      <c r="AW160" s="197"/>
      <c r="AX160" s="197"/>
      <c r="AY160" s="197"/>
      <c r="AZ160" s="197"/>
      <c r="BA160" s="197"/>
      <c r="BB160" s="197"/>
      <c r="BC160" s="197"/>
      <c r="BD160" s="197"/>
      <c r="BE160" s="197"/>
      <c r="BF160" s="197"/>
      <c r="BG160" s="197"/>
      <c r="BH160" s="197"/>
    </row>
    <row r="161" customFormat="false" ht="12.75" hidden="false" customHeight="false" outlineLevel="1" collapsed="false">
      <c r="A161" s="188" t="n">
        <v>99</v>
      </c>
      <c r="B161" s="189" t="s">
        <v>356</v>
      </c>
      <c r="C161" s="190" t="s">
        <v>357</v>
      </c>
      <c r="D161" s="191" t="s">
        <v>142</v>
      </c>
      <c r="E161" s="192" t="n">
        <v>1</v>
      </c>
      <c r="F161" s="193" t="n">
        <f aca="false">H161+J161</f>
        <v>0</v>
      </c>
      <c r="G161" s="194" t="n">
        <f aca="false">ROUND(E161*F161,2)</f>
        <v>0</v>
      </c>
      <c r="H161" s="194"/>
      <c r="I161" s="194" t="n">
        <f aca="false">ROUND(E161*H161,2)</f>
        <v>0</v>
      </c>
      <c r="J161" s="194"/>
      <c r="K161" s="194" t="n">
        <f aca="false">ROUND(E161*J161,2)</f>
        <v>0</v>
      </c>
      <c r="L161" s="194" t="n">
        <v>21</v>
      </c>
      <c r="M161" s="194" t="n">
        <f aca="false">G161*(1+L161/100)</f>
        <v>0</v>
      </c>
      <c r="N161" s="195" t="n">
        <v>2.525</v>
      </c>
      <c r="O161" s="195" t="n">
        <f aca="false">ROUND(E161*N161,5)</f>
        <v>2.525</v>
      </c>
      <c r="P161" s="195" t="n">
        <v>0</v>
      </c>
      <c r="Q161" s="195" t="n">
        <f aca="false">ROUND(E161*P161,5)</f>
        <v>0</v>
      </c>
      <c r="R161" s="195"/>
      <c r="S161" s="195"/>
      <c r="T161" s="196" t="n">
        <v>1.303</v>
      </c>
      <c r="U161" s="195" t="n">
        <f aca="false">ROUND(E161*T161,2)</f>
        <v>1.3</v>
      </c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 t="s">
        <v>113</v>
      </c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  <c r="AR161" s="197"/>
      <c r="AS161" s="197"/>
      <c r="AT161" s="197"/>
      <c r="AU161" s="197"/>
      <c r="AV161" s="197"/>
      <c r="AW161" s="197"/>
      <c r="AX161" s="197"/>
      <c r="AY161" s="197"/>
      <c r="AZ161" s="197"/>
      <c r="BA161" s="197"/>
      <c r="BB161" s="197"/>
      <c r="BC161" s="197"/>
      <c r="BD161" s="197"/>
      <c r="BE161" s="197"/>
      <c r="BF161" s="197"/>
      <c r="BG161" s="197"/>
      <c r="BH161" s="197"/>
    </row>
    <row r="162" customFormat="false" ht="12.75" hidden="false" customHeight="false" outlineLevel="1" collapsed="false">
      <c r="A162" s="188" t="n">
        <v>100</v>
      </c>
      <c r="B162" s="189" t="s">
        <v>358</v>
      </c>
      <c r="C162" s="190" t="s">
        <v>359</v>
      </c>
      <c r="D162" s="191" t="s">
        <v>112</v>
      </c>
      <c r="E162" s="192" t="n">
        <v>3</v>
      </c>
      <c r="F162" s="193" t="n">
        <f aca="false">H162+J162</f>
        <v>0</v>
      </c>
      <c r="G162" s="194" t="n">
        <f aca="false">ROUND(E162*F162,2)</f>
        <v>0</v>
      </c>
      <c r="H162" s="194"/>
      <c r="I162" s="194" t="n">
        <f aca="false">ROUND(E162*H162,2)</f>
        <v>0</v>
      </c>
      <c r="J162" s="194"/>
      <c r="K162" s="194" t="n">
        <f aca="false">ROUND(E162*J162,2)</f>
        <v>0</v>
      </c>
      <c r="L162" s="194" t="n">
        <v>21</v>
      </c>
      <c r="M162" s="194" t="n">
        <f aca="false">G162*(1+L162/100)</f>
        <v>0</v>
      </c>
      <c r="N162" s="195" t="n">
        <v>0.00418</v>
      </c>
      <c r="O162" s="195" t="n">
        <f aca="false">ROUND(E162*N162,5)</f>
        <v>0.01254</v>
      </c>
      <c r="P162" s="195" t="n">
        <v>0</v>
      </c>
      <c r="Q162" s="195" t="n">
        <f aca="false">ROUND(E162*P162,5)</f>
        <v>0</v>
      </c>
      <c r="R162" s="195"/>
      <c r="S162" s="195"/>
      <c r="T162" s="196" t="n">
        <v>0.963</v>
      </c>
      <c r="U162" s="195" t="n">
        <f aca="false">ROUND(E162*T162,2)</f>
        <v>2.89</v>
      </c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 t="s">
        <v>113</v>
      </c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  <c r="AR162" s="197"/>
      <c r="AS162" s="197"/>
      <c r="AT162" s="197"/>
      <c r="AU162" s="197"/>
      <c r="AV162" s="197"/>
      <c r="AW162" s="197"/>
      <c r="AX162" s="197"/>
      <c r="AY162" s="197"/>
      <c r="AZ162" s="197"/>
      <c r="BA162" s="197"/>
      <c r="BB162" s="197"/>
      <c r="BC162" s="197"/>
      <c r="BD162" s="197"/>
      <c r="BE162" s="197"/>
      <c r="BF162" s="197"/>
      <c r="BG162" s="197"/>
      <c r="BH162" s="197"/>
    </row>
    <row r="163" customFormat="false" ht="12.75" hidden="false" customHeight="false" outlineLevel="1" collapsed="false">
      <c r="A163" s="188" t="n">
        <v>101</v>
      </c>
      <c r="B163" s="189" t="s">
        <v>360</v>
      </c>
      <c r="C163" s="190" t="s">
        <v>361</v>
      </c>
      <c r="D163" s="191" t="s">
        <v>116</v>
      </c>
      <c r="E163" s="192" t="n">
        <v>4</v>
      </c>
      <c r="F163" s="193" t="n">
        <f aca="false">H163+J163</f>
        <v>0</v>
      </c>
      <c r="G163" s="194" t="n">
        <f aca="false">ROUND(E163*F163,2)</f>
        <v>0</v>
      </c>
      <c r="H163" s="194"/>
      <c r="I163" s="194" t="n">
        <f aca="false">ROUND(E163*H163,2)</f>
        <v>0</v>
      </c>
      <c r="J163" s="194"/>
      <c r="K163" s="194" t="n">
        <f aca="false">ROUND(E163*J163,2)</f>
        <v>0</v>
      </c>
      <c r="L163" s="194" t="n">
        <v>21</v>
      </c>
      <c r="M163" s="194" t="n">
        <f aca="false">G163*(1+L163/100)</f>
        <v>0</v>
      </c>
      <c r="N163" s="195" t="n">
        <v>4E-005</v>
      </c>
      <c r="O163" s="195" t="n">
        <f aca="false">ROUND(E163*N163,5)</f>
        <v>0.00016</v>
      </c>
      <c r="P163" s="195" t="n">
        <v>0</v>
      </c>
      <c r="Q163" s="195" t="n">
        <f aca="false">ROUND(E163*P163,5)</f>
        <v>0</v>
      </c>
      <c r="R163" s="195"/>
      <c r="S163" s="195"/>
      <c r="T163" s="196" t="n">
        <v>0.355</v>
      </c>
      <c r="U163" s="195" t="n">
        <f aca="false">ROUND(E163*T163,2)</f>
        <v>1.42</v>
      </c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 t="s">
        <v>113</v>
      </c>
      <c r="AF163" s="197"/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  <c r="AR163" s="197"/>
      <c r="AS163" s="197"/>
      <c r="AT163" s="197"/>
      <c r="AU163" s="197"/>
      <c r="AV163" s="197"/>
      <c r="AW163" s="197"/>
      <c r="AX163" s="197"/>
      <c r="AY163" s="197"/>
      <c r="AZ163" s="197"/>
      <c r="BA163" s="197"/>
      <c r="BB163" s="197"/>
      <c r="BC163" s="197"/>
      <c r="BD163" s="197"/>
      <c r="BE163" s="197"/>
      <c r="BF163" s="197"/>
      <c r="BG163" s="197"/>
      <c r="BH163" s="197"/>
    </row>
    <row r="164" customFormat="false" ht="12.75" hidden="false" customHeight="false" outlineLevel="1" collapsed="false">
      <c r="A164" s="188" t="n">
        <v>102</v>
      </c>
      <c r="B164" s="189" t="s">
        <v>362</v>
      </c>
      <c r="C164" s="190" t="s">
        <v>363</v>
      </c>
      <c r="D164" s="191" t="s">
        <v>116</v>
      </c>
      <c r="E164" s="192" t="n">
        <v>29</v>
      </c>
      <c r="F164" s="193" t="n">
        <f aca="false">H164+J164</f>
        <v>0</v>
      </c>
      <c r="G164" s="194" t="n">
        <f aca="false">ROUND(E164*F164,2)</f>
        <v>0</v>
      </c>
      <c r="H164" s="194"/>
      <c r="I164" s="194" t="n">
        <f aca="false">ROUND(E164*H164,2)</f>
        <v>0</v>
      </c>
      <c r="J164" s="194"/>
      <c r="K164" s="194" t="n">
        <f aca="false">ROUND(E164*J164,2)</f>
        <v>0</v>
      </c>
      <c r="L164" s="194" t="n">
        <v>21</v>
      </c>
      <c r="M164" s="194" t="n">
        <f aca="false">G164*(1+L164/100)</f>
        <v>0</v>
      </c>
      <c r="N164" s="195" t="n">
        <v>7E-005</v>
      </c>
      <c r="O164" s="195" t="n">
        <f aca="false">ROUND(E164*N164,5)</f>
        <v>0.00203</v>
      </c>
      <c r="P164" s="195" t="n">
        <v>0</v>
      </c>
      <c r="Q164" s="195" t="n">
        <f aca="false">ROUND(E164*P164,5)</f>
        <v>0</v>
      </c>
      <c r="R164" s="195"/>
      <c r="S164" s="195"/>
      <c r="T164" s="196" t="n">
        <v>0.47</v>
      </c>
      <c r="U164" s="195" t="n">
        <f aca="false">ROUND(E164*T164,2)</f>
        <v>13.63</v>
      </c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 t="s">
        <v>113</v>
      </c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197"/>
      <c r="AT164" s="197"/>
      <c r="AU164" s="197"/>
      <c r="AV164" s="197"/>
      <c r="AW164" s="197"/>
      <c r="AX164" s="197"/>
      <c r="AY164" s="197"/>
      <c r="AZ164" s="197"/>
      <c r="BA164" s="197"/>
      <c r="BB164" s="197"/>
      <c r="BC164" s="197"/>
      <c r="BD164" s="197"/>
      <c r="BE164" s="197"/>
      <c r="BF164" s="197"/>
      <c r="BG164" s="197"/>
      <c r="BH164" s="197"/>
    </row>
    <row r="165" customFormat="false" ht="12.75" hidden="false" customHeight="false" outlineLevel="1" collapsed="false">
      <c r="A165" s="188" t="n">
        <v>103</v>
      </c>
      <c r="B165" s="189" t="s">
        <v>364</v>
      </c>
      <c r="C165" s="190" t="s">
        <v>365</v>
      </c>
      <c r="D165" s="191" t="s">
        <v>116</v>
      </c>
      <c r="E165" s="192" t="n">
        <v>2</v>
      </c>
      <c r="F165" s="193" t="n">
        <f aca="false">H165+J165</f>
        <v>0</v>
      </c>
      <c r="G165" s="194" t="n">
        <f aca="false">ROUND(E165*F165,2)</f>
        <v>0</v>
      </c>
      <c r="H165" s="194"/>
      <c r="I165" s="194" t="n">
        <f aca="false">ROUND(E165*H165,2)</f>
        <v>0</v>
      </c>
      <c r="J165" s="194"/>
      <c r="K165" s="194" t="n">
        <f aca="false">ROUND(E165*J165,2)</f>
        <v>0</v>
      </c>
      <c r="L165" s="194" t="n">
        <v>21</v>
      </c>
      <c r="M165" s="194" t="n">
        <f aca="false">G165*(1+L165/100)</f>
        <v>0</v>
      </c>
      <c r="N165" s="195" t="n">
        <v>2E-005</v>
      </c>
      <c r="O165" s="195" t="n">
        <f aca="false">ROUND(E165*N165,5)</f>
        <v>4E-005</v>
      </c>
      <c r="P165" s="195" t="n">
        <v>0</v>
      </c>
      <c r="Q165" s="195" t="n">
        <f aca="false">ROUND(E165*P165,5)</f>
        <v>0</v>
      </c>
      <c r="R165" s="195"/>
      <c r="S165" s="195"/>
      <c r="T165" s="196" t="n">
        <v>0.1854</v>
      </c>
      <c r="U165" s="195" t="n">
        <f aca="false">ROUND(E165*T165,2)</f>
        <v>0.37</v>
      </c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 t="s">
        <v>113</v>
      </c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197"/>
      <c r="AT165" s="197"/>
      <c r="AU165" s="197"/>
      <c r="AV165" s="197"/>
      <c r="AW165" s="197"/>
      <c r="AX165" s="197"/>
      <c r="AY165" s="197"/>
      <c r="AZ165" s="197"/>
      <c r="BA165" s="197"/>
      <c r="BB165" s="197"/>
      <c r="BC165" s="197"/>
      <c r="BD165" s="197"/>
      <c r="BE165" s="197"/>
      <c r="BF165" s="197"/>
      <c r="BG165" s="197"/>
      <c r="BH165" s="197"/>
    </row>
    <row r="166" customFormat="false" ht="12.75" hidden="false" customHeight="false" outlineLevel="1" collapsed="false">
      <c r="A166" s="188" t="n">
        <v>104</v>
      </c>
      <c r="B166" s="189" t="s">
        <v>366</v>
      </c>
      <c r="C166" s="190" t="s">
        <v>367</v>
      </c>
      <c r="D166" s="191" t="s">
        <v>116</v>
      </c>
      <c r="E166" s="192" t="n">
        <v>3</v>
      </c>
      <c r="F166" s="193" t="n">
        <f aca="false">H166+J166</f>
        <v>0</v>
      </c>
      <c r="G166" s="194" t="n">
        <f aca="false">ROUND(E166*F166,2)</f>
        <v>0</v>
      </c>
      <c r="H166" s="194"/>
      <c r="I166" s="194" t="n">
        <f aca="false">ROUND(E166*H166,2)</f>
        <v>0</v>
      </c>
      <c r="J166" s="194"/>
      <c r="K166" s="194" t="n">
        <f aca="false">ROUND(E166*J166,2)</f>
        <v>0</v>
      </c>
      <c r="L166" s="194" t="n">
        <v>21</v>
      </c>
      <c r="M166" s="194" t="n">
        <f aca="false">G166*(1+L166/100)</f>
        <v>0</v>
      </c>
      <c r="N166" s="195" t="n">
        <v>3E-005</v>
      </c>
      <c r="O166" s="195" t="n">
        <f aca="false">ROUND(E166*N166,5)</f>
        <v>9E-005</v>
      </c>
      <c r="P166" s="195" t="n">
        <v>0</v>
      </c>
      <c r="Q166" s="195" t="n">
        <f aca="false">ROUND(E166*P166,5)</f>
        <v>0</v>
      </c>
      <c r="R166" s="195"/>
      <c r="S166" s="195"/>
      <c r="T166" s="196" t="n">
        <v>0.2421</v>
      </c>
      <c r="U166" s="195" t="n">
        <f aca="false">ROUND(E166*T166,2)</f>
        <v>0.73</v>
      </c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 t="s">
        <v>113</v>
      </c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197"/>
      <c r="AT166" s="197"/>
      <c r="AU166" s="197"/>
      <c r="AV166" s="197"/>
      <c r="AW166" s="197"/>
      <c r="AX166" s="197"/>
      <c r="AY166" s="197"/>
      <c r="AZ166" s="197"/>
      <c r="BA166" s="197"/>
      <c r="BB166" s="197"/>
      <c r="BC166" s="197"/>
      <c r="BD166" s="197"/>
      <c r="BE166" s="197"/>
      <c r="BF166" s="197"/>
      <c r="BG166" s="197"/>
      <c r="BH166" s="197"/>
    </row>
    <row r="167" customFormat="false" ht="12.75" hidden="false" customHeight="false" outlineLevel="1" collapsed="false">
      <c r="A167" s="188" t="n">
        <v>105</v>
      </c>
      <c r="B167" s="189" t="s">
        <v>368</v>
      </c>
      <c r="C167" s="190" t="s">
        <v>369</v>
      </c>
      <c r="D167" s="191" t="s">
        <v>116</v>
      </c>
      <c r="E167" s="192" t="n">
        <v>3</v>
      </c>
      <c r="F167" s="193" t="n">
        <f aca="false">H167+J167</f>
        <v>0</v>
      </c>
      <c r="G167" s="194" t="n">
        <f aca="false">ROUND(E167*F167,2)</f>
        <v>0</v>
      </c>
      <c r="H167" s="194"/>
      <c r="I167" s="194" t="n">
        <f aca="false">ROUND(E167*H167,2)</f>
        <v>0</v>
      </c>
      <c r="J167" s="194"/>
      <c r="K167" s="194" t="n">
        <f aca="false">ROUND(E167*J167,2)</f>
        <v>0</v>
      </c>
      <c r="L167" s="194" t="n">
        <v>21</v>
      </c>
      <c r="M167" s="194" t="n">
        <f aca="false">G167*(1+L167/100)</f>
        <v>0</v>
      </c>
      <c r="N167" s="195" t="n">
        <v>2E-005</v>
      </c>
      <c r="O167" s="195" t="n">
        <f aca="false">ROUND(E167*N167,5)</f>
        <v>6E-005</v>
      </c>
      <c r="P167" s="195" t="n">
        <v>0</v>
      </c>
      <c r="Q167" s="195" t="n">
        <f aca="false">ROUND(E167*P167,5)</f>
        <v>0</v>
      </c>
      <c r="R167" s="195"/>
      <c r="S167" s="195"/>
      <c r="T167" s="196" t="n">
        <v>0.206</v>
      </c>
      <c r="U167" s="195" t="n">
        <f aca="false">ROUND(E167*T167,2)</f>
        <v>0.62</v>
      </c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 t="s">
        <v>113</v>
      </c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197"/>
      <c r="AT167" s="197"/>
      <c r="AU167" s="197"/>
      <c r="AV167" s="197"/>
      <c r="AW167" s="197"/>
      <c r="AX167" s="197"/>
      <c r="AY167" s="197"/>
      <c r="AZ167" s="197"/>
      <c r="BA167" s="197"/>
      <c r="BB167" s="197"/>
      <c r="BC167" s="197"/>
      <c r="BD167" s="197"/>
      <c r="BE167" s="197"/>
      <c r="BF167" s="197"/>
      <c r="BG167" s="197"/>
      <c r="BH167" s="197"/>
    </row>
    <row r="168" customFormat="false" ht="12.75" hidden="false" customHeight="false" outlineLevel="1" collapsed="false">
      <c r="A168" s="188"/>
      <c r="B168" s="189"/>
      <c r="C168" s="198" t="s">
        <v>370</v>
      </c>
      <c r="D168" s="199"/>
      <c r="E168" s="200" t="n">
        <v>3</v>
      </c>
      <c r="F168" s="194"/>
      <c r="G168" s="194"/>
      <c r="H168" s="194"/>
      <c r="I168" s="194"/>
      <c r="J168" s="194"/>
      <c r="K168" s="194"/>
      <c r="L168" s="194"/>
      <c r="M168" s="194"/>
      <c r="N168" s="195"/>
      <c r="O168" s="195"/>
      <c r="P168" s="195"/>
      <c r="Q168" s="195"/>
      <c r="R168" s="195"/>
      <c r="S168" s="195"/>
      <c r="T168" s="196"/>
      <c r="U168" s="195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 t="s">
        <v>127</v>
      </c>
      <c r="AF168" s="197" t="n">
        <v>0</v>
      </c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7"/>
      <c r="AT168" s="197"/>
      <c r="AU168" s="197"/>
      <c r="AV168" s="197"/>
      <c r="AW168" s="197"/>
      <c r="AX168" s="197"/>
      <c r="AY168" s="197"/>
      <c r="AZ168" s="197"/>
      <c r="BA168" s="197"/>
      <c r="BB168" s="197"/>
      <c r="BC168" s="197"/>
      <c r="BD168" s="197"/>
      <c r="BE168" s="197"/>
      <c r="BF168" s="197"/>
      <c r="BG168" s="197"/>
      <c r="BH168" s="197"/>
    </row>
    <row r="169" customFormat="false" ht="12.75" hidden="false" customHeight="false" outlineLevel="1" collapsed="false">
      <c r="A169" s="188" t="n">
        <v>106</v>
      </c>
      <c r="B169" s="189" t="s">
        <v>371</v>
      </c>
      <c r="C169" s="190" t="s">
        <v>372</v>
      </c>
      <c r="D169" s="191" t="s">
        <v>116</v>
      </c>
      <c r="E169" s="192" t="n">
        <v>19</v>
      </c>
      <c r="F169" s="193" t="n">
        <f aca="false">H169+J169</f>
        <v>0</v>
      </c>
      <c r="G169" s="194" t="n">
        <f aca="false">ROUND(E169*F169,2)</f>
        <v>0</v>
      </c>
      <c r="H169" s="194"/>
      <c r="I169" s="194" t="n">
        <f aca="false">ROUND(E169*H169,2)</f>
        <v>0</v>
      </c>
      <c r="J169" s="194"/>
      <c r="K169" s="194" t="n">
        <f aca="false">ROUND(E169*J169,2)</f>
        <v>0</v>
      </c>
      <c r="L169" s="194" t="n">
        <v>21</v>
      </c>
      <c r="M169" s="194" t="n">
        <f aca="false">G169*(1+L169/100)</f>
        <v>0</v>
      </c>
      <c r="N169" s="195" t="n">
        <v>3E-005</v>
      </c>
      <c r="O169" s="195" t="n">
        <f aca="false">ROUND(E169*N169,5)</f>
        <v>0.00057</v>
      </c>
      <c r="P169" s="195" t="n">
        <v>0</v>
      </c>
      <c r="Q169" s="195" t="n">
        <f aca="false">ROUND(E169*P169,5)</f>
        <v>0</v>
      </c>
      <c r="R169" s="195"/>
      <c r="S169" s="195"/>
      <c r="T169" s="196" t="n">
        <v>0.269</v>
      </c>
      <c r="U169" s="195" t="n">
        <f aca="false">ROUND(E169*T169,2)</f>
        <v>5.11</v>
      </c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 t="s">
        <v>113</v>
      </c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7"/>
      <c r="AT169" s="197"/>
      <c r="AU169" s="197"/>
      <c r="AV169" s="197"/>
      <c r="AW169" s="197"/>
      <c r="AX169" s="197"/>
      <c r="AY169" s="197"/>
      <c r="AZ169" s="197"/>
      <c r="BA169" s="197"/>
      <c r="BB169" s="197"/>
      <c r="BC169" s="197"/>
      <c r="BD169" s="197"/>
      <c r="BE169" s="197"/>
      <c r="BF169" s="197"/>
      <c r="BG169" s="197"/>
      <c r="BH169" s="197"/>
    </row>
    <row r="170" customFormat="false" ht="12.75" hidden="false" customHeight="false" outlineLevel="1" collapsed="false">
      <c r="A170" s="188"/>
      <c r="B170" s="189"/>
      <c r="C170" s="198" t="s">
        <v>373</v>
      </c>
      <c r="D170" s="199"/>
      <c r="E170" s="200" t="n">
        <v>1</v>
      </c>
      <c r="F170" s="194"/>
      <c r="G170" s="194"/>
      <c r="H170" s="194"/>
      <c r="I170" s="194"/>
      <c r="J170" s="194"/>
      <c r="K170" s="194"/>
      <c r="L170" s="194"/>
      <c r="M170" s="194"/>
      <c r="N170" s="195"/>
      <c r="O170" s="195"/>
      <c r="P170" s="195"/>
      <c r="Q170" s="195"/>
      <c r="R170" s="195"/>
      <c r="S170" s="195"/>
      <c r="T170" s="196"/>
      <c r="U170" s="195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 t="s">
        <v>127</v>
      </c>
      <c r="AF170" s="197" t="n">
        <v>0</v>
      </c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197"/>
      <c r="BA170" s="197"/>
      <c r="BB170" s="197"/>
      <c r="BC170" s="197"/>
      <c r="BD170" s="197"/>
      <c r="BE170" s="197"/>
      <c r="BF170" s="197"/>
      <c r="BG170" s="197"/>
      <c r="BH170" s="197"/>
    </row>
    <row r="171" customFormat="false" ht="12.75" hidden="false" customHeight="false" outlineLevel="1" collapsed="false">
      <c r="A171" s="188"/>
      <c r="B171" s="189"/>
      <c r="C171" s="198" t="s">
        <v>374</v>
      </c>
      <c r="D171" s="199"/>
      <c r="E171" s="200" t="n">
        <v>18</v>
      </c>
      <c r="F171" s="194"/>
      <c r="G171" s="194"/>
      <c r="H171" s="194"/>
      <c r="I171" s="194"/>
      <c r="J171" s="194"/>
      <c r="K171" s="194"/>
      <c r="L171" s="194"/>
      <c r="M171" s="194"/>
      <c r="N171" s="195"/>
      <c r="O171" s="195"/>
      <c r="P171" s="195"/>
      <c r="Q171" s="195"/>
      <c r="R171" s="195"/>
      <c r="S171" s="195"/>
      <c r="T171" s="196"/>
      <c r="U171" s="195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 t="s">
        <v>127</v>
      </c>
      <c r="AF171" s="197" t="n">
        <v>0</v>
      </c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7"/>
      <c r="AY171" s="197"/>
      <c r="AZ171" s="197"/>
      <c r="BA171" s="197"/>
      <c r="BB171" s="197"/>
      <c r="BC171" s="197"/>
      <c r="BD171" s="197"/>
      <c r="BE171" s="197"/>
      <c r="BF171" s="197"/>
      <c r="BG171" s="197"/>
      <c r="BH171" s="197"/>
    </row>
    <row r="172" customFormat="false" ht="12.75" hidden="false" customHeight="false" outlineLevel="1" collapsed="false">
      <c r="A172" s="188" t="n">
        <v>107</v>
      </c>
      <c r="B172" s="189" t="s">
        <v>375</v>
      </c>
      <c r="C172" s="190" t="s">
        <v>376</v>
      </c>
      <c r="D172" s="191" t="s">
        <v>116</v>
      </c>
      <c r="E172" s="192" t="n">
        <v>26</v>
      </c>
      <c r="F172" s="193" t="n">
        <f aca="false">H172+J172</f>
        <v>0</v>
      </c>
      <c r="G172" s="194" t="n">
        <f aca="false">ROUND(E172*F172,2)</f>
        <v>0</v>
      </c>
      <c r="H172" s="194"/>
      <c r="I172" s="194" t="n">
        <f aca="false">ROUND(E172*H172,2)</f>
        <v>0</v>
      </c>
      <c r="J172" s="194"/>
      <c r="K172" s="194" t="n">
        <f aca="false">ROUND(E172*J172,2)</f>
        <v>0</v>
      </c>
      <c r="L172" s="194" t="n">
        <v>21</v>
      </c>
      <c r="M172" s="194" t="n">
        <f aca="false">G172*(1+L172/100)</f>
        <v>0</v>
      </c>
      <c r="N172" s="195" t="n">
        <v>5E-005</v>
      </c>
      <c r="O172" s="195" t="n">
        <f aca="false">ROUND(E172*N172,5)</f>
        <v>0.0013</v>
      </c>
      <c r="P172" s="195" t="n">
        <v>0</v>
      </c>
      <c r="Q172" s="195" t="n">
        <f aca="false">ROUND(E172*P172,5)</f>
        <v>0</v>
      </c>
      <c r="R172" s="195"/>
      <c r="S172" s="195"/>
      <c r="T172" s="196" t="n">
        <v>0.42</v>
      </c>
      <c r="U172" s="195" t="n">
        <f aca="false">ROUND(E172*T172,2)</f>
        <v>10.92</v>
      </c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 t="s">
        <v>113</v>
      </c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</row>
    <row r="173" customFormat="false" ht="12.75" hidden="false" customHeight="false" outlineLevel="0" collapsed="false">
      <c r="A173" s="201" t="s">
        <v>108</v>
      </c>
      <c r="B173" s="202" t="s">
        <v>67</v>
      </c>
      <c r="C173" s="203" t="s">
        <v>68</v>
      </c>
      <c r="D173" s="204"/>
      <c r="E173" s="205"/>
      <c r="F173" s="206"/>
      <c r="G173" s="206" t="n">
        <f aca="false">SUMIF(AE174:AE191,"&lt;&gt;NOR",G174:G191)</f>
        <v>0</v>
      </c>
      <c r="H173" s="206"/>
      <c r="I173" s="206" t="n">
        <f aca="false">SUM(I174:I191)</f>
        <v>0</v>
      </c>
      <c r="J173" s="206"/>
      <c r="K173" s="206" t="n">
        <f aca="false">SUM(K174:K191)</f>
        <v>0</v>
      </c>
      <c r="L173" s="206"/>
      <c r="M173" s="206" t="n">
        <f aca="false">SUM(M174:M191)</f>
        <v>0</v>
      </c>
      <c r="N173" s="207"/>
      <c r="O173" s="207" t="n">
        <f aca="false">SUM(O174:O191)</f>
        <v>78.22882</v>
      </c>
      <c r="P173" s="207"/>
      <c r="Q173" s="207" t="n">
        <f aca="false">SUM(Q174:Q191)</f>
        <v>0</v>
      </c>
      <c r="R173" s="207"/>
      <c r="S173" s="207"/>
      <c r="T173" s="208"/>
      <c r="U173" s="207" t="n">
        <f aca="false">SUM(U174:U191)</f>
        <v>126.31</v>
      </c>
      <c r="AE173" s="0" t="s">
        <v>109</v>
      </c>
    </row>
    <row r="174" customFormat="false" ht="12.75" hidden="false" customHeight="false" outlineLevel="1" collapsed="false">
      <c r="A174" s="188" t="n">
        <v>108</v>
      </c>
      <c r="B174" s="189" t="s">
        <v>377</v>
      </c>
      <c r="C174" s="190" t="s">
        <v>378</v>
      </c>
      <c r="D174" s="191" t="s">
        <v>116</v>
      </c>
      <c r="E174" s="192" t="n">
        <v>3</v>
      </c>
      <c r="F174" s="193" t="n">
        <f aca="false">H174+J174</f>
        <v>0</v>
      </c>
      <c r="G174" s="194" t="n">
        <f aca="false">ROUND(E174*F174,2)</f>
        <v>0</v>
      </c>
      <c r="H174" s="194"/>
      <c r="I174" s="194" t="n">
        <f aca="false">ROUND(E174*H174,2)</f>
        <v>0</v>
      </c>
      <c r="J174" s="194"/>
      <c r="K174" s="194" t="n">
        <f aca="false">ROUND(E174*J174,2)</f>
        <v>0</v>
      </c>
      <c r="L174" s="194" t="n">
        <v>21</v>
      </c>
      <c r="M174" s="194" t="n">
        <f aca="false">G174*(1+L174/100)</f>
        <v>0</v>
      </c>
      <c r="N174" s="195" t="n">
        <v>0.1133</v>
      </c>
      <c r="O174" s="195" t="n">
        <f aca="false">ROUND(E174*N174,5)</f>
        <v>0.3399</v>
      </c>
      <c r="P174" s="195" t="n">
        <v>0</v>
      </c>
      <c r="Q174" s="195" t="n">
        <f aca="false">ROUND(E174*P174,5)</f>
        <v>0</v>
      </c>
      <c r="R174" s="195"/>
      <c r="S174" s="195"/>
      <c r="T174" s="196" t="n">
        <v>0.918</v>
      </c>
      <c r="U174" s="195" t="n">
        <f aca="false">ROUND(E174*T174,2)</f>
        <v>2.75</v>
      </c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 t="s">
        <v>113</v>
      </c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</row>
    <row r="175" customFormat="false" ht="12.75" hidden="false" customHeight="false" outlineLevel="1" collapsed="false">
      <c r="A175" s="188"/>
      <c r="B175" s="189"/>
      <c r="C175" s="198" t="s">
        <v>379</v>
      </c>
      <c r="D175" s="199"/>
      <c r="E175" s="200" t="n">
        <v>1</v>
      </c>
      <c r="F175" s="194"/>
      <c r="G175" s="194"/>
      <c r="H175" s="194"/>
      <c r="I175" s="194"/>
      <c r="J175" s="194"/>
      <c r="K175" s="194"/>
      <c r="L175" s="194"/>
      <c r="M175" s="194"/>
      <c r="N175" s="195"/>
      <c r="O175" s="195"/>
      <c r="P175" s="195"/>
      <c r="Q175" s="195"/>
      <c r="R175" s="195"/>
      <c r="S175" s="195"/>
      <c r="T175" s="196"/>
      <c r="U175" s="195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 t="s">
        <v>127</v>
      </c>
      <c r="AF175" s="197" t="n">
        <v>0</v>
      </c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7"/>
      <c r="AY175" s="197"/>
      <c r="AZ175" s="197"/>
      <c r="BA175" s="197"/>
      <c r="BB175" s="197"/>
      <c r="BC175" s="197"/>
      <c r="BD175" s="197"/>
      <c r="BE175" s="197"/>
      <c r="BF175" s="197"/>
      <c r="BG175" s="197"/>
      <c r="BH175" s="197"/>
    </row>
    <row r="176" customFormat="false" ht="12.75" hidden="false" customHeight="false" outlineLevel="1" collapsed="false">
      <c r="A176" s="188"/>
      <c r="B176" s="189"/>
      <c r="C176" s="198" t="s">
        <v>380</v>
      </c>
      <c r="D176" s="199"/>
      <c r="E176" s="200" t="n">
        <v>2</v>
      </c>
      <c r="F176" s="194"/>
      <c r="G176" s="194"/>
      <c r="H176" s="194"/>
      <c r="I176" s="194"/>
      <c r="J176" s="194"/>
      <c r="K176" s="194"/>
      <c r="L176" s="194"/>
      <c r="M176" s="194"/>
      <c r="N176" s="195"/>
      <c r="O176" s="195"/>
      <c r="P176" s="195"/>
      <c r="Q176" s="195"/>
      <c r="R176" s="195"/>
      <c r="S176" s="195"/>
      <c r="T176" s="196"/>
      <c r="U176" s="195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 t="s">
        <v>127</v>
      </c>
      <c r="AF176" s="197" t="n">
        <v>0</v>
      </c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7"/>
      <c r="AY176" s="197"/>
      <c r="AZ176" s="197"/>
      <c r="BA176" s="197"/>
      <c r="BB176" s="197"/>
      <c r="BC176" s="197"/>
      <c r="BD176" s="197"/>
      <c r="BE176" s="197"/>
      <c r="BF176" s="197"/>
      <c r="BG176" s="197"/>
      <c r="BH176" s="197"/>
    </row>
    <row r="177" customFormat="false" ht="12.75" hidden="false" customHeight="false" outlineLevel="1" collapsed="false">
      <c r="A177" s="188" t="n">
        <v>109</v>
      </c>
      <c r="B177" s="189" t="s">
        <v>381</v>
      </c>
      <c r="C177" s="190" t="s">
        <v>382</v>
      </c>
      <c r="D177" s="191" t="s">
        <v>112</v>
      </c>
      <c r="E177" s="192" t="n">
        <v>2</v>
      </c>
      <c r="F177" s="193" t="n">
        <f aca="false">H177+J177</f>
        <v>0</v>
      </c>
      <c r="G177" s="194" t="n">
        <f aca="false">ROUND(E177*F177,2)</f>
        <v>0</v>
      </c>
      <c r="H177" s="194"/>
      <c r="I177" s="194" t="n">
        <f aca="false">ROUND(E177*H177,2)</f>
        <v>0</v>
      </c>
      <c r="J177" s="194"/>
      <c r="K177" s="194" t="n">
        <f aca="false">ROUND(E177*J177,2)</f>
        <v>0</v>
      </c>
      <c r="L177" s="194" t="n">
        <v>21</v>
      </c>
      <c r="M177" s="194" t="n">
        <f aca="false">G177*(1+L177/100)</f>
        <v>0</v>
      </c>
      <c r="N177" s="195" t="n">
        <v>0.00076</v>
      </c>
      <c r="O177" s="195" t="n">
        <f aca="false">ROUND(E177*N177,5)</f>
        <v>0.00152</v>
      </c>
      <c r="P177" s="195" t="n">
        <v>0</v>
      </c>
      <c r="Q177" s="195" t="n">
        <f aca="false">ROUND(E177*P177,5)</f>
        <v>0</v>
      </c>
      <c r="R177" s="195"/>
      <c r="S177" s="195"/>
      <c r="T177" s="196" t="n">
        <v>0.311</v>
      </c>
      <c r="U177" s="195" t="n">
        <f aca="false">ROUND(E177*T177,2)</f>
        <v>0.62</v>
      </c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 t="s">
        <v>113</v>
      </c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</row>
    <row r="178" customFormat="false" ht="12.75" hidden="false" customHeight="false" outlineLevel="1" collapsed="false">
      <c r="A178" s="188"/>
      <c r="B178" s="189"/>
      <c r="C178" s="198" t="s">
        <v>383</v>
      </c>
      <c r="D178" s="199"/>
      <c r="E178" s="200" t="n">
        <v>2</v>
      </c>
      <c r="F178" s="194"/>
      <c r="G178" s="194"/>
      <c r="H178" s="194"/>
      <c r="I178" s="194"/>
      <c r="J178" s="194"/>
      <c r="K178" s="194"/>
      <c r="L178" s="194"/>
      <c r="M178" s="194"/>
      <c r="N178" s="195"/>
      <c r="O178" s="195"/>
      <c r="P178" s="195"/>
      <c r="Q178" s="195"/>
      <c r="R178" s="195"/>
      <c r="S178" s="195"/>
      <c r="T178" s="196"/>
      <c r="U178" s="195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 t="s">
        <v>127</v>
      </c>
      <c r="AF178" s="197" t="n">
        <v>0</v>
      </c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  <c r="AX178" s="197"/>
      <c r="AY178" s="197"/>
      <c r="AZ178" s="197"/>
      <c r="BA178" s="197"/>
      <c r="BB178" s="197"/>
      <c r="BC178" s="197"/>
      <c r="BD178" s="197"/>
      <c r="BE178" s="197"/>
      <c r="BF178" s="197"/>
      <c r="BG178" s="197"/>
      <c r="BH178" s="197"/>
    </row>
    <row r="179" customFormat="false" ht="19.4" hidden="false" customHeight="false" outlineLevel="1" collapsed="false">
      <c r="A179" s="188" t="n">
        <v>110</v>
      </c>
      <c r="B179" s="189" t="s">
        <v>384</v>
      </c>
      <c r="C179" s="190" t="s">
        <v>385</v>
      </c>
      <c r="D179" s="191" t="s">
        <v>125</v>
      </c>
      <c r="E179" s="192" t="n">
        <v>121.5</v>
      </c>
      <c r="F179" s="193" t="n">
        <f aca="false">H179+J179</f>
        <v>0</v>
      </c>
      <c r="G179" s="194" t="n">
        <f aca="false">ROUND(E179*F179,2)</f>
        <v>0</v>
      </c>
      <c r="H179" s="194"/>
      <c r="I179" s="194" t="n">
        <f aca="false">ROUND(E179*H179,2)</f>
        <v>0</v>
      </c>
      <c r="J179" s="194"/>
      <c r="K179" s="194" t="n">
        <f aca="false">ROUND(E179*J179,2)</f>
        <v>0</v>
      </c>
      <c r="L179" s="194" t="n">
        <v>21</v>
      </c>
      <c r="M179" s="194" t="n">
        <f aca="false">G179*(1+L179/100)</f>
        <v>0</v>
      </c>
      <c r="N179" s="195" t="n">
        <v>9E-005</v>
      </c>
      <c r="O179" s="195" t="n">
        <f aca="false">ROUND(E179*N179,5)</f>
        <v>0.01094</v>
      </c>
      <c r="P179" s="195" t="n">
        <v>0</v>
      </c>
      <c r="Q179" s="195" t="n">
        <f aca="false">ROUND(E179*P179,5)</f>
        <v>0</v>
      </c>
      <c r="R179" s="195"/>
      <c r="S179" s="195"/>
      <c r="T179" s="196" t="n">
        <v>0.022</v>
      </c>
      <c r="U179" s="195" t="n">
        <f aca="false">ROUND(E179*T179,2)</f>
        <v>2.67</v>
      </c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 t="s">
        <v>113</v>
      </c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197"/>
      <c r="AT179" s="197"/>
      <c r="AU179" s="197"/>
      <c r="AV179" s="197"/>
      <c r="AW179" s="197"/>
      <c r="AX179" s="197"/>
      <c r="AY179" s="197"/>
      <c r="AZ179" s="197"/>
      <c r="BA179" s="197"/>
      <c r="BB179" s="197"/>
      <c r="BC179" s="197"/>
      <c r="BD179" s="197"/>
      <c r="BE179" s="197"/>
      <c r="BF179" s="197"/>
      <c r="BG179" s="197"/>
      <c r="BH179" s="197"/>
    </row>
    <row r="180" customFormat="false" ht="12.75" hidden="false" customHeight="false" outlineLevel="1" collapsed="false">
      <c r="A180" s="188"/>
      <c r="B180" s="189"/>
      <c r="C180" s="198" t="s">
        <v>386</v>
      </c>
      <c r="D180" s="199"/>
      <c r="E180" s="200" t="n">
        <v>121.5</v>
      </c>
      <c r="F180" s="194"/>
      <c r="G180" s="194"/>
      <c r="H180" s="194"/>
      <c r="I180" s="194"/>
      <c r="J180" s="194"/>
      <c r="K180" s="194"/>
      <c r="L180" s="194"/>
      <c r="M180" s="194"/>
      <c r="N180" s="195"/>
      <c r="O180" s="195"/>
      <c r="P180" s="195"/>
      <c r="Q180" s="195"/>
      <c r="R180" s="195"/>
      <c r="S180" s="195"/>
      <c r="T180" s="196"/>
      <c r="U180" s="195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 t="s">
        <v>127</v>
      </c>
      <c r="AF180" s="197" t="n">
        <v>0</v>
      </c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197"/>
      <c r="AT180" s="197"/>
      <c r="AU180" s="197"/>
      <c r="AV180" s="197"/>
      <c r="AW180" s="197"/>
      <c r="AX180" s="197"/>
      <c r="AY180" s="197"/>
      <c r="AZ180" s="197"/>
      <c r="BA180" s="197"/>
      <c r="BB180" s="197"/>
      <c r="BC180" s="197"/>
      <c r="BD180" s="197"/>
      <c r="BE180" s="197"/>
      <c r="BF180" s="197"/>
      <c r="BG180" s="197"/>
      <c r="BH180" s="197"/>
    </row>
    <row r="181" customFormat="false" ht="12.75" hidden="false" customHeight="false" outlineLevel="1" collapsed="false">
      <c r="A181" s="188" t="n">
        <v>111</v>
      </c>
      <c r="B181" s="189" t="s">
        <v>387</v>
      </c>
      <c r="C181" s="190" t="s">
        <v>388</v>
      </c>
      <c r="D181" s="191" t="s">
        <v>125</v>
      </c>
      <c r="E181" s="192" t="n">
        <v>121.5</v>
      </c>
      <c r="F181" s="193" t="n">
        <f aca="false">H181+J181</f>
        <v>0</v>
      </c>
      <c r="G181" s="194" t="n">
        <f aca="false">ROUND(E181*F181,2)</f>
        <v>0</v>
      </c>
      <c r="H181" s="194"/>
      <c r="I181" s="194" t="n">
        <f aca="false">ROUND(E181*H181,2)</f>
        <v>0</v>
      </c>
      <c r="J181" s="194"/>
      <c r="K181" s="194" t="n">
        <f aca="false">ROUND(E181*J181,2)</f>
        <v>0</v>
      </c>
      <c r="L181" s="194" t="n">
        <v>21</v>
      </c>
      <c r="M181" s="194" t="n">
        <f aca="false">G181*(1+L181/100)</f>
        <v>0</v>
      </c>
      <c r="N181" s="195" t="n">
        <v>0</v>
      </c>
      <c r="O181" s="195" t="n">
        <f aca="false">ROUND(E181*N181,5)</f>
        <v>0</v>
      </c>
      <c r="P181" s="195" t="n">
        <v>0</v>
      </c>
      <c r="Q181" s="195" t="n">
        <f aca="false">ROUND(E181*P181,5)</f>
        <v>0</v>
      </c>
      <c r="R181" s="195"/>
      <c r="S181" s="195"/>
      <c r="T181" s="196" t="n">
        <v>0.012</v>
      </c>
      <c r="U181" s="195" t="n">
        <f aca="false">ROUND(E181*T181,2)</f>
        <v>1.46</v>
      </c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 t="s">
        <v>113</v>
      </c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197"/>
      <c r="AT181" s="197"/>
      <c r="AU181" s="197"/>
      <c r="AV181" s="197"/>
      <c r="AW181" s="197"/>
      <c r="AX181" s="197"/>
      <c r="AY181" s="197"/>
      <c r="AZ181" s="197"/>
      <c r="BA181" s="197"/>
      <c r="BB181" s="197"/>
      <c r="BC181" s="197"/>
      <c r="BD181" s="197"/>
      <c r="BE181" s="197"/>
      <c r="BF181" s="197"/>
      <c r="BG181" s="197"/>
      <c r="BH181" s="197"/>
    </row>
    <row r="182" customFormat="false" ht="12.75" hidden="false" customHeight="false" outlineLevel="1" collapsed="false">
      <c r="A182" s="188" t="n">
        <v>112</v>
      </c>
      <c r="B182" s="189" t="s">
        <v>389</v>
      </c>
      <c r="C182" s="190" t="s">
        <v>390</v>
      </c>
      <c r="D182" s="191" t="s">
        <v>112</v>
      </c>
      <c r="E182" s="192" t="n">
        <v>2</v>
      </c>
      <c r="F182" s="193" t="n">
        <f aca="false">H182+J182</f>
        <v>0</v>
      </c>
      <c r="G182" s="194" t="n">
        <f aca="false">ROUND(E182*F182,2)</f>
        <v>0</v>
      </c>
      <c r="H182" s="194"/>
      <c r="I182" s="194" t="n">
        <f aca="false">ROUND(E182*H182,2)</f>
        <v>0</v>
      </c>
      <c r="J182" s="194"/>
      <c r="K182" s="194" t="n">
        <f aca="false">ROUND(E182*J182,2)</f>
        <v>0</v>
      </c>
      <c r="L182" s="194" t="n">
        <v>21</v>
      </c>
      <c r="M182" s="194" t="n">
        <f aca="false">G182*(1+L182/100)</f>
        <v>0</v>
      </c>
      <c r="N182" s="195" t="n">
        <v>0</v>
      </c>
      <c r="O182" s="195" t="n">
        <f aca="false">ROUND(E182*N182,5)</f>
        <v>0</v>
      </c>
      <c r="P182" s="195" t="n">
        <v>0</v>
      </c>
      <c r="Q182" s="195" t="n">
        <f aca="false">ROUND(E182*P182,5)</f>
        <v>0</v>
      </c>
      <c r="R182" s="195"/>
      <c r="S182" s="195"/>
      <c r="T182" s="196" t="n">
        <v>0.125</v>
      </c>
      <c r="U182" s="195" t="n">
        <f aca="false">ROUND(E182*T182,2)</f>
        <v>0.25</v>
      </c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 t="s">
        <v>113</v>
      </c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197"/>
      <c r="AT182" s="197"/>
      <c r="AU182" s="197"/>
      <c r="AV182" s="197"/>
      <c r="AW182" s="197"/>
      <c r="AX182" s="197"/>
      <c r="AY182" s="197"/>
      <c r="AZ182" s="197"/>
      <c r="BA182" s="197"/>
      <c r="BB182" s="197"/>
      <c r="BC182" s="197"/>
      <c r="BD182" s="197"/>
      <c r="BE182" s="197"/>
      <c r="BF182" s="197"/>
      <c r="BG182" s="197"/>
      <c r="BH182" s="197"/>
    </row>
    <row r="183" customFormat="false" ht="12.75" hidden="false" customHeight="false" outlineLevel="1" collapsed="false">
      <c r="A183" s="188" t="n">
        <v>113</v>
      </c>
      <c r="B183" s="189" t="s">
        <v>391</v>
      </c>
      <c r="C183" s="190" t="s">
        <v>392</v>
      </c>
      <c r="D183" s="191" t="s">
        <v>125</v>
      </c>
      <c r="E183" s="192" t="n">
        <v>29</v>
      </c>
      <c r="F183" s="193" t="n">
        <f aca="false">H183+J183</f>
        <v>0</v>
      </c>
      <c r="G183" s="194" t="n">
        <f aca="false">ROUND(E183*F183,2)</f>
        <v>0</v>
      </c>
      <c r="H183" s="194"/>
      <c r="I183" s="194" t="n">
        <f aca="false">ROUND(E183*H183,2)</f>
        <v>0</v>
      </c>
      <c r="J183" s="194"/>
      <c r="K183" s="194" t="n">
        <f aca="false">ROUND(E183*J183,2)</f>
        <v>0</v>
      </c>
      <c r="L183" s="194" t="n">
        <v>21</v>
      </c>
      <c r="M183" s="194" t="n">
        <f aca="false">G183*(1+L183/100)</f>
        <v>0</v>
      </c>
      <c r="N183" s="195" t="n">
        <v>0.15674</v>
      </c>
      <c r="O183" s="195" t="n">
        <f aca="false">ROUND(E183*N183,5)</f>
        <v>4.54546</v>
      </c>
      <c r="P183" s="195" t="n">
        <v>0</v>
      </c>
      <c r="Q183" s="195" t="n">
        <f aca="false">ROUND(E183*P183,5)</f>
        <v>0</v>
      </c>
      <c r="R183" s="195"/>
      <c r="S183" s="195"/>
      <c r="T183" s="196" t="n">
        <v>0.29548</v>
      </c>
      <c r="U183" s="195" t="n">
        <f aca="false">ROUND(E183*T183,2)</f>
        <v>8.57</v>
      </c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 t="s">
        <v>113</v>
      </c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197"/>
      <c r="AT183" s="197"/>
      <c r="AU183" s="197"/>
      <c r="AV183" s="197"/>
      <c r="AW183" s="197"/>
      <c r="AX183" s="197"/>
      <c r="AY183" s="197"/>
      <c r="AZ183" s="197"/>
      <c r="BA183" s="197"/>
      <c r="BB183" s="197"/>
      <c r="BC183" s="197"/>
      <c r="BD183" s="197"/>
      <c r="BE183" s="197"/>
      <c r="BF183" s="197"/>
      <c r="BG183" s="197"/>
      <c r="BH183" s="197"/>
    </row>
    <row r="184" customFormat="false" ht="12.75" hidden="false" customHeight="false" outlineLevel="1" collapsed="false">
      <c r="A184" s="188" t="n">
        <v>114</v>
      </c>
      <c r="B184" s="189" t="s">
        <v>393</v>
      </c>
      <c r="C184" s="190" t="s">
        <v>394</v>
      </c>
      <c r="D184" s="191" t="s">
        <v>125</v>
      </c>
      <c r="E184" s="192" t="n">
        <v>382</v>
      </c>
      <c r="F184" s="193" t="n">
        <f aca="false">H184+J184</f>
        <v>0</v>
      </c>
      <c r="G184" s="194" t="n">
        <f aca="false">ROUND(E184*F184,2)</f>
        <v>0</v>
      </c>
      <c r="H184" s="194"/>
      <c r="I184" s="194" t="n">
        <f aca="false">ROUND(E184*H184,2)</f>
        <v>0</v>
      </c>
      <c r="J184" s="194"/>
      <c r="K184" s="194" t="n">
        <f aca="false">ROUND(E184*J184,2)</f>
        <v>0</v>
      </c>
      <c r="L184" s="194" t="n">
        <v>21</v>
      </c>
      <c r="M184" s="194" t="n">
        <f aca="false">G184*(1+L184/100)</f>
        <v>0</v>
      </c>
      <c r="N184" s="195" t="n">
        <v>0.188</v>
      </c>
      <c r="O184" s="195" t="n">
        <f aca="false">ROUND(E184*N184,5)</f>
        <v>71.816</v>
      </c>
      <c r="P184" s="195" t="n">
        <v>0</v>
      </c>
      <c r="Q184" s="195" t="n">
        <f aca="false">ROUND(E184*P184,5)</f>
        <v>0</v>
      </c>
      <c r="R184" s="195"/>
      <c r="S184" s="195"/>
      <c r="T184" s="196" t="n">
        <v>0.272</v>
      </c>
      <c r="U184" s="195" t="n">
        <f aca="false">ROUND(E184*T184,2)</f>
        <v>103.9</v>
      </c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 t="s">
        <v>113</v>
      </c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7"/>
      <c r="AT184" s="197"/>
      <c r="AU184" s="197"/>
      <c r="AV184" s="197"/>
      <c r="AW184" s="197"/>
      <c r="AX184" s="197"/>
      <c r="AY184" s="197"/>
      <c r="AZ184" s="197"/>
      <c r="BA184" s="197"/>
      <c r="BB184" s="197"/>
      <c r="BC184" s="197"/>
      <c r="BD184" s="197"/>
      <c r="BE184" s="197"/>
      <c r="BF184" s="197"/>
      <c r="BG184" s="197"/>
      <c r="BH184" s="197"/>
    </row>
    <row r="185" customFormat="false" ht="12.75" hidden="false" customHeight="false" outlineLevel="1" collapsed="false">
      <c r="A185" s="188"/>
      <c r="B185" s="189"/>
      <c r="C185" s="198" t="s">
        <v>395</v>
      </c>
      <c r="D185" s="199"/>
      <c r="E185" s="200" t="n">
        <v>303</v>
      </c>
      <c r="F185" s="194"/>
      <c r="G185" s="194"/>
      <c r="H185" s="194"/>
      <c r="I185" s="194"/>
      <c r="J185" s="194"/>
      <c r="K185" s="194"/>
      <c r="L185" s="194"/>
      <c r="M185" s="194"/>
      <c r="N185" s="195"/>
      <c r="O185" s="195"/>
      <c r="P185" s="195"/>
      <c r="Q185" s="195"/>
      <c r="R185" s="195"/>
      <c r="S185" s="195"/>
      <c r="T185" s="196"/>
      <c r="U185" s="195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 t="s">
        <v>127</v>
      </c>
      <c r="AF185" s="197" t="n">
        <v>0</v>
      </c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197"/>
      <c r="AT185" s="197"/>
      <c r="AU185" s="197"/>
      <c r="AV185" s="197"/>
      <c r="AW185" s="197"/>
      <c r="AX185" s="197"/>
      <c r="AY185" s="197"/>
      <c r="AZ185" s="197"/>
      <c r="BA185" s="197"/>
      <c r="BB185" s="197"/>
      <c r="BC185" s="197"/>
      <c r="BD185" s="197"/>
      <c r="BE185" s="197"/>
      <c r="BF185" s="197"/>
      <c r="BG185" s="197"/>
      <c r="BH185" s="197"/>
    </row>
    <row r="186" customFormat="false" ht="12.75" hidden="false" customHeight="false" outlineLevel="1" collapsed="false">
      <c r="A186" s="188"/>
      <c r="B186" s="189"/>
      <c r="C186" s="198" t="s">
        <v>396</v>
      </c>
      <c r="D186" s="199"/>
      <c r="E186" s="200" t="n">
        <v>79</v>
      </c>
      <c r="F186" s="194"/>
      <c r="G186" s="194"/>
      <c r="H186" s="194"/>
      <c r="I186" s="194"/>
      <c r="J186" s="194"/>
      <c r="K186" s="194"/>
      <c r="L186" s="194"/>
      <c r="M186" s="194"/>
      <c r="N186" s="195"/>
      <c r="O186" s="195"/>
      <c r="P186" s="195"/>
      <c r="Q186" s="195"/>
      <c r="R186" s="195"/>
      <c r="S186" s="195"/>
      <c r="T186" s="196"/>
      <c r="U186" s="195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 t="s">
        <v>127</v>
      </c>
      <c r="AF186" s="197" t="n">
        <v>0</v>
      </c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7"/>
      <c r="AT186" s="197"/>
      <c r="AU186" s="197"/>
      <c r="AV186" s="197"/>
      <c r="AW186" s="197"/>
      <c r="AX186" s="197"/>
      <c r="AY186" s="197"/>
      <c r="AZ186" s="197"/>
      <c r="BA186" s="197"/>
      <c r="BB186" s="197"/>
      <c r="BC186" s="197"/>
      <c r="BD186" s="197"/>
      <c r="BE186" s="197"/>
      <c r="BF186" s="197"/>
      <c r="BG186" s="197"/>
      <c r="BH186" s="197"/>
    </row>
    <row r="187" customFormat="false" ht="12.75" hidden="false" customHeight="false" outlineLevel="1" collapsed="false">
      <c r="A187" s="188" t="n">
        <v>115</v>
      </c>
      <c r="B187" s="189" t="s">
        <v>397</v>
      </c>
      <c r="C187" s="190" t="s">
        <v>398</v>
      </c>
      <c r="D187" s="191" t="s">
        <v>142</v>
      </c>
      <c r="E187" s="192" t="n">
        <v>0.6</v>
      </c>
      <c r="F187" s="193" t="n">
        <f aca="false">H187+J187</f>
        <v>0</v>
      </c>
      <c r="G187" s="194" t="n">
        <f aca="false">ROUND(E187*F187,2)</f>
        <v>0</v>
      </c>
      <c r="H187" s="194"/>
      <c r="I187" s="194" t="n">
        <f aca="false">ROUND(E187*H187,2)</f>
        <v>0</v>
      </c>
      <c r="J187" s="194"/>
      <c r="K187" s="194" t="n">
        <f aca="false">ROUND(E187*J187,2)</f>
        <v>0</v>
      </c>
      <c r="L187" s="194" t="n">
        <v>21</v>
      </c>
      <c r="M187" s="194" t="n">
        <f aca="false">G187*(1+L187/100)</f>
        <v>0</v>
      </c>
      <c r="N187" s="195" t="n">
        <v>2.525</v>
      </c>
      <c r="O187" s="195" t="n">
        <f aca="false">ROUND(E187*N187,5)</f>
        <v>1.515</v>
      </c>
      <c r="P187" s="195" t="n">
        <v>0</v>
      </c>
      <c r="Q187" s="195" t="n">
        <f aca="false">ROUND(E187*P187,5)</f>
        <v>0</v>
      </c>
      <c r="R187" s="195"/>
      <c r="S187" s="195"/>
      <c r="T187" s="196" t="n">
        <v>1.442</v>
      </c>
      <c r="U187" s="195" t="n">
        <f aca="false">ROUND(E187*T187,2)</f>
        <v>0.87</v>
      </c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 t="s">
        <v>113</v>
      </c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7"/>
      <c r="BD187" s="197"/>
      <c r="BE187" s="197"/>
      <c r="BF187" s="197"/>
      <c r="BG187" s="197"/>
      <c r="BH187" s="197"/>
    </row>
    <row r="188" customFormat="false" ht="12.75" hidden="false" customHeight="false" outlineLevel="1" collapsed="false">
      <c r="A188" s="188"/>
      <c r="B188" s="189"/>
      <c r="C188" s="198" t="s">
        <v>399</v>
      </c>
      <c r="D188" s="199"/>
      <c r="E188" s="200"/>
      <c r="F188" s="194"/>
      <c r="G188" s="194"/>
      <c r="H188" s="194"/>
      <c r="I188" s="194"/>
      <c r="J188" s="194"/>
      <c r="K188" s="194"/>
      <c r="L188" s="194"/>
      <c r="M188" s="194"/>
      <c r="N188" s="195"/>
      <c r="O188" s="195"/>
      <c r="P188" s="195"/>
      <c r="Q188" s="195"/>
      <c r="R188" s="195"/>
      <c r="S188" s="195"/>
      <c r="T188" s="196"/>
      <c r="U188" s="195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 t="s">
        <v>127</v>
      </c>
      <c r="AF188" s="197" t="n">
        <v>0</v>
      </c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</row>
    <row r="189" customFormat="false" ht="12.75" hidden="false" customHeight="false" outlineLevel="1" collapsed="false">
      <c r="A189" s="188"/>
      <c r="B189" s="189"/>
      <c r="C189" s="198" t="s">
        <v>400</v>
      </c>
      <c r="D189" s="199"/>
      <c r="E189" s="200" t="n">
        <v>0.6</v>
      </c>
      <c r="F189" s="194"/>
      <c r="G189" s="194"/>
      <c r="H189" s="194"/>
      <c r="I189" s="194"/>
      <c r="J189" s="194"/>
      <c r="K189" s="194"/>
      <c r="L189" s="194"/>
      <c r="M189" s="194"/>
      <c r="N189" s="195"/>
      <c r="O189" s="195"/>
      <c r="P189" s="195"/>
      <c r="Q189" s="195"/>
      <c r="R189" s="195"/>
      <c r="S189" s="195"/>
      <c r="T189" s="196"/>
      <c r="U189" s="195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 t="s">
        <v>127</v>
      </c>
      <c r="AF189" s="197" t="n">
        <v>0</v>
      </c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</row>
    <row r="190" customFormat="false" ht="12.75" hidden="false" customHeight="false" outlineLevel="1" collapsed="false">
      <c r="A190" s="188" t="n">
        <v>116</v>
      </c>
      <c r="B190" s="189" t="s">
        <v>401</v>
      </c>
      <c r="C190" s="190" t="s">
        <v>402</v>
      </c>
      <c r="D190" s="191" t="s">
        <v>125</v>
      </c>
      <c r="E190" s="192" t="n">
        <v>47</v>
      </c>
      <c r="F190" s="193" t="n">
        <f aca="false">H190+J190</f>
        <v>0</v>
      </c>
      <c r="G190" s="194" t="n">
        <f aca="false">ROUND(E190*F190,2)</f>
        <v>0</v>
      </c>
      <c r="H190" s="194"/>
      <c r="I190" s="194" t="n">
        <f aca="false">ROUND(E190*H190,2)</f>
        <v>0</v>
      </c>
      <c r="J190" s="194"/>
      <c r="K190" s="194" t="n">
        <f aca="false">ROUND(E190*J190,2)</f>
        <v>0</v>
      </c>
      <c r="L190" s="194" t="n">
        <v>21</v>
      </c>
      <c r="M190" s="194" t="n">
        <f aca="false">G190*(1+L190/100)</f>
        <v>0</v>
      </c>
      <c r="N190" s="195" t="n">
        <v>0</v>
      </c>
      <c r="O190" s="195" t="n">
        <f aca="false">ROUND(E190*N190,5)</f>
        <v>0</v>
      </c>
      <c r="P190" s="195" t="n">
        <v>0</v>
      </c>
      <c r="Q190" s="195" t="n">
        <f aca="false">ROUND(E190*P190,5)</f>
        <v>0</v>
      </c>
      <c r="R190" s="195"/>
      <c r="S190" s="195"/>
      <c r="T190" s="196" t="n">
        <v>0.111</v>
      </c>
      <c r="U190" s="195" t="n">
        <f aca="false">ROUND(E190*T190,2)</f>
        <v>5.22</v>
      </c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 t="s">
        <v>113</v>
      </c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7"/>
      <c r="BC190" s="197"/>
      <c r="BD190" s="197"/>
      <c r="BE190" s="197"/>
      <c r="BF190" s="197"/>
      <c r="BG190" s="197"/>
      <c r="BH190" s="197"/>
    </row>
    <row r="191" customFormat="false" ht="12.75" hidden="false" customHeight="false" outlineLevel="1" collapsed="false">
      <c r="A191" s="188" t="n">
        <v>117</v>
      </c>
      <c r="B191" s="189" t="s">
        <v>57</v>
      </c>
      <c r="C191" s="190" t="s">
        <v>403</v>
      </c>
      <c r="D191" s="191" t="s">
        <v>404</v>
      </c>
      <c r="E191" s="192" t="n">
        <v>4</v>
      </c>
      <c r="F191" s="193" t="n">
        <f aca="false">H191+J191</f>
        <v>0</v>
      </c>
      <c r="G191" s="194" t="n">
        <f aca="false">ROUND(E191*F191,2)</f>
        <v>0</v>
      </c>
      <c r="H191" s="194"/>
      <c r="I191" s="194" t="n">
        <f aca="false">ROUND(E191*H191,2)</f>
        <v>0</v>
      </c>
      <c r="J191" s="194"/>
      <c r="K191" s="194" t="n">
        <f aca="false">ROUND(E191*J191,2)</f>
        <v>0</v>
      </c>
      <c r="L191" s="194" t="n">
        <v>21</v>
      </c>
      <c r="M191" s="194" t="n">
        <f aca="false">G191*(1+L191/100)</f>
        <v>0</v>
      </c>
      <c r="N191" s="195" t="n">
        <v>0</v>
      </c>
      <c r="O191" s="195" t="n">
        <f aca="false">ROUND(E191*N191,5)</f>
        <v>0</v>
      </c>
      <c r="P191" s="195" t="n">
        <v>0</v>
      </c>
      <c r="Q191" s="195" t="n">
        <f aca="false">ROUND(E191*P191,5)</f>
        <v>0</v>
      </c>
      <c r="R191" s="195"/>
      <c r="S191" s="195"/>
      <c r="T191" s="196" t="n">
        <v>0</v>
      </c>
      <c r="U191" s="195" t="n">
        <f aca="false">ROUND(E191*T191,2)</f>
        <v>0</v>
      </c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 t="s">
        <v>113</v>
      </c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</row>
    <row r="192" customFormat="false" ht="12.75" hidden="false" customHeight="false" outlineLevel="0" collapsed="false">
      <c r="A192" s="201" t="s">
        <v>108</v>
      </c>
      <c r="B192" s="202" t="s">
        <v>69</v>
      </c>
      <c r="C192" s="203" t="s">
        <v>70</v>
      </c>
      <c r="D192" s="204"/>
      <c r="E192" s="205"/>
      <c r="F192" s="206"/>
      <c r="G192" s="206" t="n">
        <f aca="false">SUMIF(AE193:AE197,"&lt;&gt;NOR",G193:G197)</f>
        <v>0</v>
      </c>
      <c r="H192" s="206"/>
      <c r="I192" s="206" t="n">
        <f aca="false">SUM(I193:I197)</f>
        <v>0</v>
      </c>
      <c r="J192" s="206"/>
      <c r="K192" s="206" t="n">
        <f aca="false">SUM(K193:K197)</f>
        <v>0</v>
      </c>
      <c r="L192" s="206"/>
      <c r="M192" s="206" t="n">
        <f aca="false">SUM(M193:M197)</f>
        <v>0</v>
      </c>
      <c r="N192" s="207"/>
      <c r="O192" s="207" t="n">
        <f aca="false">SUM(O193:O197)</f>
        <v>0</v>
      </c>
      <c r="P192" s="207"/>
      <c r="Q192" s="207" t="n">
        <f aca="false">SUM(Q193:Q197)</f>
        <v>0</v>
      </c>
      <c r="R192" s="207"/>
      <c r="S192" s="207"/>
      <c r="T192" s="208"/>
      <c r="U192" s="207" t="n">
        <f aca="false">SUM(U193:U197)</f>
        <v>30.07</v>
      </c>
      <c r="AE192" s="0" t="s">
        <v>109</v>
      </c>
    </row>
    <row r="193" customFormat="false" ht="19.4" hidden="false" customHeight="false" outlineLevel="1" collapsed="false">
      <c r="A193" s="188" t="n">
        <v>118</v>
      </c>
      <c r="B193" s="189" t="s">
        <v>405</v>
      </c>
      <c r="C193" s="190" t="s">
        <v>406</v>
      </c>
      <c r="D193" s="191" t="s">
        <v>407</v>
      </c>
      <c r="E193" s="192" t="n">
        <v>275.8632</v>
      </c>
      <c r="F193" s="193" t="n">
        <f aca="false">H193+J193</f>
        <v>0</v>
      </c>
      <c r="G193" s="194" t="n">
        <f aca="false">ROUND(E193*F193,2)</f>
        <v>0</v>
      </c>
      <c r="H193" s="194"/>
      <c r="I193" s="194" t="n">
        <f aca="false">ROUND(E193*H193,2)</f>
        <v>0</v>
      </c>
      <c r="J193" s="194"/>
      <c r="K193" s="194" t="n">
        <f aca="false">ROUND(E193*J193,2)</f>
        <v>0</v>
      </c>
      <c r="L193" s="194" t="n">
        <v>21</v>
      </c>
      <c r="M193" s="194" t="n">
        <f aca="false">G193*(1+L193/100)</f>
        <v>0</v>
      </c>
      <c r="N193" s="195" t="n">
        <v>0</v>
      </c>
      <c r="O193" s="195" t="n">
        <f aca="false">ROUND(E193*N193,5)</f>
        <v>0</v>
      </c>
      <c r="P193" s="195" t="n">
        <v>0</v>
      </c>
      <c r="Q193" s="195" t="n">
        <f aca="false">ROUND(E193*P193,5)</f>
        <v>0</v>
      </c>
      <c r="R193" s="195"/>
      <c r="S193" s="195"/>
      <c r="T193" s="196" t="n">
        <v>0.01</v>
      </c>
      <c r="U193" s="195" t="n">
        <f aca="false">ROUND(E193*T193,2)</f>
        <v>2.76</v>
      </c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 t="s">
        <v>113</v>
      </c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</row>
    <row r="194" customFormat="false" ht="19.4" hidden="false" customHeight="false" outlineLevel="1" collapsed="false">
      <c r="A194" s="188" t="n">
        <v>119</v>
      </c>
      <c r="B194" s="189" t="s">
        <v>408</v>
      </c>
      <c r="C194" s="190" t="s">
        <v>409</v>
      </c>
      <c r="D194" s="191" t="s">
        <v>407</v>
      </c>
      <c r="E194" s="192" t="n">
        <v>275.8632</v>
      </c>
      <c r="F194" s="193" t="n">
        <f aca="false">H194+J194</f>
        <v>0</v>
      </c>
      <c r="G194" s="194" t="n">
        <f aca="false">ROUND(E194*F194,2)</f>
        <v>0</v>
      </c>
      <c r="H194" s="194"/>
      <c r="I194" s="194" t="n">
        <f aca="false">ROUND(E194*H194,2)</f>
        <v>0</v>
      </c>
      <c r="J194" s="194"/>
      <c r="K194" s="194" t="n">
        <f aca="false">ROUND(E194*J194,2)</f>
        <v>0</v>
      </c>
      <c r="L194" s="194" t="n">
        <v>21</v>
      </c>
      <c r="M194" s="194" t="n">
        <f aca="false">G194*(1+L194/100)</f>
        <v>0</v>
      </c>
      <c r="N194" s="195" t="n">
        <v>0</v>
      </c>
      <c r="O194" s="195" t="n">
        <f aca="false">ROUND(E194*N194,5)</f>
        <v>0</v>
      </c>
      <c r="P194" s="195" t="n">
        <v>0</v>
      </c>
      <c r="Q194" s="195" t="n">
        <f aca="false">ROUND(E194*P194,5)</f>
        <v>0</v>
      </c>
      <c r="R194" s="195"/>
      <c r="S194" s="195"/>
      <c r="T194" s="196" t="n">
        <v>0</v>
      </c>
      <c r="U194" s="195" t="n">
        <f aca="false">ROUND(E194*T194,2)</f>
        <v>0</v>
      </c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 t="s">
        <v>113</v>
      </c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197"/>
      <c r="BB194" s="197"/>
      <c r="BC194" s="197"/>
      <c r="BD194" s="197"/>
      <c r="BE194" s="197"/>
      <c r="BF194" s="197"/>
      <c r="BG194" s="197"/>
      <c r="BH194" s="197"/>
    </row>
    <row r="195" customFormat="false" ht="12.75" hidden="false" customHeight="false" outlineLevel="1" collapsed="false">
      <c r="A195" s="188" t="n">
        <v>120</v>
      </c>
      <c r="B195" s="189" t="s">
        <v>410</v>
      </c>
      <c r="C195" s="190" t="s">
        <v>411</v>
      </c>
      <c r="D195" s="191" t="s">
        <v>407</v>
      </c>
      <c r="E195" s="192" t="n">
        <v>275.8632</v>
      </c>
      <c r="F195" s="193" t="n">
        <f aca="false">H195+J195</f>
        <v>0</v>
      </c>
      <c r="G195" s="194" t="n">
        <f aca="false">ROUND(E195*F195,2)</f>
        <v>0</v>
      </c>
      <c r="H195" s="194"/>
      <c r="I195" s="194" t="n">
        <f aca="false">ROUND(E195*H195,2)</f>
        <v>0</v>
      </c>
      <c r="J195" s="194"/>
      <c r="K195" s="194" t="n">
        <f aca="false">ROUND(E195*J195,2)</f>
        <v>0</v>
      </c>
      <c r="L195" s="194" t="n">
        <v>21</v>
      </c>
      <c r="M195" s="194" t="n">
        <f aca="false">G195*(1+L195/100)</f>
        <v>0</v>
      </c>
      <c r="N195" s="195" t="n">
        <v>0</v>
      </c>
      <c r="O195" s="195" t="n">
        <f aca="false">ROUND(E195*N195,5)</f>
        <v>0</v>
      </c>
      <c r="P195" s="195" t="n">
        <v>0</v>
      </c>
      <c r="Q195" s="195" t="n">
        <f aca="false">ROUND(E195*P195,5)</f>
        <v>0</v>
      </c>
      <c r="R195" s="195"/>
      <c r="S195" s="195"/>
      <c r="T195" s="196" t="n">
        <v>0.099</v>
      </c>
      <c r="U195" s="195" t="n">
        <f aca="false">ROUND(E195*T195,2)</f>
        <v>27.31</v>
      </c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 t="s">
        <v>113</v>
      </c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  <c r="AX195" s="197"/>
      <c r="AY195" s="197"/>
      <c r="AZ195" s="197"/>
      <c r="BA195" s="197"/>
      <c r="BB195" s="197"/>
      <c r="BC195" s="197"/>
      <c r="BD195" s="197"/>
      <c r="BE195" s="197"/>
      <c r="BF195" s="197"/>
      <c r="BG195" s="197"/>
      <c r="BH195" s="197"/>
    </row>
    <row r="196" customFormat="false" ht="12.75" hidden="false" customHeight="false" outlineLevel="1" collapsed="false">
      <c r="A196" s="188" t="n">
        <v>121</v>
      </c>
      <c r="B196" s="189" t="s">
        <v>59</v>
      </c>
      <c r="C196" s="190" t="s">
        <v>412</v>
      </c>
      <c r="D196" s="191" t="s">
        <v>407</v>
      </c>
      <c r="E196" s="192" t="n">
        <v>263.9304</v>
      </c>
      <c r="F196" s="193" t="n">
        <f aca="false">H196+J196</f>
        <v>0</v>
      </c>
      <c r="G196" s="194" t="n">
        <f aca="false">ROUND(E196*F196,2)</f>
        <v>0</v>
      </c>
      <c r="H196" s="194"/>
      <c r="I196" s="194" t="n">
        <f aca="false">ROUND(E196*H196,2)</f>
        <v>0</v>
      </c>
      <c r="J196" s="194"/>
      <c r="K196" s="194" t="n">
        <f aca="false">ROUND(E196*J196,2)</f>
        <v>0</v>
      </c>
      <c r="L196" s="194" t="n">
        <v>21</v>
      </c>
      <c r="M196" s="194" t="n">
        <f aca="false">G196*(1+L196/100)</f>
        <v>0</v>
      </c>
      <c r="N196" s="195" t="n">
        <v>0</v>
      </c>
      <c r="O196" s="195" t="n">
        <f aca="false">ROUND(E196*N196,5)</f>
        <v>0</v>
      </c>
      <c r="P196" s="195" t="n">
        <v>0</v>
      </c>
      <c r="Q196" s="195" t="n">
        <f aca="false">ROUND(E196*P196,5)</f>
        <v>0</v>
      </c>
      <c r="R196" s="195"/>
      <c r="S196" s="195"/>
      <c r="T196" s="196" t="n">
        <v>0</v>
      </c>
      <c r="U196" s="195" t="n">
        <f aca="false">ROUND(E196*T196,2)</f>
        <v>0</v>
      </c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 t="s">
        <v>113</v>
      </c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</row>
    <row r="197" customFormat="false" ht="12.75" hidden="false" customHeight="false" outlineLevel="1" collapsed="false">
      <c r="A197" s="188" t="n">
        <v>122</v>
      </c>
      <c r="B197" s="189" t="s">
        <v>413</v>
      </c>
      <c r="C197" s="190" t="s">
        <v>414</v>
      </c>
      <c r="D197" s="191" t="s">
        <v>407</v>
      </c>
      <c r="E197" s="192" t="n">
        <v>11.9328</v>
      </c>
      <c r="F197" s="193" t="n">
        <f aca="false">H197+J197</f>
        <v>0</v>
      </c>
      <c r="G197" s="194" t="n">
        <f aca="false">ROUND(E197*F197,2)</f>
        <v>0</v>
      </c>
      <c r="H197" s="194"/>
      <c r="I197" s="194" t="n">
        <f aca="false">ROUND(E197*H197,2)</f>
        <v>0</v>
      </c>
      <c r="J197" s="194"/>
      <c r="K197" s="194" t="n">
        <f aca="false">ROUND(E197*J197,2)</f>
        <v>0</v>
      </c>
      <c r="L197" s="194" t="n">
        <v>21</v>
      </c>
      <c r="M197" s="194" t="n">
        <f aca="false">G197*(1+L197/100)</f>
        <v>0</v>
      </c>
      <c r="N197" s="195" t="n">
        <v>0</v>
      </c>
      <c r="O197" s="195" t="n">
        <f aca="false">ROUND(E197*N197,5)</f>
        <v>0</v>
      </c>
      <c r="P197" s="195" t="n">
        <v>0</v>
      </c>
      <c r="Q197" s="195" t="n">
        <f aca="false">ROUND(E197*P197,5)</f>
        <v>0</v>
      </c>
      <c r="R197" s="195"/>
      <c r="S197" s="195"/>
      <c r="T197" s="196" t="n">
        <v>0</v>
      </c>
      <c r="U197" s="195" t="n">
        <f aca="false">ROUND(E197*T197,2)</f>
        <v>0</v>
      </c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 t="s">
        <v>113</v>
      </c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197"/>
      <c r="AT197" s="197"/>
      <c r="AU197" s="197"/>
      <c r="AV197" s="197"/>
      <c r="AW197" s="197"/>
      <c r="AX197" s="197"/>
      <c r="AY197" s="197"/>
      <c r="AZ197" s="197"/>
      <c r="BA197" s="197"/>
      <c r="BB197" s="197"/>
      <c r="BC197" s="197"/>
      <c r="BD197" s="197"/>
      <c r="BE197" s="197"/>
      <c r="BF197" s="197"/>
      <c r="BG197" s="197"/>
      <c r="BH197" s="197"/>
    </row>
    <row r="198" customFormat="false" ht="12.75" hidden="false" customHeight="false" outlineLevel="0" collapsed="false">
      <c r="A198" s="201" t="s">
        <v>108</v>
      </c>
      <c r="B198" s="202" t="s">
        <v>71</v>
      </c>
      <c r="C198" s="203" t="s">
        <v>72</v>
      </c>
      <c r="D198" s="204"/>
      <c r="E198" s="205"/>
      <c r="F198" s="206"/>
      <c r="G198" s="206" t="n">
        <f aca="false">SUMIF(AE199,"&lt;&gt;NOR",G199)</f>
        <v>0</v>
      </c>
      <c r="H198" s="206"/>
      <c r="I198" s="206" t="n">
        <f aca="false">SUM(I199)</f>
        <v>0</v>
      </c>
      <c r="J198" s="206"/>
      <c r="K198" s="206" t="n">
        <f aca="false">SUM(K199)</f>
        <v>0</v>
      </c>
      <c r="L198" s="206"/>
      <c r="M198" s="206" t="n">
        <f aca="false">SUM(M199)</f>
        <v>0</v>
      </c>
      <c r="N198" s="207"/>
      <c r="O198" s="207" t="n">
        <f aca="false">SUM(O199)</f>
        <v>0</v>
      </c>
      <c r="P198" s="207"/>
      <c r="Q198" s="207" t="n">
        <f aca="false">SUM(Q199)</f>
        <v>0</v>
      </c>
      <c r="R198" s="207"/>
      <c r="S198" s="207"/>
      <c r="T198" s="208"/>
      <c r="U198" s="207" t="n">
        <f aca="false">SUM(U199)</f>
        <v>633.38</v>
      </c>
      <c r="AE198" s="0" t="s">
        <v>109</v>
      </c>
    </row>
    <row r="199" customFormat="false" ht="12.75" hidden="false" customHeight="false" outlineLevel="1" collapsed="false">
      <c r="A199" s="188" t="n">
        <v>123</v>
      </c>
      <c r="B199" s="189" t="s">
        <v>415</v>
      </c>
      <c r="C199" s="190" t="s">
        <v>416</v>
      </c>
      <c r="D199" s="191" t="s">
        <v>407</v>
      </c>
      <c r="E199" s="192" t="n">
        <v>1624.0399</v>
      </c>
      <c r="F199" s="193" t="n">
        <f aca="false">H199+J199</f>
        <v>0</v>
      </c>
      <c r="G199" s="194" t="n">
        <f aca="false">ROUND(E199*F199,2)</f>
        <v>0</v>
      </c>
      <c r="H199" s="194"/>
      <c r="I199" s="194" t="n">
        <f aca="false">ROUND(E199*H199,2)</f>
        <v>0</v>
      </c>
      <c r="J199" s="194"/>
      <c r="K199" s="194" t="n">
        <f aca="false">ROUND(E199*J199,2)</f>
        <v>0</v>
      </c>
      <c r="L199" s="194" t="n">
        <v>21</v>
      </c>
      <c r="M199" s="194" t="n">
        <f aca="false">G199*(1+L199/100)</f>
        <v>0</v>
      </c>
      <c r="N199" s="195" t="n">
        <v>0</v>
      </c>
      <c r="O199" s="195" t="n">
        <f aca="false">ROUND(E199*N199,5)</f>
        <v>0</v>
      </c>
      <c r="P199" s="195" t="n">
        <v>0</v>
      </c>
      <c r="Q199" s="195" t="n">
        <f aca="false">ROUND(E199*P199,5)</f>
        <v>0</v>
      </c>
      <c r="R199" s="195"/>
      <c r="S199" s="195"/>
      <c r="T199" s="196" t="n">
        <v>0.39</v>
      </c>
      <c r="U199" s="195" t="n">
        <f aca="false">ROUND(E199*T199,2)</f>
        <v>633.38</v>
      </c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 t="s">
        <v>113</v>
      </c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197"/>
      <c r="AT199" s="197"/>
      <c r="AU199" s="197"/>
      <c r="AV199" s="197"/>
      <c r="AW199" s="197"/>
      <c r="AX199" s="197"/>
      <c r="AY199" s="197"/>
      <c r="AZ199" s="197"/>
      <c r="BA199" s="197"/>
      <c r="BB199" s="197"/>
      <c r="BC199" s="197"/>
      <c r="BD199" s="197"/>
      <c r="BE199" s="197"/>
      <c r="BF199" s="197"/>
      <c r="BG199" s="197"/>
      <c r="BH199" s="197"/>
    </row>
    <row r="200" customFormat="false" ht="12.75" hidden="false" customHeight="false" outlineLevel="0" collapsed="false">
      <c r="A200" s="201" t="s">
        <v>108</v>
      </c>
      <c r="B200" s="202" t="s">
        <v>73</v>
      </c>
      <c r="C200" s="203" t="s">
        <v>74</v>
      </c>
      <c r="D200" s="204"/>
      <c r="E200" s="205"/>
      <c r="F200" s="206"/>
      <c r="G200" s="206" t="n">
        <f aca="false">SUMIF(AE201:AE208,"&lt;&gt;NOR",G201:G208)</f>
        <v>0</v>
      </c>
      <c r="H200" s="206"/>
      <c r="I200" s="206" t="n">
        <f aca="false">SUM(I201:I208)</f>
        <v>0</v>
      </c>
      <c r="J200" s="206"/>
      <c r="K200" s="206" t="n">
        <f aca="false">SUM(K201:K208)</f>
        <v>0</v>
      </c>
      <c r="L200" s="206"/>
      <c r="M200" s="206" t="n">
        <f aca="false">SUM(M201:M208)</f>
        <v>0</v>
      </c>
      <c r="N200" s="207"/>
      <c r="O200" s="207" t="n">
        <f aca="false">SUM(O201:O208)</f>
        <v>0.22506</v>
      </c>
      <c r="P200" s="207"/>
      <c r="Q200" s="207" t="n">
        <f aca="false">SUM(Q201:Q208)</f>
        <v>0</v>
      </c>
      <c r="R200" s="207"/>
      <c r="S200" s="207"/>
      <c r="T200" s="208"/>
      <c r="U200" s="207" t="n">
        <f aca="false">SUM(U201:U208)</f>
        <v>4.65</v>
      </c>
      <c r="AE200" s="0" t="s">
        <v>109</v>
      </c>
    </row>
    <row r="201" customFormat="false" ht="19.4" hidden="false" customHeight="false" outlineLevel="1" collapsed="false">
      <c r="A201" s="188" t="n">
        <v>124</v>
      </c>
      <c r="B201" s="189" t="s">
        <v>417</v>
      </c>
      <c r="C201" s="190" t="s">
        <v>418</v>
      </c>
      <c r="D201" s="191" t="s">
        <v>125</v>
      </c>
      <c r="E201" s="192" t="n">
        <v>93</v>
      </c>
      <c r="F201" s="193" t="n">
        <f aca="false">H201+J201</f>
        <v>0</v>
      </c>
      <c r="G201" s="194" t="n">
        <f aca="false">ROUND(E201*F201,2)</f>
        <v>0</v>
      </c>
      <c r="H201" s="194"/>
      <c r="I201" s="194" t="n">
        <f aca="false">ROUND(E201*H201,2)</f>
        <v>0</v>
      </c>
      <c r="J201" s="194"/>
      <c r="K201" s="194" t="n">
        <f aca="false">ROUND(E201*J201,2)</f>
        <v>0</v>
      </c>
      <c r="L201" s="194" t="n">
        <v>21</v>
      </c>
      <c r="M201" s="194" t="n">
        <f aca="false">G201*(1+L201/100)</f>
        <v>0</v>
      </c>
      <c r="N201" s="195" t="n">
        <v>0.00242</v>
      </c>
      <c r="O201" s="195" t="n">
        <f aca="false">ROUND(E201*N201,5)</f>
        <v>0.22506</v>
      </c>
      <c r="P201" s="195" t="n">
        <v>0</v>
      </c>
      <c r="Q201" s="195" t="n">
        <f aca="false">ROUND(E201*P201,5)</f>
        <v>0</v>
      </c>
      <c r="R201" s="195"/>
      <c r="S201" s="195"/>
      <c r="T201" s="196" t="n">
        <v>0.05</v>
      </c>
      <c r="U201" s="195" t="n">
        <f aca="false">ROUND(E201*T201,2)</f>
        <v>4.65</v>
      </c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 t="s">
        <v>113</v>
      </c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197"/>
      <c r="AT201" s="197"/>
      <c r="AU201" s="197"/>
      <c r="AV201" s="197"/>
      <c r="AW201" s="197"/>
      <c r="AX201" s="197"/>
      <c r="AY201" s="197"/>
      <c r="AZ201" s="197"/>
      <c r="BA201" s="197"/>
      <c r="BB201" s="197"/>
      <c r="BC201" s="197"/>
      <c r="BD201" s="197"/>
      <c r="BE201" s="197"/>
      <c r="BF201" s="197"/>
      <c r="BG201" s="197"/>
      <c r="BH201" s="197"/>
    </row>
    <row r="202" customFormat="false" ht="12.75" hidden="false" customHeight="false" outlineLevel="1" collapsed="false">
      <c r="A202" s="188"/>
      <c r="B202" s="189"/>
      <c r="C202" s="198" t="s">
        <v>419</v>
      </c>
      <c r="D202" s="199"/>
      <c r="E202" s="200" t="n">
        <v>32</v>
      </c>
      <c r="F202" s="194"/>
      <c r="G202" s="194"/>
      <c r="H202" s="194"/>
      <c r="I202" s="194"/>
      <c r="J202" s="194"/>
      <c r="K202" s="194"/>
      <c r="L202" s="194"/>
      <c r="M202" s="194"/>
      <c r="N202" s="195"/>
      <c r="O202" s="195"/>
      <c r="P202" s="195"/>
      <c r="Q202" s="195"/>
      <c r="R202" s="195"/>
      <c r="S202" s="195"/>
      <c r="T202" s="196"/>
      <c r="U202" s="195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 t="s">
        <v>127</v>
      </c>
      <c r="AF202" s="197" t="n">
        <v>0</v>
      </c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  <c r="AX202" s="197"/>
      <c r="AY202" s="197"/>
      <c r="AZ202" s="197"/>
      <c r="BA202" s="197"/>
      <c r="BB202" s="197"/>
      <c r="BC202" s="197"/>
      <c r="BD202" s="197"/>
      <c r="BE202" s="197"/>
      <c r="BF202" s="197"/>
      <c r="BG202" s="197"/>
      <c r="BH202" s="197"/>
    </row>
    <row r="203" customFormat="false" ht="12.75" hidden="false" customHeight="false" outlineLevel="1" collapsed="false">
      <c r="A203" s="188"/>
      <c r="B203" s="189"/>
      <c r="C203" s="198" t="s">
        <v>420</v>
      </c>
      <c r="D203" s="199"/>
      <c r="E203" s="200" t="n">
        <v>4</v>
      </c>
      <c r="F203" s="194"/>
      <c r="G203" s="194"/>
      <c r="H203" s="194"/>
      <c r="I203" s="194"/>
      <c r="J203" s="194"/>
      <c r="K203" s="194"/>
      <c r="L203" s="194"/>
      <c r="M203" s="194"/>
      <c r="N203" s="195"/>
      <c r="O203" s="195"/>
      <c r="P203" s="195"/>
      <c r="Q203" s="195"/>
      <c r="R203" s="195"/>
      <c r="S203" s="195"/>
      <c r="T203" s="196"/>
      <c r="U203" s="195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 t="s">
        <v>127</v>
      </c>
      <c r="AF203" s="197" t="n">
        <v>0</v>
      </c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  <c r="AX203" s="197"/>
      <c r="AY203" s="197"/>
      <c r="AZ203" s="197"/>
      <c r="BA203" s="197"/>
      <c r="BB203" s="197"/>
      <c r="BC203" s="197"/>
      <c r="BD203" s="197"/>
      <c r="BE203" s="197"/>
      <c r="BF203" s="197"/>
      <c r="BG203" s="197"/>
      <c r="BH203" s="197"/>
    </row>
    <row r="204" customFormat="false" ht="12.75" hidden="false" customHeight="false" outlineLevel="1" collapsed="false">
      <c r="A204" s="188"/>
      <c r="B204" s="189"/>
      <c r="C204" s="198" t="s">
        <v>421</v>
      </c>
      <c r="D204" s="199"/>
      <c r="E204" s="200" t="n">
        <v>15</v>
      </c>
      <c r="F204" s="194"/>
      <c r="G204" s="194"/>
      <c r="H204" s="194"/>
      <c r="I204" s="194"/>
      <c r="J204" s="194"/>
      <c r="K204" s="194"/>
      <c r="L204" s="194"/>
      <c r="M204" s="194"/>
      <c r="N204" s="195"/>
      <c r="O204" s="195"/>
      <c r="P204" s="195"/>
      <c r="Q204" s="195"/>
      <c r="R204" s="195"/>
      <c r="S204" s="195"/>
      <c r="T204" s="196"/>
      <c r="U204" s="195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 t="s">
        <v>127</v>
      </c>
      <c r="AF204" s="197" t="n">
        <v>0</v>
      </c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</row>
    <row r="205" customFormat="false" ht="12.75" hidden="false" customHeight="false" outlineLevel="1" collapsed="false">
      <c r="A205" s="188"/>
      <c r="B205" s="189"/>
      <c r="C205" s="198" t="s">
        <v>422</v>
      </c>
      <c r="D205" s="199"/>
      <c r="E205" s="200" t="n">
        <v>22</v>
      </c>
      <c r="F205" s="194"/>
      <c r="G205" s="194"/>
      <c r="H205" s="194"/>
      <c r="I205" s="194"/>
      <c r="J205" s="194"/>
      <c r="K205" s="194"/>
      <c r="L205" s="194"/>
      <c r="M205" s="194"/>
      <c r="N205" s="195"/>
      <c r="O205" s="195"/>
      <c r="P205" s="195"/>
      <c r="Q205" s="195"/>
      <c r="R205" s="195"/>
      <c r="S205" s="195"/>
      <c r="T205" s="196"/>
      <c r="U205" s="195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 t="s">
        <v>127</v>
      </c>
      <c r="AF205" s="197" t="n">
        <v>0</v>
      </c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</row>
    <row r="206" customFormat="false" ht="12.75" hidden="false" customHeight="false" outlineLevel="1" collapsed="false">
      <c r="A206" s="188"/>
      <c r="B206" s="189"/>
      <c r="C206" s="198" t="s">
        <v>423</v>
      </c>
      <c r="D206" s="199"/>
      <c r="E206" s="200" t="n">
        <v>4</v>
      </c>
      <c r="F206" s="194"/>
      <c r="G206" s="194"/>
      <c r="H206" s="194"/>
      <c r="I206" s="194"/>
      <c r="J206" s="194"/>
      <c r="K206" s="194"/>
      <c r="L206" s="194"/>
      <c r="M206" s="194"/>
      <c r="N206" s="195"/>
      <c r="O206" s="195"/>
      <c r="P206" s="195"/>
      <c r="Q206" s="195"/>
      <c r="R206" s="195"/>
      <c r="S206" s="195"/>
      <c r="T206" s="196"/>
      <c r="U206" s="195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 t="s">
        <v>127</v>
      </c>
      <c r="AF206" s="197" t="n">
        <v>0</v>
      </c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197"/>
      <c r="BB206" s="197"/>
      <c r="BC206" s="197"/>
      <c r="BD206" s="197"/>
      <c r="BE206" s="197"/>
      <c r="BF206" s="197"/>
      <c r="BG206" s="197"/>
      <c r="BH206" s="197"/>
    </row>
    <row r="207" customFormat="false" ht="12.75" hidden="false" customHeight="false" outlineLevel="1" collapsed="false">
      <c r="A207" s="188"/>
      <c r="B207" s="189"/>
      <c r="C207" s="198" t="s">
        <v>424</v>
      </c>
      <c r="D207" s="199"/>
      <c r="E207" s="200" t="n">
        <v>10</v>
      </c>
      <c r="F207" s="194"/>
      <c r="G207" s="194"/>
      <c r="H207" s="194"/>
      <c r="I207" s="194"/>
      <c r="J207" s="194"/>
      <c r="K207" s="194"/>
      <c r="L207" s="194"/>
      <c r="M207" s="194"/>
      <c r="N207" s="195"/>
      <c r="O207" s="195"/>
      <c r="P207" s="195"/>
      <c r="Q207" s="195"/>
      <c r="R207" s="195"/>
      <c r="S207" s="195"/>
      <c r="T207" s="196"/>
      <c r="U207" s="195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 t="s">
        <v>127</v>
      </c>
      <c r="AF207" s="197" t="n">
        <v>0</v>
      </c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7"/>
      <c r="AT207" s="197"/>
      <c r="AU207" s="197"/>
      <c r="AV207" s="197"/>
      <c r="AW207" s="197"/>
      <c r="AX207" s="197"/>
      <c r="AY207" s="197"/>
      <c r="AZ207" s="197"/>
      <c r="BA207" s="197"/>
      <c r="BB207" s="197"/>
      <c r="BC207" s="197"/>
      <c r="BD207" s="197"/>
      <c r="BE207" s="197"/>
      <c r="BF207" s="197"/>
      <c r="BG207" s="197"/>
      <c r="BH207" s="197"/>
    </row>
    <row r="208" customFormat="false" ht="12.75" hidden="false" customHeight="false" outlineLevel="1" collapsed="false">
      <c r="A208" s="188"/>
      <c r="B208" s="189"/>
      <c r="C208" s="198" t="s">
        <v>425</v>
      </c>
      <c r="D208" s="199"/>
      <c r="E208" s="200" t="n">
        <v>6</v>
      </c>
      <c r="F208" s="194"/>
      <c r="G208" s="194"/>
      <c r="H208" s="194"/>
      <c r="I208" s="194"/>
      <c r="J208" s="194"/>
      <c r="K208" s="194"/>
      <c r="L208" s="194"/>
      <c r="M208" s="194"/>
      <c r="N208" s="195"/>
      <c r="O208" s="195"/>
      <c r="P208" s="195"/>
      <c r="Q208" s="195"/>
      <c r="R208" s="195"/>
      <c r="S208" s="195"/>
      <c r="T208" s="196"/>
      <c r="U208" s="195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 t="s">
        <v>127</v>
      </c>
      <c r="AF208" s="197" t="n">
        <v>0</v>
      </c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  <c r="AX208" s="197"/>
      <c r="AY208" s="197"/>
      <c r="AZ208" s="197"/>
      <c r="BA208" s="197"/>
      <c r="BB208" s="197"/>
      <c r="BC208" s="197"/>
      <c r="BD208" s="197"/>
      <c r="BE208" s="197"/>
      <c r="BF208" s="197"/>
      <c r="BG208" s="197"/>
      <c r="BH208" s="197"/>
    </row>
    <row r="209" customFormat="false" ht="12.75" hidden="false" customHeight="false" outlineLevel="0" collapsed="false">
      <c r="A209" s="201" t="s">
        <v>108</v>
      </c>
      <c r="B209" s="202" t="s">
        <v>75</v>
      </c>
      <c r="C209" s="203" t="s">
        <v>76</v>
      </c>
      <c r="D209" s="204"/>
      <c r="E209" s="205"/>
      <c r="F209" s="206"/>
      <c r="G209" s="206" t="n">
        <f aca="false">SUMIF(AE210:AE265,"&lt;&gt;NOR",G210:G265)</f>
        <v>0</v>
      </c>
      <c r="H209" s="206"/>
      <c r="I209" s="206" t="n">
        <f aca="false">SUM(I210:I265)</f>
        <v>0</v>
      </c>
      <c r="J209" s="206"/>
      <c r="K209" s="206" t="n">
        <f aca="false">SUM(K210:K265)</f>
        <v>0</v>
      </c>
      <c r="L209" s="206"/>
      <c r="M209" s="206" t="n">
        <f aca="false">SUM(M210:M265)</f>
        <v>0</v>
      </c>
      <c r="N209" s="207"/>
      <c r="O209" s="207" t="n">
        <f aca="false">SUM(O210:O265)</f>
        <v>0</v>
      </c>
      <c r="P209" s="207"/>
      <c r="Q209" s="207" t="n">
        <f aca="false">SUM(Q210:Q265)</f>
        <v>0</v>
      </c>
      <c r="R209" s="207"/>
      <c r="S209" s="207"/>
      <c r="T209" s="208"/>
      <c r="U209" s="207" t="n">
        <f aca="false">SUM(U210:U265)</f>
        <v>0</v>
      </c>
      <c r="AE209" s="0" t="s">
        <v>109</v>
      </c>
    </row>
    <row r="210" customFormat="false" ht="12.75" hidden="false" customHeight="false" outlineLevel="1" collapsed="false">
      <c r="A210" s="188" t="n">
        <v>125</v>
      </c>
      <c r="B210" s="189" t="s">
        <v>426</v>
      </c>
      <c r="C210" s="190" t="s">
        <v>427</v>
      </c>
      <c r="D210" s="191" t="s">
        <v>125</v>
      </c>
      <c r="E210" s="192" t="n">
        <v>303</v>
      </c>
      <c r="F210" s="193" t="n">
        <f aca="false">H210+J210</f>
        <v>0</v>
      </c>
      <c r="G210" s="194" t="n">
        <f aca="false">ROUND(E210*F210,2)</f>
        <v>0</v>
      </c>
      <c r="H210" s="194"/>
      <c r="I210" s="194" t="n">
        <f aca="false">ROUND(E210*H210,2)</f>
        <v>0</v>
      </c>
      <c r="J210" s="194"/>
      <c r="K210" s="194" t="n">
        <f aca="false">ROUND(E210*J210,2)</f>
        <v>0</v>
      </c>
      <c r="L210" s="194" t="n">
        <v>21</v>
      </c>
      <c r="M210" s="194" t="n">
        <f aca="false">G210*(1+L210/100)</f>
        <v>0</v>
      </c>
      <c r="N210" s="195" t="n">
        <v>0</v>
      </c>
      <c r="O210" s="195" t="n">
        <f aca="false">ROUND(E210*N210,5)</f>
        <v>0</v>
      </c>
      <c r="P210" s="195" t="n">
        <v>0</v>
      </c>
      <c r="Q210" s="195" t="n">
        <f aca="false">ROUND(E210*P210,5)</f>
        <v>0</v>
      </c>
      <c r="R210" s="195"/>
      <c r="S210" s="195"/>
      <c r="T210" s="196" t="n">
        <v>0</v>
      </c>
      <c r="U210" s="195" t="n">
        <f aca="false">ROUND(E210*T210,2)</f>
        <v>0</v>
      </c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 t="s">
        <v>113</v>
      </c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  <c r="AX210" s="197"/>
      <c r="AY210" s="197"/>
      <c r="AZ210" s="197"/>
      <c r="BA210" s="197"/>
      <c r="BB210" s="197"/>
      <c r="BC210" s="197"/>
      <c r="BD210" s="197"/>
      <c r="BE210" s="197"/>
      <c r="BF210" s="197"/>
      <c r="BG210" s="197"/>
      <c r="BH210" s="197"/>
    </row>
    <row r="211" customFormat="false" ht="12.75" hidden="false" customHeight="false" outlineLevel="1" collapsed="false">
      <c r="A211" s="188" t="n">
        <v>126</v>
      </c>
      <c r="B211" s="189" t="s">
        <v>428</v>
      </c>
      <c r="C211" s="190" t="s">
        <v>429</v>
      </c>
      <c r="D211" s="191" t="s">
        <v>125</v>
      </c>
      <c r="E211" s="192" t="n">
        <v>79</v>
      </c>
      <c r="F211" s="193" t="n">
        <f aca="false">H211+J211</f>
        <v>0</v>
      </c>
      <c r="G211" s="194" t="n">
        <f aca="false">ROUND(E211*F211,2)</f>
        <v>0</v>
      </c>
      <c r="H211" s="194"/>
      <c r="I211" s="194" t="n">
        <f aca="false">ROUND(E211*H211,2)</f>
        <v>0</v>
      </c>
      <c r="J211" s="194"/>
      <c r="K211" s="194" t="n">
        <f aca="false">ROUND(E211*J211,2)</f>
        <v>0</v>
      </c>
      <c r="L211" s="194" t="n">
        <v>21</v>
      </c>
      <c r="M211" s="194" t="n">
        <f aca="false">G211*(1+L211/100)</f>
        <v>0</v>
      </c>
      <c r="N211" s="195" t="n">
        <v>0</v>
      </c>
      <c r="O211" s="195" t="n">
        <f aca="false">ROUND(E211*N211,5)</f>
        <v>0</v>
      </c>
      <c r="P211" s="195" t="n">
        <v>0</v>
      </c>
      <c r="Q211" s="195" t="n">
        <f aca="false">ROUND(E211*P211,5)</f>
        <v>0</v>
      </c>
      <c r="R211" s="195"/>
      <c r="S211" s="195"/>
      <c r="T211" s="196" t="n">
        <v>0</v>
      </c>
      <c r="U211" s="195" t="n">
        <f aca="false">ROUND(E211*T211,2)</f>
        <v>0</v>
      </c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 t="s">
        <v>113</v>
      </c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  <c r="AX211" s="197"/>
      <c r="AY211" s="197"/>
      <c r="AZ211" s="197"/>
      <c r="BA211" s="197"/>
      <c r="BB211" s="197"/>
      <c r="BC211" s="197"/>
      <c r="BD211" s="197"/>
      <c r="BE211" s="197"/>
      <c r="BF211" s="197"/>
      <c r="BG211" s="197"/>
      <c r="BH211" s="197"/>
    </row>
    <row r="212" customFormat="false" ht="12.75" hidden="false" customHeight="false" outlineLevel="1" collapsed="false">
      <c r="A212" s="188" t="n">
        <v>127</v>
      </c>
      <c r="B212" s="189" t="s">
        <v>430</v>
      </c>
      <c r="C212" s="190" t="s">
        <v>431</v>
      </c>
      <c r="D212" s="191" t="s">
        <v>125</v>
      </c>
      <c r="E212" s="192" t="n">
        <v>29</v>
      </c>
      <c r="F212" s="193" t="n">
        <f aca="false">H212+J212</f>
        <v>0</v>
      </c>
      <c r="G212" s="194" t="n">
        <f aca="false">ROUND(E212*F212,2)</f>
        <v>0</v>
      </c>
      <c r="H212" s="194"/>
      <c r="I212" s="194" t="n">
        <f aca="false">ROUND(E212*H212,2)</f>
        <v>0</v>
      </c>
      <c r="J212" s="194"/>
      <c r="K212" s="194" t="n">
        <f aca="false">ROUND(E212*J212,2)</f>
        <v>0</v>
      </c>
      <c r="L212" s="194" t="n">
        <v>21</v>
      </c>
      <c r="M212" s="194" t="n">
        <f aca="false">G212*(1+L212/100)</f>
        <v>0</v>
      </c>
      <c r="N212" s="195" t="n">
        <v>0</v>
      </c>
      <c r="O212" s="195" t="n">
        <f aca="false">ROUND(E212*N212,5)</f>
        <v>0</v>
      </c>
      <c r="P212" s="195" t="n">
        <v>0</v>
      </c>
      <c r="Q212" s="195" t="n">
        <f aca="false">ROUND(E212*P212,5)</f>
        <v>0</v>
      </c>
      <c r="R212" s="195"/>
      <c r="S212" s="195"/>
      <c r="T212" s="196" t="n">
        <v>0</v>
      </c>
      <c r="U212" s="195" t="n">
        <f aca="false">ROUND(E212*T212,2)</f>
        <v>0</v>
      </c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 t="s">
        <v>113</v>
      </c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</row>
    <row r="213" customFormat="false" ht="12.75" hidden="false" customHeight="false" outlineLevel="1" collapsed="false">
      <c r="A213" s="188" t="n">
        <v>128</v>
      </c>
      <c r="B213" s="189" t="s">
        <v>432</v>
      </c>
      <c r="C213" s="190" t="s">
        <v>433</v>
      </c>
      <c r="D213" s="191" t="s">
        <v>112</v>
      </c>
      <c r="E213" s="192" t="n">
        <v>1209</v>
      </c>
      <c r="F213" s="193" t="n">
        <f aca="false">H213+J213</f>
        <v>0</v>
      </c>
      <c r="G213" s="194" t="n">
        <f aca="false">ROUND(E213*F213,2)</f>
        <v>0</v>
      </c>
      <c r="H213" s="194"/>
      <c r="I213" s="194" t="n">
        <f aca="false">ROUND(E213*H213,2)</f>
        <v>0</v>
      </c>
      <c r="J213" s="194"/>
      <c r="K213" s="194" t="n">
        <f aca="false">ROUND(E213*J213,2)</f>
        <v>0</v>
      </c>
      <c r="L213" s="194" t="n">
        <v>21</v>
      </c>
      <c r="M213" s="194" t="n">
        <f aca="false">G213*(1+L213/100)</f>
        <v>0</v>
      </c>
      <c r="N213" s="195" t="n">
        <v>0</v>
      </c>
      <c r="O213" s="195" t="n">
        <f aca="false">ROUND(E213*N213,5)</f>
        <v>0</v>
      </c>
      <c r="P213" s="195" t="n">
        <v>0</v>
      </c>
      <c r="Q213" s="195" t="n">
        <f aca="false">ROUND(E213*P213,5)</f>
        <v>0</v>
      </c>
      <c r="R213" s="195"/>
      <c r="S213" s="195"/>
      <c r="T213" s="196" t="n">
        <v>0</v>
      </c>
      <c r="U213" s="195" t="n">
        <f aca="false">ROUND(E213*T213,2)</f>
        <v>0</v>
      </c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 t="s">
        <v>113</v>
      </c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197"/>
      <c r="AV213" s="197"/>
      <c r="AW213" s="197"/>
      <c r="AX213" s="197"/>
      <c r="AY213" s="197"/>
      <c r="AZ213" s="197"/>
      <c r="BA213" s="197"/>
      <c r="BB213" s="197"/>
      <c r="BC213" s="197"/>
      <c r="BD213" s="197"/>
      <c r="BE213" s="197"/>
      <c r="BF213" s="197"/>
      <c r="BG213" s="197"/>
      <c r="BH213" s="197"/>
    </row>
    <row r="214" customFormat="false" ht="19.4" hidden="false" customHeight="false" outlineLevel="1" collapsed="false">
      <c r="A214" s="188" t="n">
        <v>129</v>
      </c>
      <c r="B214" s="189" t="s">
        <v>434</v>
      </c>
      <c r="C214" s="190" t="s">
        <v>435</v>
      </c>
      <c r="D214" s="191" t="s">
        <v>112</v>
      </c>
      <c r="E214" s="192" t="n">
        <v>117</v>
      </c>
      <c r="F214" s="193" t="n">
        <f aca="false">H214+J214</f>
        <v>0</v>
      </c>
      <c r="G214" s="194" t="n">
        <f aca="false">ROUND(E214*F214,2)</f>
        <v>0</v>
      </c>
      <c r="H214" s="194"/>
      <c r="I214" s="194" t="n">
        <f aca="false">ROUND(E214*H214,2)</f>
        <v>0</v>
      </c>
      <c r="J214" s="194"/>
      <c r="K214" s="194" t="n">
        <f aca="false">ROUND(E214*J214,2)</f>
        <v>0</v>
      </c>
      <c r="L214" s="194" t="n">
        <v>21</v>
      </c>
      <c r="M214" s="194" t="n">
        <f aca="false">G214*(1+L214/100)</f>
        <v>0</v>
      </c>
      <c r="N214" s="195" t="n">
        <v>0</v>
      </c>
      <c r="O214" s="195" t="n">
        <f aca="false">ROUND(E214*N214,5)</f>
        <v>0</v>
      </c>
      <c r="P214" s="195" t="n">
        <v>0</v>
      </c>
      <c r="Q214" s="195" t="n">
        <f aca="false">ROUND(E214*P214,5)</f>
        <v>0</v>
      </c>
      <c r="R214" s="195"/>
      <c r="S214" s="195"/>
      <c r="T214" s="196" t="n">
        <v>0</v>
      </c>
      <c r="U214" s="195" t="n">
        <f aca="false">ROUND(E214*T214,2)</f>
        <v>0</v>
      </c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 t="s">
        <v>113</v>
      </c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197"/>
      <c r="AV214" s="197"/>
      <c r="AW214" s="197"/>
      <c r="AX214" s="197"/>
      <c r="AY214" s="197"/>
      <c r="AZ214" s="197"/>
      <c r="BA214" s="197"/>
      <c r="BB214" s="197"/>
      <c r="BC214" s="197"/>
      <c r="BD214" s="197"/>
      <c r="BE214" s="197"/>
      <c r="BF214" s="197"/>
      <c r="BG214" s="197"/>
      <c r="BH214" s="197"/>
    </row>
    <row r="215" customFormat="false" ht="12.75" hidden="false" customHeight="false" outlineLevel="1" collapsed="false">
      <c r="A215" s="188"/>
      <c r="B215" s="189"/>
      <c r="C215" s="198" t="s">
        <v>436</v>
      </c>
      <c r="D215" s="199"/>
      <c r="E215" s="200" t="n">
        <v>116.6752</v>
      </c>
      <c r="F215" s="194"/>
      <c r="G215" s="194"/>
      <c r="H215" s="194"/>
      <c r="I215" s="194"/>
      <c r="J215" s="194"/>
      <c r="K215" s="194"/>
      <c r="L215" s="194"/>
      <c r="M215" s="194"/>
      <c r="N215" s="195"/>
      <c r="O215" s="195"/>
      <c r="P215" s="195"/>
      <c r="Q215" s="195"/>
      <c r="R215" s="195"/>
      <c r="S215" s="195"/>
      <c r="T215" s="196"/>
      <c r="U215" s="195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 t="s">
        <v>127</v>
      </c>
      <c r="AF215" s="197" t="n">
        <v>0</v>
      </c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197"/>
      <c r="AV215" s="197"/>
      <c r="AW215" s="197"/>
      <c r="AX215" s="197"/>
      <c r="AY215" s="197"/>
      <c r="AZ215" s="197"/>
      <c r="BA215" s="197"/>
      <c r="BB215" s="197"/>
      <c r="BC215" s="197"/>
      <c r="BD215" s="197"/>
      <c r="BE215" s="197"/>
      <c r="BF215" s="197"/>
      <c r="BG215" s="197"/>
      <c r="BH215" s="197"/>
    </row>
    <row r="216" customFormat="false" ht="12.75" hidden="false" customHeight="false" outlineLevel="1" collapsed="false">
      <c r="A216" s="188"/>
      <c r="B216" s="189"/>
      <c r="C216" s="198" t="s">
        <v>437</v>
      </c>
      <c r="D216" s="199"/>
      <c r="E216" s="200" t="n">
        <v>0.324799999999996</v>
      </c>
      <c r="F216" s="194"/>
      <c r="G216" s="194"/>
      <c r="H216" s="194"/>
      <c r="I216" s="194"/>
      <c r="J216" s="194"/>
      <c r="K216" s="194"/>
      <c r="L216" s="194"/>
      <c r="M216" s="194"/>
      <c r="N216" s="195"/>
      <c r="O216" s="195"/>
      <c r="P216" s="195"/>
      <c r="Q216" s="195"/>
      <c r="R216" s="195"/>
      <c r="S216" s="195"/>
      <c r="T216" s="196"/>
      <c r="U216" s="195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 t="s">
        <v>127</v>
      </c>
      <c r="AF216" s="197" t="n">
        <v>0</v>
      </c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197"/>
      <c r="AV216" s="197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</row>
    <row r="217" customFormat="false" ht="19.4" hidden="false" customHeight="false" outlineLevel="1" collapsed="false">
      <c r="A217" s="188" t="n">
        <v>130</v>
      </c>
      <c r="B217" s="189" t="s">
        <v>438</v>
      </c>
      <c r="C217" s="190" t="s">
        <v>439</v>
      </c>
      <c r="D217" s="191" t="s">
        <v>112</v>
      </c>
      <c r="E217" s="192" t="n">
        <v>481</v>
      </c>
      <c r="F217" s="193" t="n">
        <f aca="false">H217+J217</f>
        <v>0</v>
      </c>
      <c r="G217" s="194" t="n">
        <f aca="false">ROUND(E217*F217,2)</f>
        <v>0</v>
      </c>
      <c r="H217" s="194"/>
      <c r="I217" s="194" t="n">
        <f aca="false">ROUND(E217*H217,2)</f>
        <v>0</v>
      </c>
      <c r="J217" s="194"/>
      <c r="K217" s="194" t="n">
        <f aca="false">ROUND(E217*J217,2)</f>
        <v>0</v>
      </c>
      <c r="L217" s="194" t="n">
        <v>21</v>
      </c>
      <c r="M217" s="194" t="n">
        <f aca="false">G217*(1+L217/100)</f>
        <v>0</v>
      </c>
      <c r="N217" s="195" t="n">
        <v>0</v>
      </c>
      <c r="O217" s="195" t="n">
        <f aca="false">ROUND(E217*N217,5)</f>
        <v>0</v>
      </c>
      <c r="P217" s="195" t="n">
        <v>0</v>
      </c>
      <c r="Q217" s="195" t="n">
        <f aca="false">ROUND(E217*P217,5)</f>
        <v>0</v>
      </c>
      <c r="R217" s="195"/>
      <c r="S217" s="195"/>
      <c r="T217" s="196" t="n">
        <v>0</v>
      </c>
      <c r="U217" s="195" t="n">
        <f aca="false">ROUND(E217*T217,2)</f>
        <v>0</v>
      </c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 t="s">
        <v>113</v>
      </c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197"/>
      <c r="AV217" s="197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</row>
    <row r="218" customFormat="false" ht="12.75" hidden="false" customHeight="false" outlineLevel="1" collapsed="false">
      <c r="A218" s="188"/>
      <c r="B218" s="189"/>
      <c r="C218" s="198" t="s">
        <v>440</v>
      </c>
      <c r="D218" s="199"/>
      <c r="E218" s="200" t="n">
        <v>38.5618</v>
      </c>
      <c r="F218" s="194"/>
      <c r="G218" s="194"/>
      <c r="H218" s="194"/>
      <c r="I218" s="194"/>
      <c r="J218" s="194"/>
      <c r="K218" s="194"/>
      <c r="L218" s="194"/>
      <c r="M218" s="194"/>
      <c r="N218" s="195"/>
      <c r="O218" s="195"/>
      <c r="P218" s="195"/>
      <c r="Q218" s="195"/>
      <c r="R218" s="195"/>
      <c r="S218" s="195"/>
      <c r="T218" s="196"/>
      <c r="U218" s="195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 t="s">
        <v>127</v>
      </c>
      <c r="AF218" s="197" t="n">
        <v>0</v>
      </c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197"/>
      <c r="AV218" s="197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</row>
    <row r="219" customFormat="false" ht="12.75" hidden="false" customHeight="false" outlineLevel="1" collapsed="false">
      <c r="A219" s="188"/>
      <c r="B219" s="189"/>
      <c r="C219" s="198" t="s">
        <v>441</v>
      </c>
      <c r="D219" s="199"/>
      <c r="E219" s="200" t="n">
        <v>34.1885</v>
      </c>
      <c r="F219" s="194"/>
      <c r="G219" s="194"/>
      <c r="H219" s="194"/>
      <c r="I219" s="194"/>
      <c r="J219" s="194"/>
      <c r="K219" s="194"/>
      <c r="L219" s="194"/>
      <c r="M219" s="194"/>
      <c r="N219" s="195"/>
      <c r="O219" s="195"/>
      <c r="P219" s="195"/>
      <c r="Q219" s="195"/>
      <c r="R219" s="195"/>
      <c r="S219" s="195"/>
      <c r="T219" s="196"/>
      <c r="U219" s="195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 t="s">
        <v>127</v>
      </c>
      <c r="AF219" s="197" t="n">
        <v>0</v>
      </c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197"/>
      <c r="AV219" s="197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</row>
    <row r="220" customFormat="false" ht="12.75" hidden="false" customHeight="false" outlineLevel="1" collapsed="false">
      <c r="A220" s="188"/>
      <c r="B220" s="189"/>
      <c r="C220" s="198" t="s">
        <v>442</v>
      </c>
      <c r="D220" s="199"/>
      <c r="E220" s="200" t="n">
        <v>408.2319</v>
      </c>
      <c r="F220" s="194"/>
      <c r="G220" s="194"/>
      <c r="H220" s="194"/>
      <c r="I220" s="194"/>
      <c r="J220" s="194"/>
      <c r="K220" s="194"/>
      <c r="L220" s="194"/>
      <c r="M220" s="194"/>
      <c r="N220" s="195"/>
      <c r="O220" s="195"/>
      <c r="P220" s="195"/>
      <c r="Q220" s="195"/>
      <c r="R220" s="195"/>
      <c r="S220" s="195"/>
      <c r="T220" s="196"/>
      <c r="U220" s="195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 t="s">
        <v>127</v>
      </c>
      <c r="AF220" s="197" t="n">
        <v>0</v>
      </c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197"/>
      <c r="AV220" s="197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</row>
    <row r="221" customFormat="false" ht="12.75" hidden="false" customHeight="false" outlineLevel="1" collapsed="false">
      <c r="A221" s="188"/>
      <c r="B221" s="189"/>
      <c r="C221" s="198" t="s">
        <v>443</v>
      </c>
      <c r="D221" s="199"/>
      <c r="E221" s="200" t="n">
        <v>0.0178000000000225</v>
      </c>
      <c r="F221" s="194"/>
      <c r="G221" s="194"/>
      <c r="H221" s="194"/>
      <c r="I221" s="194"/>
      <c r="J221" s="194"/>
      <c r="K221" s="194"/>
      <c r="L221" s="194"/>
      <c r="M221" s="194"/>
      <c r="N221" s="195"/>
      <c r="O221" s="195"/>
      <c r="P221" s="195"/>
      <c r="Q221" s="195"/>
      <c r="R221" s="195"/>
      <c r="S221" s="195"/>
      <c r="T221" s="196"/>
      <c r="U221" s="195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 t="s">
        <v>127</v>
      </c>
      <c r="AF221" s="197" t="n">
        <v>0</v>
      </c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197"/>
      <c r="AV221" s="197"/>
      <c r="AW221" s="197"/>
      <c r="AX221" s="197"/>
      <c r="AY221" s="197"/>
      <c r="AZ221" s="197"/>
      <c r="BA221" s="197"/>
      <c r="BB221" s="197"/>
      <c r="BC221" s="197"/>
      <c r="BD221" s="197"/>
      <c r="BE221" s="197"/>
      <c r="BF221" s="197"/>
      <c r="BG221" s="197"/>
      <c r="BH221" s="197"/>
    </row>
    <row r="222" customFormat="false" ht="19.4" hidden="false" customHeight="false" outlineLevel="1" collapsed="false">
      <c r="A222" s="188" t="n">
        <v>131</v>
      </c>
      <c r="B222" s="189" t="s">
        <v>444</v>
      </c>
      <c r="C222" s="190" t="s">
        <v>445</v>
      </c>
      <c r="D222" s="191" t="s">
        <v>112</v>
      </c>
      <c r="E222" s="192" t="n">
        <v>360</v>
      </c>
      <c r="F222" s="193" t="n">
        <f aca="false">H222+J222</f>
        <v>0</v>
      </c>
      <c r="G222" s="194" t="n">
        <f aca="false">ROUND(E222*F222,2)</f>
        <v>0</v>
      </c>
      <c r="H222" s="194"/>
      <c r="I222" s="194" t="n">
        <f aca="false">ROUND(E222*H222,2)</f>
        <v>0</v>
      </c>
      <c r="J222" s="194"/>
      <c r="K222" s="194" t="n">
        <f aca="false">ROUND(E222*J222,2)</f>
        <v>0</v>
      </c>
      <c r="L222" s="194" t="n">
        <v>21</v>
      </c>
      <c r="M222" s="194" t="n">
        <f aca="false">G222*(1+L222/100)</f>
        <v>0</v>
      </c>
      <c r="N222" s="195" t="n">
        <v>0</v>
      </c>
      <c r="O222" s="195" t="n">
        <f aca="false">ROUND(E222*N222,5)</f>
        <v>0</v>
      </c>
      <c r="P222" s="195" t="n">
        <v>0</v>
      </c>
      <c r="Q222" s="195" t="n">
        <f aca="false">ROUND(E222*P222,5)</f>
        <v>0</v>
      </c>
      <c r="R222" s="195"/>
      <c r="S222" s="195"/>
      <c r="T222" s="196" t="n">
        <v>0</v>
      </c>
      <c r="U222" s="195" t="n">
        <f aca="false">ROUND(E222*T222,2)</f>
        <v>0</v>
      </c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 t="s">
        <v>113</v>
      </c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197"/>
      <c r="AV222" s="197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</row>
    <row r="223" customFormat="false" ht="12.75" hidden="false" customHeight="false" outlineLevel="1" collapsed="false">
      <c r="A223" s="188"/>
      <c r="B223" s="189"/>
      <c r="C223" s="198" t="s">
        <v>446</v>
      </c>
      <c r="D223" s="199"/>
      <c r="E223" s="200" t="n">
        <v>359.0954</v>
      </c>
      <c r="F223" s="194"/>
      <c r="G223" s="194"/>
      <c r="H223" s="194"/>
      <c r="I223" s="194"/>
      <c r="J223" s="194"/>
      <c r="K223" s="194"/>
      <c r="L223" s="194"/>
      <c r="M223" s="194"/>
      <c r="N223" s="195"/>
      <c r="O223" s="195"/>
      <c r="P223" s="195"/>
      <c r="Q223" s="195"/>
      <c r="R223" s="195"/>
      <c r="S223" s="195"/>
      <c r="T223" s="196"/>
      <c r="U223" s="195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 t="s">
        <v>127</v>
      </c>
      <c r="AF223" s="197" t="n">
        <v>0</v>
      </c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197"/>
      <c r="AV223" s="197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</row>
    <row r="224" customFormat="false" ht="12.75" hidden="false" customHeight="false" outlineLevel="1" collapsed="false">
      <c r="A224" s="188"/>
      <c r="B224" s="189"/>
      <c r="C224" s="198" t="s">
        <v>447</v>
      </c>
      <c r="D224" s="199"/>
      <c r="E224" s="200" t="n">
        <v>0.904600000000016</v>
      </c>
      <c r="F224" s="194"/>
      <c r="G224" s="194"/>
      <c r="H224" s="194"/>
      <c r="I224" s="194"/>
      <c r="J224" s="194"/>
      <c r="K224" s="194"/>
      <c r="L224" s="194"/>
      <c r="M224" s="194"/>
      <c r="N224" s="195"/>
      <c r="O224" s="195"/>
      <c r="P224" s="195"/>
      <c r="Q224" s="195"/>
      <c r="R224" s="195"/>
      <c r="S224" s="195"/>
      <c r="T224" s="196"/>
      <c r="U224" s="195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 t="s">
        <v>127</v>
      </c>
      <c r="AF224" s="197" t="n">
        <v>0</v>
      </c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197"/>
      <c r="AV224" s="197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</row>
    <row r="225" customFormat="false" ht="19.4" hidden="false" customHeight="false" outlineLevel="1" collapsed="false">
      <c r="A225" s="188" t="n">
        <v>132</v>
      </c>
      <c r="B225" s="189" t="s">
        <v>448</v>
      </c>
      <c r="C225" s="190" t="s">
        <v>449</v>
      </c>
      <c r="D225" s="191" t="s">
        <v>112</v>
      </c>
      <c r="E225" s="192" t="n">
        <v>35</v>
      </c>
      <c r="F225" s="193" t="n">
        <f aca="false">H225+J225</f>
        <v>0</v>
      </c>
      <c r="G225" s="194" t="n">
        <f aca="false">ROUND(E225*F225,2)</f>
        <v>0</v>
      </c>
      <c r="H225" s="194"/>
      <c r="I225" s="194" t="n">
        <f aca="false">ROUND(E225*H225,2)</f>
        <v>0</v>
      </c>
      <c r="J225" s="194"/>
      <c r="K225" s="194" t="n">
        <f aca="false">ROUND(E225*J225,2)</f>
        <v>0</v>
      </c>
      <c r="L225" s="194" t="n">
        <v>21</v>
      </c>
      <c r="M225" s="194" t="n">
        <f aca="false">G225*(1+L225/100)</f>
        <v>0</v>
      </c>
      <c r="N225" s="195" t="n">
        <v>0</v>
      </c>
      <c r="O225" s="195" t="n">
        <f aca="false">ROUND(E225*N225,5)</f>
        <v>0</v>
      </c>
      <c r="P225" s="195" t="n">
        <v>0</v>
      </c>
      <c r="Q225" s="195" t="n">
        <f aca="false">ROUND(E225*P225,5)</f>
        <v>0</v>
      </c>
      <c r="R225" s="195"/>
      <c r="S225" s="195"/>
      <c r="T225" s="196" t="n">
        <v>0</v>
      </c>
      <c r="U225" s="195" t="n">
        <f aca="false">ROUND(E225*T225,2)</f>
        <v>0</v>
      </c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 t="s">
        <v>113</v>
      </c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</row>
    <row r="226" customFormat="false" ht="12.75" hidden="false" customHeight="false" outlineLevel="1" collapsed="false">
      <c r="A226" s="188"/>
      <c r="B226" s="189"/>
      <c r="C226" s="198" t="s">
        <v>450</v>
      </c>
      <c r="D226" s="199"/>
      <c r="E226" s="200" t="n">
        <v>34.6026</v>
      </c>
      <c r="F226" s="194"/>
      <c r="G226" s="194"/>
      <c r="H226" s="194"/>
      <c r="I226" s="194"/>
      <c r="J226" s="194"/>
      <c r="K226" s="194"/>
      <c r="L226" s="194"/>
      <c r="M226" s="194"/>
      <c r="N226" s="195"/>
      <c r="O226" s="195"/>
      <c r="P226" s="195"/>
      <c r="Q226" s="195"/>
      <c r="R226" s="195"/>
      <c r="S226" s="195"/>
      <c r="T226" s="196"/>
      <c r="U226" s="195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 t="s">
        <v>127</v>
      </c>
      <c r="AF226" s="197" t="n">
        <v>0</v>
      </c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</row>
    <row r="227" customFormat="false" ht="12.75" hidden="false" customHeight="false" outlineLevel="1" collapsed="false">
      <c r="A227" s="188"/>
      <c r="B227" s="189"/>
      <c r="C227" s="198" t="s">
        <v>451</v>
      </c>
      <c r="D227" s="199"/>
      <c r="E227" s="200" t="n">
        <v>0.397399999999998</v>
      </c>
      <c r="F227" s="194"/>
      <c r="G227" s="194"/>
      <c r="H227" s="194"/>
      <c r="I227" s="194"/>
      <c r="J227" s="194"/>
      <c r="K227" s="194"/>
      <c r="L227" s="194"/>
      <c r="M227" s="194"/>
      <c r="N227" s="195"/>
      <c r="O227" s="195"/>
      <c r="P227" s="195"/>
      <c r="Q227" s="195"/>
      <c r="R227" s="195"/>
      <c r="S227" s="195"/>
      <c r="T227" s="196"/>
      <c r="U227" s="195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 t="s">
        <v>127</v>
      </c>
      <c r="AF227" s="197" t="n">
        <v>0</v>
      </c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</row>
    <row r="228" customFormat="false" ht="19.4" hidden="false" customHeight="false" outlineLevel="1" collapsed="false">
      <c r="A228" s="188" t="n">
        <v>133</v>
      </c>
      <c r="B228" s="189" t="s">
        <v>452</v>
      </c>
      <c r="C228" s="190" t="s">
        <v>453</v>
      </c>
      <c r="D228" s="191" t="s">
        <v>112</v>
      </c>
      <c r="E228" s="192" t="n">
        <v>6</v>
      </c>
      <c r="F228" s="193" t="n">
        <f aca="false">H228+J228</f>
        <v>0</v>
      </c>
      <c r="G228" s="194" t="n">
        <f aca="false">ROUND(E228*F228,2)</f>
        <v>0</v>
      </c>
      <c r="H228" s="194"/>
      <c r="I228" s="194" t="n">
        <f aca="false">ROUND(E228*H228,2)</f>
        <v>0</v>
      </c>
      <c r="J228" s="194"/>
      <c r="K228" s="194" t="n">
        <f aca="false">ROUND(E228*J228,2)</f>
        <v>0</v>
      </c>
      <c r="L228" s="194" t="n">
        <v>21</v>
      </c>
      <c r="M228" s="194" t="n">
        <f aca="false">G228*(1+L228/100)</f>
        <v>0</v>
      </c>
      <c r="N228" s="195" t="n">
        <v>0</v>
      </c>
      <c r="O228" s="195" t="n">
        <f aca="false">ROUND(E228*N228,5)</f>
        <v>0</v>
      </c>
      <c r="P228" s="195" t="n">
        <v>0</v>
      </c>
      <c r="Q228" s="195" t="n">
        <f aca="false">ROUND(E228*P228,5)</f>
        <v>0</v>
      </c>
      <c r="R228" s="195"/>
      <c r="S228" s="195"/>
      <c r="T228" s="196" t="n">
        <v>0</v>
      </c>
      <c r="U228" s="195" t="n">
        <f aca="false">ROUND(E228*T228,2)</f>
        <v>0</v>
      </c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 t="s">
        <v>113</v>
      </c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</row>
    <row r="229" customFormat="false" ht="12.75" hidden="false" customHeight="false" outlineLevel="1" collapsed="false">
      <c r="A229" s="188"/>
      <c r="B229" s="189"/>
      <c r="C229" s="198" t="s">
        <v>454</v>
      </c>
      <c r="D229" s="199"/>
      <c r="E229" s="200" t="n">
        <v>5.5146</v>
      </c>
      <c r="F229" s="194"/>
      <c r="G229" s="194"/>
      <c r="H229" s="194"/>
      <c r="I229" s="194"/>
      <c r="J229" s="194"/>
      <c r="K229" s="194"/>
      <c r="L229" s="194"/>
      <c r="M229" s="194"/>
      <c r="N229" s="195"/>
      <c r="O229" s="195"/>
      <c r="P229" s="195"/>
      <c r="Q229" s="195"/>
      <c r="R229" s="195"/>
      <c r="S229" s="195"/>
      <c r="T229" s="196"/>
      <c r="U229" s="195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 t="s">
        <v>127</v>
      </c>
      <c r="AF229" s="197" t="n">
        <v>0</v>
      </c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</row>
    <row r="230" customFormat="false" ht="12.75" hidden="false" customHeight="false" outlineLevel="1" collapsed="false">
      <c r="A230" s="188"/>
      <c r="B230" s="189"/>
      <c r="C230" s="198" t="s">
        <v>455</v>
      </c>
      <c r="D230" s="199"/>
      <c r="E230" s="200" t="n">
        <v>0.4854</v>
      </c>
      <c r="F230" s="194"/>
      <c r="G230" s="194"/>
      <c r="H230" s="194"/>
      <c r="I230" s="194"/>
      <c r="J230" s="194"/>
      <c r="K230" s="194"/>
      <c r="L230" s="194"/>
      <c r="M230" s="194"/>
      <c r="N230" s="195"/>
      <c r="O230" s="195"/>
      <c r="P230" s="195"/>
      <c r="Q230" s="195"/>
      <c r="R230" s="195"/>
      <c r="S230" s="195"/>
      <c r="T230" s="196"/>
      <c r="U230" s="195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 t="s">
        <v>127</v>
      </c>
      <c r="AF230" s="197" t="n">
        <v>0</v>
      </c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197"/>
      <c r="AV230" s="197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</row>
    <row r="231" customFormat="false" ht="19.4" hidden="false" customHeight="false" outlineLevel="1" collapsed="false">
      <c r="A231" s="188" t="n">
        <v>134</v>
      </c>
      <c r="B231" s="189" t="s">
        <v>456</v>
      </c>
      <c r="C231" s="190" t="s">
        <v>457</v>
      </c>
      <c r="D231" s="191" t="s">
        <v>112</v>
      </c>
      <c r="E231" s="192" t="n">
        <v>8</v>
      </c>
      <c r="F231" s="193" t="n">
        <f aca="false">H231+J231</f>
        <v>0</v>
      </c>
      <c r="G231" s="194" t="n">
        <f aca="false">ROUND(E231*F231,2)</f>
        <v>0</v>
      </c>
      <c r="H231" s="194"/>
      <c r="I231" s="194" t="n">
        <f aca="false">ROUND(E231*H231,2)</f>
        <v>0</v>
      </c>
      <c r="J231" s="194"/>
      <c r="K231" s="194" t="n">
        <f aca="false">ROUND(E231*J231,2)</f>
        <v>0</v>
      </c>
      <c r="L231" s="194" t="n">
        <v>21</v>
      </c>
      <c r="M231" s="194" t="n">
        <f aca="false">G231*(1+L231/100)</f>
        <v>0</v>
      </c>
      <c r="N231" s="195" t="n">
        <v>0</v>
      </c>
      <c r="O231" s="195" t="n">
        <f aca="false">ROUND(E231*N231,5)</f>
        <v>0</v>
      </c>
      <c r="P231" s="195" t="n">
        <v>0</v>
      </c>
      <c r="Q231" s="195" t="n">
        <f aca="false">ROUND(E231*P231,5)</f>
        <v>0</v>
      </c>
      <c r="R231" s="195"/>
      <c r="S231" s="195"/>
      <c r="T231" s="196" t="n">
        <v>0</v>
      </c>
      <c r="U231" s="195" t="n">
        <f aca="false">ROUND(E231*T231,2)</f>
        <v>0</v>
      </c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 t="s">
        <v>113</v>
      </c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</row>
    <row r="232" customFormat="false" ht="12.75" hidden="false" customHeight="false" outlineLevel="1" collapsed="false">
      <c r="A232" s="188"/>
      <c r="B232" s="189"/>
      <c r="C232" s="198" t="s">
        <v>458</v>
      </c>
      <c r="D232" s="199"/>
      <c r="E232" s="200" t="n">
        <v>7.575</v>
      </c>
      <c r="F232" s="194"/>
      <c r="G232" s="194"/>
      <c r="H232" s="194"/>
      <c r="I232" s="194"/>
      <c r="J232" s="194"/>
      <c r="K232" s="194"/>
      <c r="L232" s="194"/>
      <c r="M232" s="194"/>
      <c r="N232" s="195"/>
      <c r="O232" s="195"/>
      <c r="P232" s="195"/>
      <c r="Q232" s="195"/>
      <c r="R232" s="195"/>
      <c r="S232" s="195"/>
      <c r="T232" s="196"/>
      <c r="U232" s="195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 t="s">
        <v>127</v>
      </c>
      <c r="AF232" s="197" t="n">
        <v>0</v>
      </c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</row>
    <row r="233" customFormat="false" ht="12.75" hidden="false" customHeight="false" outlineLevel="1" collapsed="false">
      <c r="A233" s="188"/>
      <c r="B233" s="189"/>
      <c r="C233" s="198" t="s">
        <v>459</v>
      </c>
      <c r="D233" s="199"/>
      <c r="E233" s="200" t="n">
        <v>0.425</v>
      </c>
      <c r="F233" s="194"/>
      <c r="G233" s="194"/>
      <c r="H233" s="194"/>
      <c r="I233" s="194"/>
      <c r="J233" s="194"/>
      <c r="K233" s="194"/>
      <c r="L233" s="194"/>
      <c r="M233" s="194"/>
      <c r="N233" s="195"/>
      <c r="O233" s="195"/>
      <c r="P233" s="195"/>
      <c r="Q233" s="195"/>
      <c r="R233" s="195"/>
      <c r="S233" s="195"/>
      <c r="T233" s="196"/>
      <c r="U233" s="195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 t="s">
        <v>127</v>
      </c>
      <c r="AF233" s="197" t="n">
        <v>0</v>
      </c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197"/>
      <c r="AV233" s="197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</row>
    <row r="234" customFormat="false" ht="19.4" hidden="false" customHeight="false" outlineLevel="1" collapsed="false">
      <c r="A234" s="188" t="n">
        <v>135</v>
      </c>
      <c r="B234" s="189" t="s">
        <v>460</v>
      </c>
      <c r="C234" s="190" t="s">
        <v>461</v>
      </c>
      <c r="D234" s="191" t="s">
        <v>462</v>
      </c>
      <c r="E234" s="192" t="n">
        <v>3</v>
      </c>
      <c r="F234" s="193" t="n">
        <f aca="false">H234+J234</f>
        <v>0</v>
      </c>
      <c r="G234" s="194" t="n">
        <f aca="false">ROUND(E234*F234,2)</f>
        <v>0</v>
      </c>
      <c r="H234" s="194"/>
      <c r="I234" s="194" t="n">
        <f aca="false">ROUND(E234*H234,2)</f>
        <v>0</v>
      </c>
      <c r="J234" s="194"/>
      <c r="K234" s="194" t="n">
        <f aca="false">ROUND(E234*J234,2)</f>
        <v>0</v>
      </c>
      <c r="L234" s="194" t="n">
        <v>21</v>
      </c>
      <c r="M234" s="194" t="n">
        <f aca="false">G234*(1+L234/100)</f>
        <v>0</v>
      </c>
      <c r="N234" s="195" t="n">
        <v>0</v>
      </c>
      <c r="O234" s="195" t="n">
        <f aca="false">ROUND(E234*N234,5)</f>
        <v>0</v>
      </c>
      <c r="P234" s="195" t="n">
        <v>0</v>
      </c>
      <c r="Q234" s="195" t="n">
        <f aca="false">ROUND(E234*P234,5)</f>
        <v>0</v>
      </c>
      <c r="R234" s="195"/>
      <c r="S234" s="195"/>
      <c r="T234" s="196" t="n">
        <v>0</v>
      </c>
      <c r="U234" s="195" t="n">
        <f aca="false">ROUND(E234*T234,2)</f>
        <v>0</v>
      </c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 t="s">
        <v>113</v>
      </c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</row>
    <row r="235" customFormat="false" ht="12.75" hidden="false" customHeight="false" outlineLevel="1" collapsed="false">
      <c r="A235" s="188" t="n">
        <v>136</v>
      </c>
      <c r="B235" s="189" t="s">
        <v>463</v>
      </c>
      <c r="C235" s="190" t="s">
        <v>464</v>
      </c>
      <c r="D235" s="191" t="s">
        <v>462</v>
      </c>
      <c r="E235" s="192" t="n">
        <v>3</v>
      </c>
      <c r="F235" s="193" t="n">
        <f aca="false">H235+J235</f>
        <v>0</v>
      </c>
      <c r="G235" s="194" t="n">
        <f aca="false">ROUND(E235*F235,2)</f>
        <v>0</v>
      </c>
      <c r="H235" s="194"/>
      <c r="I235" s="194" t="n">
        <f aca="false">ROUND(E235*H235,2)</f>
        <v>0</v>
      </c>
      <c r="J235" s="194"/>
      <c r="K235" s="194" t="n">
        <f aca="false">ROUND(E235*J235,2)</f>
        <v>0</v>
      </c>
      <c r="L235" s="194" t="n">
        <v>21</v>
      </c>
      <c r="M235" s="194" t="n">
        <f aca="false">G235*(1+L235/100)</f>
        <v>0</v>
      </c>
      <c r="N235" s="195" t="n">
        <v>0</v>
      </c>
      <c r="O235" s="195" t="n">
        <f aca="false">ROUND(E235*N235,5)</f>
        <v>0</v>
      </c>
      <c r="P235" s="195" t="n">
        <v>0</v>
      </c>
      <c r="Q235" s="195" t="n">
        <f aca="false">ROUND(E235*P235,5)</f>
        <v>0</v>
      </c>
      <c r="R235" s="195"/>
      <c r="S235" s="195"/>
      <c r="T235" s="196" t="n">
        <v>0</v>
      </c>
      <c r="U235" s="195" t="n">
        <f aca="false">ROUND(E235*T235,2)</f>
        <v>0</v>
      </c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 t="s">
        <v>113</v>
      </c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197"/>
      <c r="AV235" s="197"/>
      <c r="AW235" s="197"/>
      <c r="AX235" s="197"/>
      <c r="AY235" s="197"/>
      <c r="AZ235" s="197"/>
      <c r="BA235" s="197"/>
      <c r="BB235" s="197"/>
      <c r="BC235" s="197"/>
      <c r="BD235" s="197"/>
      <c r="BE235" s="197"/>
      <c r="BF235" s="197"/>
      <c r="BG235" s="197"/>
      <c r="BH235" s="197"/>
    </row>
    <row r="236" customFormat="false" ht="19.4" hidden="false" customHeight="false" outlineLevel="1" collapsed="false">
      <c r="A236" s="188" t="n">
        <v>137</v>
      </c>
      <c r="B236" s="189" t="s">
        <v>465</v>
      </c>
      <c r="C236" s="190" t="s">
        <v>466</v>
      </c>
      <c r="D236" s="191" t="s">
        <v>462</v>
      </c>
      <c r="E236" s="192" t="n">
        <v>1</v>
      </c>
      <c r="F236" s="193" t="n">
        <f aca="false">H236+J236</f>
        <v>0</v>
      </c>
      <c r="G236" s="194" t="n">
        <f aca="false">ROUND(E236*F236,2)</f>
        <v>0</v>
      </c>
      <c r="H236" s="194"/>
      <c r="I236" s="194" t="n">
        <f aca="false">ROUND(E236*H236,2)</f>
        <v>0</v>
      </c>
      <c r="J236" s="194"/>
      <c r="K236" s="194" t="n">
        <f aca="false">ROUND(E236*J236,2)</f>
        <v>0</v>
      </c>
      <c r="L236" s="194" t="n">
        <v>21</v>
      </c>
      <c r="M236" s="194" t="n">
        <f aca="false">G236*(1+L236/100)</f>
        <v>0</v>
      </c>
      <c r="N236" s="195" t="n">
        <v>0</v>
      </c>
      <c r="O236" s="195" t="n">
        <f aca="false">ROUND(E236*N236,5)</f>
        <v>0</v>
      </c>
      <c r="P236" s="195" t="n">
        <v>0</v>
      </c>
      <c r="Q236" s="195" t="n">
        <f aca="false">ROUND(E236*P236,5)</f>
        <v>0</v>
      </c>
      <c r="R236" s="195"/>
      <c r="S236" s="195"/>
      <c r="T236" s="196" t="n">
        <v>0</v>
      </c>
      <c r="U236" s="195" t="n">
        <f aca="false">ROUND(E236*T236,2)</f>
        <v>0</v>
      </c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 t="s">
        <v>113</v>
      </c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197"/>
      <c r="AV236" s="197"/>
      <c r="AW236" s="197"/>
      <c r="AX236" s="197"/>
      <c r="AY236" s="197"/>
      <c r="AZ236" s="197"/>
      <c r="BA236" s="197"/>
      <c r="BB236" s="197"/>
      <c r="BC236" s="197"/>
      <c r="BD236" s="197"/>
      <c r="BE236" s="197"/>
      <c r="BF236" s="197"/>
      <c r="BG236" s="197"/>
      <c r="BH236" s="197"/>
    </row>
    <row r="237" customFormat="false" ht="19.4" hidden="false" customHeight="false" outlineLevel="1" collapsed="false">
      <c r="A237" s="188" t="n">
        <v>138</v>
      </c>
      <c r="B237" s="189" t="s">
        <v>467</v>
      </c>
      <c r="C237" s="190" t="s">
        <v>468</v>
      </c>
      <c r="D237" s="191" t="s">
        <v>462</v>
      </c>
      <c r="E237" s="192" t="n">
        <v>2</v>
      </c>
      <c r="F237" s="193" t="n">
        <f aca="false">H237+J237</f>
        <v>0</v>
      </c>
      <c r="G237" s="194" t="n">
        <f aca="false">ROUND(E237*F237,2)</f>
        <v>0</v>
      </c>
      <c r="H237" s="194"/>
      <c r="I237" s="194" t="n">
        <f aca="false">ROUND(E237*H237,2)</f>
        <v>0</v>
      </c>
      <c r="J237" s="194"/>
      <c r="K237" s="194" t="n">
        <f aca="false">ROUND(E237*J237,2)</f>
        <v>0</v>
      </c>
      <c r="L237" s="194" t="n">
        <v>21</v>
      </c>
      <c r="M237" s="194" t="n">
        <f aca="false">G237*(1+L237/100)</f>
        <v>0</v>
      </c>
      <c r="N237" s="195" t="n">
        <v>0</v>
      </c>
      <c r="O237" s="195" t="n">
        <f aca="false">ROUND(E237*N237,5)</f>
        <v>0</v>
      </c>
      <c r="P237" s="195" t="n">
        <v>0</v>
      </c>
      <c r="Q237" s="195" t="n">
        <f aca="false">ROUND(E237*P237,5)</f>
        <v>0</v>
      </c>
      <c r="R237" s="195"/>
      <c r="S237" s="195"/>
      <c r="T237" s="196" t="n">
        <v>0</v>
      </c>
      <c r="U237" s="195" t="n">
        <f aca="false">ROUND(E237*T237,2)</f>
        <v>0</v>
      </c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 t="s">
        <v>113</v>
      </c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197"/>
      <c r="AV237" s="197"/>
      <c r="AW237" s="197"/>
      <c r="AX237" s="197"/>
      <c r="AY237" s="197"/>
      <c r="AZ237" s="197"/>
      <c r="BA237" s="197"/>
      <c r="BB237" s="197"/>
      <c r="BC237" s="197"/>
      <c r="BD237" s="197"/>
      <c r="BE237" s="197"/>
      <c r="BF237" s="197"/>
      <c r="BG237" s="197"/>
      <c r="BH237" s="197"/>
    </row>
    <row r="238" customFormat="false" ht="19.4" hidden="false" customHeight="false" outlineLevel="1" collapsed="false">
      <c r="A238" s="188" t="n">
        <v>139</v>
      </c>
      <c r="B238" s="189" t="s">
        <v>469</v>
      </c>
      <c r="C238" s="190" t="s">
        <v>470</v>
      </c>
      <c r="D238" s="191" t="s">
        <v>462</v>
      </c>
      <c r="E238" s="192" t="n">
        <v>4</v>
      </c>
      <c r="F238" s="193" t="n">
        <f aca="false">H238+J238</f>
        <v>0</v>
      </c>
      <c r="G238" s="194" t="n">
        <f aca="false">ROUND(E238*F238,2)</f>
        <v>0</v>
      </c>
      <c r="H238" s="194"/>
      <c r="I238" s="194" t="n">
        <f aca="false">ROUND(E238*H238,2)</f>
        <v>0</v>
      </c>
      <c r="J238" s="194"/>
      <c r="K238" s="194" t="n">
        <f aca="false">ROUND(E238*J238,2)</f>
        <v>0</v>
      </c>
      <c r="L238" s="194" t="n">
        <v>21</v>
      </c>
      <c r="M238" s="194" t="n">
        <f aca="false">G238*(1+L238/100)</f>
        <v>0</v>
      </c>
      <c r="N238" s="195" t="n">
        <v>0</v>
      </c>
      <c r="O238" s="195" t="n">
        <f aca="false">ROUND(E238*N238,5)</f>
        <v>0</v>
      </c>
      <c r="P238" s="195" t="n">
        <v>0</v>
      </c>
      <c r="Q238" s="195" t="n">
        <f aca="false">ROUND(E238*P238,5)</f>
        <v>0</v>
      </c>
      <c r="R238" s="195"/>
      <c r="S238" s="195"/>
      <c r="T238" s="196" t="n">
        <v>0</v>
      </c>
      <c r="U238" s="195" t="n">
        <f aca="false">ROUND(E238*T238,2)</f>
        <v>0</v>
      </c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 t="s">
        <v>113</v>
      </c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197"/>
      <c r="AV238" s="197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</row>
    <row r="239" customFormat="false" ht="12.75" hidden="false" customHeight="false" outlineLevel="1" collapsed="false">
      <c r="A239" s="188" t="n">
        <v>140</v>
      </c>
      <c r="B239" s="189" t="s">
        <v>471</v>
      </c>
      <c r="C239" s="190" t="s">
        <v>472</v>
      </c>
      <c r="D239" s="191" t="s">
        <v>404</v>
      </c>
      <c r="E239" s="192" t="n">
        <v>4</v>
      </c>
      <c r="F239" s="193" t="n">
        <f aca="false">H239+J239</f>
        <v>0</v>
      </c>
      <c r="G239" s="194" t="n">
        <f aca="false">ROUND(E239*F239,2)</f>
        <v>0</v>
      </c>
      <c r="H239" s="194"/>
      <c r="I239" s="194" t="n">
        <f aca="false">ROUND(E239*H239,2)</f>
        <v>0</v>
      </c>
      <c r="J239" s="194"/>
      <c r="K239" s="194" t="n">
        <f aca="false">ROUND(E239*J239,2)</f>
        <v>0</v>
      </c>
      <c r="L239" s="194" t="n">
        <v>21</v>
      </c>
      <c r="M239" s="194" t="n">
        <f aca="false">G239*(1+L239/100)</f>
        <v>0</v>
      </c>
      <c r="N239" s="195" t="n">
        <v>0</v>
      </c>
      <c r="O239" s="195" t="n">
        <f aca="false">ROUND(E239*N239,5)</f>
        <v>0</v>
      </c>
      <c r="P239" s="195" t="n">
        <v>0</v>
      </c>
      <c r="Q239" s="195" t="n">
        <f aca="false">ROUND(E239*P239,5)</f>
        <v>0</v>
      </c>
      <c r="R239" s="195"/>
      <c r="S239" s="195"/>
      <c r="T239" s="196" t="n">
        <v>0</v>
      </c>
      <c r="U239" s="195" t="n">
        <f aca="false">ROUND(E239*T239,2)</f>
        <v>0</v>
      </c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 t="s">
        <v>113</v>
      </c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197"/>
      <c r="AV239" s="197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</row>
    <row r="240" customFormat="false" ht="12.75" hidden="false" customHeight="false" outlineLevel="1" collapsed="false">
      <c r="A240" s="188" t="n">
        <v>141</v>
      </c>
      <c r="B240" s="189" t="s">
        <v>473</v>
      </c>
      <c r="C240" s="190" t="s">
        <v>474</v>
      </c>
      <c r="D240" s="191" t="s">
        <v>475</v>
      </c>
      <c r="E240" s="192" t="n">
        <v>8</v>
      </c>
      <c r="F240" s="193" t="n">
        <f aca="false">H240+J240</f>
        <v>0</v>
      </c>
      <c r="G240" s="194" t="n">
        <f aca="false">ROUND(E240*F240,2)</f>
        <v>0</v>
      </c>
      <c r="H240" s="194"/>
      <c r="I240" s="194" t="n">
        <f aca="false">ROUND(E240*H240,2)</f>
        <v>0</v>
      </c>
      <c r="J240" s="194"/>
      <c r="K240" s="194" t="n">
        <f aca="false">ROUND(E240*J240,2)</f>
        <v>0</v>
      </c>
      <c r="L240" s="194" t="n">
        <v>21</v>
      </c>
      <c r="M240" s="194" t="n">
        <f aca="false">G240*(1+L240/100)</f>
        <v>0</v>
      </c>
      <c r="N240" s="195" t="n">
        <v>0</v>
      </c>
      <c r="O240" s="195" t="n">
        <f aca="false">ROUND(E240*N240,5)</f>
        <v>0</v>
      </c>
      <c r="P240" s="195" t="n">
        <v>0</v>
      </c>
      <c r="Q240" s="195" t="n">
        <f aca="false">ROUND(E240*P240,5)</f>
        <v>0</v>
      </c>
      <c r="R240" s="195"/>
      <c r="S240" s="195"/>
      <c r="T240" s="196" t="n">
        <v>0</v>
      </c>
      <c r="U240" s="195" t="n">
        <f aca="false">ROUND(E240*T240,2)</f>
        <v>0</v>
      </c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 t="s">
        <v>113</v>
      </c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197"/>
      <c r="AV240" s="197"/>
      <c r="AW240" s="197"/>
      <c r="AX240" s="197"/>
      <c r="AY240" s="197"/>
      <c r="AZ240" s="197"/>
      <c r="BA240" s="197"/>
      <c r="BB240" s="197"/>
      <c r="BC240" s="197"/>
      <c r="BD240" s="197"/>
      <c r="BE240" s="197"/>
      <c r="BF240" s="197"/>
      <c r="BG240" s="197"/>
      <c r="BH240" s="197"/>
    </row>
    <row r="241" customFormat="false" ht="12.75" hidden="false" customHeight="false" outlineLevel="1" collapsed="false">
      <c r="A241" s="188"/>
      <c r="B241" s="189"/>
      <c r="C241" s="198" t="s">
        <v>476</v>
      </c>
      <c r="D241" s="199"/>
      <c r="E241" s="200" t="n">
        <v>7.46</v>
      </c>
      <c r="F241" s="194"/>
      <c r="G241" s="194"/>
      <c r="H241" s="194"/>
      <c r="I241" s="194"/>
      <c r="J241" s="194"/>
      <c r="K241" s="194"/>
      <c r="L241" s="194"/>
      <c r="M241" s="194"/>
      <c r="N241" s="195"/>
      <c r="O241" s="195"/>
      <c r="P241" s="195"/>
      <c r="Q241" s="195"/>
      <c r="R241" s="195"/>
      <c r="S241" s="195"/>
      <c r="T241" s="196"/>
      <c r="U241" s="195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 t="s">
        <v>127</v>
      </c>
      <c r="AF241" s="197" t="n">
        <v>0</v>
      </c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197"/>
      <c r="AV241" s="197"/>
      <c r="AW241" s="197"/>
      <c r="AX241" s="197"/>
      <c r="AY241" s="197"/>
      <c r="AZ241" s="197"/>
      <c r="BA241" s="197"/>
      <c r="BB241" s="197"/>
      <c r="BC241" s="197"/>
      <c r="BD241" s="197"/>
      <c r="BE241" s="197"/>
      <c r="BF241" s="197"/>
      <c r="BG241" s="197"/>
      <c r="BH241" s="197"/>
    </row>
    <row r="242" customFormat="false" ht="12.75" hidden="false" customHeight="false" outlineLevel="1" collapsed="false">
      <c r="A242" s="188"/>
      <c r="B242" s="189"/>
      <c r="C242" s="198" t="s">
        <v>477</v>
      </c>
      <c r="D242" s="199"/>
      <c r="E242" s="200" t="n">
        <v>0.54</v>
      </c>
      <c r="F242" s="194"/>
      <c r="G242" s="194"/>
      <c r="H242" s="194"/>
      <c r="I242" s="194"/>
      <c r="J242" s="194"/>
      <c r="K242" s="194"/>
      <c r="L242" s="194"/>
      <c r="M242" s="194"/>
      <c r="N242" s="195"/>
      <c r="O242" s="195"/>
      <c r="P242" s="195"/>
      <c r="Q242" s="195"/>
      <c r="R242" s="195"/>
      <c r="S242" s="195"/>
      <c r="T242" s="196"/>
      <c r="U242" s="195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 t="s">
        <v>127</v>
      </c>
      <c r="AF242" s="197" t="n">
        <v>0</v>
      </c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197"/>
      <c r="AV242" s="197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</row>
    <row r="243" customFormat="false" ht="12.75" hidden="false" customHeight="false" outlineLevel="1" collapsed="false">
      <c r="A243" s="188" t="n">
        <v>142</v>
      </c>
      <c r="B243" s="189" t="s">
        <v>478</v>
      </c>
      <c r="C243" s="190" t="s">
        <v>479</v>
      </c>
      <c r="D243" s="191" t="s">
        <v>462</v>
      </c>
      <c r="E243" s="192" t="n">
        <v>6</v>
      </c>
      <c r="F243" s="193" t="n">
        <f aca="false">H243+J243</f>
        <v>0</v>
      </c>
      <c r="G243" s="194" t="n">
        <f aca="false">ROUND(E243*F243,2)</f>
        <v>0</v>
      </c>
      <c r="H243" s="194"/>
      <c r="I243" s="194" t="n">
        <f aca="false">ROUND(E243*H243,2)</f>
        <v>0</v>
      </c>
      <c r="J243" s="194"/>
      <c r="K243" s="194" t="n">
        <f aca="false">ROUND(E243*J243,2)</f>
        <v>0</v>
      </c>
      <c r="L243" s="194" t="n">
        <v>21</v>
      </c>
      <c r="M243" s="194" t="n">
        <f aca="false">G243*(1+L243/100)</f>
        <v>0</v>
      </c>
      <c r="N243" s="195" t="n">
        <v>0</v>
      </c>
      <c r="O243" s="195" t="n">
        <f aca="false">ROUND(E243*N243,5)</f>
        <v>0</v>
      </c>
      <c r="P243" s="195" t="n">
        <v>0</v>
      </c>
      <c r="Q243" s="195" t="n">
        <f aca="false">ROUND(E243*P243,5)</f>
        <v>0</v>
      </c>
      <c r="R243" s="195"/>
      <c r="S243" s="195"/>
      <c r="T243" s="196" t="n">
        <v>0</v>
      </c>
      <c r="U243" s="195" t="n">
        <f aca="false">ROUND(E243*T243,2)</f>
        <v>0</v>
      </c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 t="s">
        <v>113</v>
      </c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197"/>
      <c r="AV243" s="197"/>
      <c r="AW243" s="197"/>
      <c r="AX243" s="197"/>
      <c r="AY243" s="197"/>
      <c r="AZ243" s="197"/>
      <c r="BA243" s="197"/>
      <c r="BB243" s="197"/>
      <c r="BC243" s="197"/>
      <c r="BD243" s="197"/>
      <c r="BE243" s="197"/>
      <c r="BF243" s="197"/>
      <c r="BG243" s="197"/>
      <c r="BH243" s="197"/>
    </row>
    <row r="244" customFormat="false" ht="12.75" hidden="false" customHeight="false" outlineLevel="1" collapsed="false">
      <c r="A244" s="188" t="n">
        <v>143</v>
      </c>
      <c r="B244" s="189" t="s">
        <v>480</v>
      </c>
      <c r="C244" s="190" t="s">
        <v>481</v>
      </c>
      <c r="D244" s="191" t="s">
        <v>462</v>
      </c>
      <c r="E244" s="192" t="n">
        <v>1</v>
      </c>
      <c r="F244" s="193" t="n">
        <f aca="false">H244+J244</f>
        <v>0</v>
      </c>
      <c r="G244" s="194" t="n">
        <f aca="false">ROUND(E244*F244,2)</f>
        <v>0</v>
      </c>
      <c r="H244" s="194"/>
      <c r="I244" s="194" t="n">
        <f aca="false">ROUND(E244*H244,2)</f>
        <v>0</v>
      </c>
      <c r="J244" s="194"/>
      <c r="K244" s="194" t="n">
        <f aca="false">ROUND(E244*J244,2)</f>
        <v>0</v>
      </c>
      <c r="L244" s="194" t="n">
        <v>21</v>
      </c>
      <c r="M244" s="194" t="n">
        <f aca="false">G244*(1+L244/100)</f>
        <v>0</v>
      </c>
      <c r="N244" s="195" t="n">
        <v>0</v>
      </c>
      <c r="O244" s="195" t="n">
        <f aca="false">ROUND(E244*N244,5)</f>
        <v>0</v>
      </c>
      <c r="P244" s="195" t="n">
        <v>0</v>
      </c>
      <c r="Q244" s="195" t="n">
        <f aca="false">ROUND(E244*P244,5)</f>
        <v>0</v>
      </c>
      <c r="R244" s="195"/>
      <c r="S244" s="195"/>
      <c r="T244" s="196" t="n">
        <v>0</v>
      </c>
      <c r="U244" s="195" t="n">
        <f aca="false">ROUND(E244*T244,2)</f>
        <v>0</v>
      </c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 t="s">
        <v>113</v>
      </c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197"/>
      <c r="AV244" s="197"/>
      <c r="AW244" s="197"/>
      <c r="AX244" s="197"/>
      <c r="AY244" s="197"/>
      <c r="AZ244" s="197"/>
      <c r="BA244" s="197"/>
      <c r="BB244" s="197"/>
      <c r="BC244" s="197"/>
      <c r="BD244" s="197"/>
      <c r="BE244" s="197"/>
      <c r="BF244" s="197"/>
      <c r="BG244" s="197"/>
      <c r="BH244" s="197"/>
    </row>
    <row r="245" customFormat="false" ht="19.4" hidden="false" customHeight="false" outlineLevel="1" collapsed="false">
      <c r="A245" s="188" t="n">
        <v>144</v>
      </c>
      <c r="B245" s="189" t="s">
        <v>482</v>
      </c>
      <c r="C245" s="190" t="s">
        <v>483</v>
      </c>
      <c r="D245" s="191" t="s">
        <v>462</v>
      </c>
      <c r="E245" s="192" t="n">
        <v>1</v>
      </c>
      <c r="F245" s="193" t="n">
        <f aca="false">H245+J245</f>
        <v>0</v>
      </c>
      <c r="G245" s="194" t="n">
        <f aca="false">ROUND(E245*F245,2)</f>
        <v>0</v>
      </c>
      <c r="H245" s="194"/>
      <c r="I245" s="194" t="n">
        <f aca="false">ROUND(E245*H245,2)</f>
        <v>0</v>
      </c>
      <c r="J245" s="194"/>
      <c r="K245" s="194" t="n">
        <f aca="false">ROUND(E245*J245,2)</f>
        <v>0</v>
      </c>
      <c r="L245" s="194" t="n">
        <v>21</v>
      </c>
      <c r="M245" s="194" t="n">
        <f aca="false">G245*(1+L245/100)</f>
        <v>0</v>
      </c>
      <c r="N245" s="195" t="n">
        <v>0</v>
      </c>
      <c r="O245" s="195" t="n">
        <f aca="false">ROUND(E245*N245,5)</f>
        <v>0</v>
      </c>
      <c r="P245" s="195" t="n">
        <v>0</v>
      </c>
      <c r="Q245" s="195" t="n">
        <f aca="false">ROUND(E245*P245,5)</f>
        <v>0</v>
      </c>
      <c r="R245" s="195"/>
      <c r="S245" s="195"/>
      <c r="T245" s="196" t="n">
        <v>0</v>
      </c>
      <c r="U245" s="195" t="n">
        <f aca="false">ROUND(E245*T245,2)</f>
        <v>0</v>
      </c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 t="s">
        <v>113</v>
      </c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197"/>
      <c r="AV245" s="197"/>
      <c r="AW245" s="197"/>
      <c r="AX245" s="197"/>
      <c r="AY245" s="197"/>
      <c r="AZ245" s="197"/>
      <c r="BA245" s="197"/>
      <c r="BB245" s="197"/>
      <c r="BC245" s="197"/>
      <c r="BD245" s="197"/>
      <c r="BE245" s="197"/>
      <c r="BF245" s="197"/>
      <c r="BG245" s="197"/>
      <c r="BH245" s="197"/>
    </row>
    <row r="246" customFormat="false" ht="12.75" hidden="false" customHeight="false" outlineLevel="1" collapsed="false">
      <c r="A246" s="188" t="n">
        <v>145</v>
      </c>
      <c r="B246" s="189" t="s">
        <v>484</v>
      </c>
      <c r="C246" s="190" t="s">
        <v>485</v>
      </c>
      <c r="D246" s="191" t="s">
        <v>462</v>
      </c>
      <c r="E246" s="192" t="n">
        <v>2</v>
      </c>
      <c r="F246" s="193" t="n">
        <f aca="false">H246+J246</f>
        <v>0</v>
      </c>
      <c r="G246" s="194" t="n">
        <f aca="false">ROUND(E246*F246,2)</f>
        <v>0</v>
      </c>
      <c r="H246" s="194"/>
      <c r="I246" s="194" t="n">
        <f aca="false">ROUND(E246*H246,2)</f>
        <v>0</v>
      </c>
      <c r="J246" s="194"/>
      <c r="K246" s="194" t="n">
        <f aca="false">ROUND(E246*J246,2)</f>
        <v>0</v>
      </c>
      <c r="L246" s="194" t="n">
        <v>21</v>
      </c>
      <c r="M246" s="194" t="n">
        <f aca="false">G246*(1+L246/100)</f>
        <v>0</v>
      </c>
      <c r="N246" s="195" t="n">
        <v>0</v>
      </c>
      <c r="O246" s="195" t="n">
        <f aca="false">ROUND(E246*N246,5)</f>
        <v>0</v>
      </c>
      <c r="P246" s="195" t="n">
        <v>0</v>
      </c>
      <c r="Q246" s="195" t="n">
        <f aca="false">ROUND(E246*P246,5)</f>
        <v>0</v>
      </c>
      <c r="R246" s="195"/>
      <c r="S246" s="195"/>
      <c r="T246" s="196" t="n">
        <v>0</v>
      </c>
      <c r="U246" s="195" t="n">
        <f aca="false">ROUND(E246*T246,2)</f>
        <v>0</v>
      </c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 t="s">
        <v>113</v>
      </c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197"/>
      <c r="AV246" s="197"/>
      <c r="AW246" s="197"/>
      <c r="AX246" s="197"/>
      <c r="AY246" s="197"/>
      <c r="AZ246" s="197"/>
      <c r="BA246" s="197"/>
      <c r="BB246" s="197"/>
      <c r="BC246" s="197"/>
      <c r="BD246" s="197"/>
      <c r="BE246" s="197"/>
      <c r="BF246" s="197"/>
      <c r="BG246" s="197"/>
      <c r="BH246" s="197"/>
    </row>
    <row r="247" customFormat="false" ht="19.4" hidden="false" customHeight="false" outlineLevel="1" collapsed="false">
      <c r="A247" s="188" t="n">
        <v>146</v>
      </c>
      <c r="B247" s="189" t="s">
        <v>486</v>
      </c>
      <c r="C247" s="190" t="s">
        <v>487</v>
      </c>
      <c r="D247" s="191" t="s">
        <v>462</v>
      </c>
      <c r="E247" s="192" t="n">
        <v>3</v>
      </c>
      <c r="F247" s="193" t="n">
        <f aca="false">H247+J247</f>
        <v>0</v>
      </c>
      <c r="G247" s="194" t="n">
        <f aca="false">ROUND(E247*F247,2)</f>
        <v>0</v>
      </c>
      <c r="H247" s="194"/>
      <c r="I247" s="194" t="n">
        <f aca="false">ROUND(E247*H247,2)</f>
        <v>0</v>
      </c>
      <c r="J247" s="194"/>
      <c r="K247" s="194" t="n">
        <f aca="false">ROUND(E247*J247,2)</f>
        <v>0</v>
      </c>
      <c r="L247" s="194" t="n">
        <v>21</v>
      </c>
      <c r="M247" s="194" t="n">
        <f aca="false">G247*(1+L247/100)</f>
        <v>0</v>
      </c>
      <c r="N247" s="195" t="n">
        <v>0</v>
      </c>
      <c r="O247" s="195" t="n">
        <f aca="false">ROUND(E247*N247,5)</f>
        <v>0</v>
      </c>
      <c r="P247" s="195" t="n">
        <v>0</v>
      </c>
      <c r="Q247" s="195" t="n">
        <f aca="false">ROUND(E247*P247,5)</f>
        <v>0</v>
      </c>
      <c r="R247" s="195"/>
      <c r="S247" s="195"/>
      <c r="T247" s="196" t="n">
        <v>0</v>
      </c>
      <c r="U247" s="195" t="n">
        <f aca="false">ROUND(E247*T247,2)</f>
        <v>0</v>
      </c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 t="s">
        <v>113</v>
      </c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197"/>
      <c r="AV247" s="197"/>
      <c r="AW247" s="197"/>
      <c r="AX247" s="197"/>
      <c r="AY247" s="197"/>
      <c r="AZ247" s="197"/>
      <c r="BA247" s="197"/>
      <c r="BB247" s="197"/>
      <c r="BC247" s="197"/>
      <c r="BD247" s="197"/>
      <c r="BE247" s="197"/>
      <c r="BF247" s="197"/>
      <c r="BG247" s="197"/>
      <c r="BH247" s="197"/>
    </row>
    <row r="248" customFormat="false" ht="19.4" hidden="false" customHeight="false" outlineLevel="1" collapsed="false">
      <c r="A248" s="188" t="n">
        <v>147</v>
      </c>
      <c r="B248" s="189" t="s">
        <v>488</v>
      </c>
      <c r="C248" s="190" t="s">
        <v>489</v>
      </c>
      <c r="D248" s="191" t="s">
        <v>462</v>
      </c>
      <c r="E248" s="192" t="n">
        <v>3</v>
      </c>
      <c r="F248" s="193" t="n">
        <f aca="false">H248+J248</f>
        <v>0</v>
      </c>
      <c r="G248" s="194" t="n">
        <f aca="false">ROUND(E248*F248,2)</f>
        <v>0</v>
      </c>
      <c r="H248" s="194"/>
      <c r="I248" s="194" t="n">
        <f aca="false">ROUND(E248*H248,2)</f>
        <v>0</v>
      </c>
      <c r="J248" s="194"/>
      <c r="K248" s="194" t="n">
        <f aca="false">ROUND(E248*J248,2)</f>
        <v>0</v>
      </c>
      <c r="L248" s="194" t="n">
        <v>21</v>
      </c>
      <c r="M248" s="194" t="n">
        <f aca="false">G248*(1+L248/100)</f>
        <v>0</v>
      </c>
      <c r="N248" s="195" t="n">
        <v>0</v>
      </c>
      <c r="O248" s="195" t="n">
        <f aca="false">ROUND(E248*N248,5)</f>
        <v>0</v>
      </c>
      <c r="P248" s="195" t="n">
        <v>0</v>
      </c>
      <c r="Q248" s="195" t="n">
        <f aca="false">ROUND(E248*P248,5)</f>
        <v>0</v>
      </c>
      <c r="R248" s="195"/>
      <c r="S248" s="195"/>
      <c r="T248" s="196" t="n">
        <v>0</v>
      </c>
      <c r="U248" s="195" t="n">
        <f aca="false">ROUND(E248*T248,2)</f>
        <v>0</v>
      </c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 t="s">
        <v>113</v>
      </c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197"/>
      <c r="AV248" s="197"/>
      <c r="AW248" s="197"/>
      <c r="AX248" s="197"/>
      <c r="AY248" s="197"/>
      <c r="AZ248" s="197"/>
      <c r="BA248" s="197"/>
      <c r="BB248" s="197"/>
      <c r="BC248" s="197"/>
      <c r="BD248" s="197"/>
      <c r="BE248" s="197"/>
      <c r="BF248" s="197"/>
      <c r="BG248" s="197"/>
      <c r="BH248" s="197"/>
    </row>
    <row r="249" customFormat="false" ht="19.4" hidden="false" customHeight="false" outlineLevel="1" collapsed="false">
      <c r="A249" s="188" t="n">
        <v>148</v>
      </c>
      <c r="B249" s="189" t="s">
        <v>490</v>
      </c>
      <c r="C249" s="190" t="s">
        <v>491</v>
      </c>
      <c r="D249" s="191" t="s">
        <v>462</v>
      </c>
      <c r="E249" s="192" t="n">
        <v>55</v>
      </c>
      <c r="F249" s="193" t="n">
        <f aca="false">H249+J249</f>
        <v>0</v>
      </c>
      <c r="G249" s="194" t="n">
        <f aca="false">ROUND(E249*F249,2)</f>
        <v>0</v>
      </c>
      <c r="H249" s="194"/>
      <c r="I249" s="194" t="n">
        <f aca="false">ROUND(E249*H249,2)</f>
        <v>0</v>
      </c>
      <c r="J249" s="194"/>
      <c r="K249" s="194" t="n">
        <f aca="false">ROUND(E249*J249,2)</f>
        <v>0</v>
      </c>
      <c r="L249" s="194" t="n">
        <v>21</v>
      </c>
      <c r="M249" s="194" t="n">
        <f aca="false">G249*(1+L249/100)</f>
        <v>0</v>
      </c>
      <c r="N249" s="195" t="n">
        <v>0</v>
      </c>
      <c r="O249" s="195" t="n">
        <f aca="false">ROUND(E249*N249,5)</f>
        <v>0</v>
      </c>
      <c r="P249" s="195" t="n">
        <v>0</v>
      </c>
      <c r="Q249" s="195" t="n">
        <f aca="false">ROUND(E249*P249,5)</f>
        <v>0</v>
      </c>
      <c r="R249" s="195"/>
      <c r="S249" s="195"/>
      <c r="T249" s="196" t="n">
        <v>0</v>
      </c>
      <c r="U249" s="195" t="n">
        <f aca="false">ROUND(E249*T249,2)</f>
        <v>0</v>
      </c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 t="s">
        <v>113</v>
      </c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</row>
    <row r="250" customFormat="false" ht="12.75" hidden="false" customHeight="false" outlineLevel="1" collapsed="false">
      <c r="A250" s="188"/>
      <c r="B250" s="189"/>
      <c r="C250" s="198" t="s">
        <v>492</v>
      </c>
      <c r="D250" s="199"/>
      <c r="E250" s="200"/>
      <c r="F250" s="194"/>
      <c r="G250" s="194"/>
      <c r="H250" s="194"/>
      <c r="I250" s="194"/>
      <c r="J250" s="194"/>
      <c r="K250" s="194"/>
      <c r="L250" s="194"/>
      <c r="M250" s="194"/>
      <c r="N250" s="195"/>
      <c r="O250" s="195"/>
      <c r="P250" s="195"/>
      <c r="Q250" s="195"/>
      <c r="R250" s="195"/>
      <c r="S250" s="195"/>
      <c r="T250" s="196"/>
      <c r="U250" s="195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 t="s">
        <v>127</v>
      </c>
      <c r="AF250" s="197" t="n">
        <v>0</v>
      </c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197"/>
      <c r="AV250" s="197"/>
      <c r="AW250" s="197"/>
      <c r="AX250" s="197"/>
      <c r="AY250" s="197"/>
      <c r="AZ250" s="197"/>
      <c r="BA250" s="197"/>
      <c r="BB250" s="197"/>
      <c r="BC250" s="197"/>
      <c r="BD250" s="197"/>
      <c r="BE250" s="197"/>
      <c r="BF250" s="197"/>
      <c r="BG250" s="197"/>
      <c r="BH250" s="197"/>
    </row>
    <row r="251" customFormat="false" ht="12.75" hidden="false" customHeight="false" outlineLevel="1" collapsed="false">
      <c r="A251" s="188"/>
      <c r="B251" s="189"/>
      <c r="C251" s="198" t="s">
        <v>493</v>
      </c>
      <c r="D251" s="199"/>
      <c r="E251" s="200" t="n">
        <v>55</v>
      </c>
      <c r="F251" s="194"/>
      <c r="G251" s="194"/>
      <c r="H251" s="194"/>
      <c r="I251" s="194"/>
      <c r="J251" s="194"/>
      <c r="K251" s="194"/>
      <c r="L251" s="194"/>
      <c r="M251" s="194"/>
      <c r="N251" s="195"/>
      <c r="O251" s="195"/>
      <c r="P251" s="195"/>
      <c r="Q251" s="195"/>
      <c r="R251" s="195"/>
      <c r="S251" s="195"/>
      <c r="T251" s="196"/>
      <c r="U251" s="195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 t="s">
        <v>127</v>
      </c>
      <c r="AF251" s="197" t="n">
        <v>0</v>
      </c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197"/>
      <c r="AV251" s="197"/>
      <c r="AW251" s="197"/>
      <c r="AX251" s="197"/>
      <c r="AY251" s="197"/>
      <c r="AZ251" s="197"/>
      <c r="BA251" s="197"/>
      <c r="BB251" s="197"/>
      <c r="BC251" s="197"/>
      <c r="BD251" s="197"/>
      <c r="BE251" s="197"/>
      <c r="BF251" s="197"/>
      <c r="BG251" s="197"/>
      <c r="BH251" s="197"/>
    </row>
    <row r="252" customFormat="false" ht="12.75" hidden="false" customHeight="false" outlineLevel="1" collapsed="false">
      <c r="A252" s="188" t="n">
        <v>149</v>
      </c>
      <c r="B252" s="189" t="s">
        <v>494</v>
      </c>
      <c r="C252" s="190" t="s">
        <v>495</v>
      </c>
      <c r="D252" s="191" t="s">
        <v>462</v>
      </c>
      <c r="E252" s="192" t="n">
        <v>4</v>
      </c>
      <c r="F252" s="193" t="n">
        <f aca="false">H252+J252</f>
        <v>0</v>
      </c>
      <c r="G252" s="194" t="n">
        <f aca="false">ROUND(E252*F252,2)</f>
        <v>0</v>
      </c>
      <c r="H252" s="194"/>
      <c r="I252" s="194" t="n">
        <f aca="false">ROUND(E252*H252,2)</f>
        <v>0</v>
      </c>
      <c r="J252" s="194"/>
      <c r="K252" s="194" t="n">
        <f aca="false">ROUND(E252*J252,2)</f>
        <v>0</v>
      </c>
      <c r="L252" s="194" t="n">
        <v>21</v>
      </c>
      <c r="M252" s="194" t="n">
        <f aca="false">G252*(1+L252/100)</f>
        <v>0</v>
      </c>
      <c r="N252" s="195" t="n">
        <v>0</v>
      </c>
      <c r="O252" s="195" t="n">
        <f aca="false">ROUND(E252*N252,5)</f>
        <v>0</v>
      </c>
      <c r="P252" s="195" t="n">
        <v>0</v>
      </c>
      <c r="Q252" s="195" t="n">
        <f aca="false">ROUND(E252*P252,5)</f>
        <v>0</v>
      </c>
      <c r="R252" s="195"/>
      <c r="S252" s="195"/>
      <c r="T252" s="196" t="n">
        <v>0</v>
      </c>
      <c r="U252" s="195" t="n">
        <f aca="false">ROUND(E252*T252,2)</f>
        <v>0</v>
      </c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 t="s">
        <v>113</v>
      </c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197"/>
      <c r="AV252" s="197"/>
      <c r="AW252" s="197"/>
      <c r="AX252" s="197"/>
      <c r="AY252" s="197"/>
      <c r="AZ252" s="197"/>
      <c r="BA252" s="197"/>
      <c r="BB252" s="197"/>
      <c r="BC252" s="197"/>
      <c r="BD252" s="197"/>
      <c r="BE252" s="197"/>
      <c r="BF252" s="197"/>
      <c r="BG252" s="197"/>
      <c r="BH252" s="197"/>
    </row>
    <row r="253" customFormat="false" ht="12.75" hidden="false" customHeight="false" outlineLevel="1" collapsed="false">
      <c r="A253" s="188" t="n">
        <v>150</v>
      </c>
      <c r="B253" s="189" t="s">
        <v>496</v>
      </c>
      <c r="C253" s="190" t="s">
        <v>497</v>
      </c>
      <c r="D253" s="191" t="s">
        <v>462</v>
      </c>
      <c r="E253" s="192" t="n">
        <v>1</v>
      </c>
      <c r="F253" s="193" t="n">
        <f aca="false">H253+J253</f>
        <v>0</v>
      </c>
      <c r="G253" s="194" t="n">
        <f aca="false">ROUND(E253*F253,2)</f>
        <v>0</v>
      </c>
      <c r="H253" s="194"/>
      <c r="I253" s="194" t="n">
        <f aca="false">ROUND(E253*H253,2)</f>
        <v>0</v>
      </c>
      <c r="J253" s="194"/>
      <c r="K253" s="194" t="n">
        <f aca="false">ROUND(E253*J253,2)</f>
        <v>0</v>
      </c>
      <c r="L253" s="194" t="n">
        <v>21</v>
      </c>
      <c r="M253" s="194" t="n">
        <f aca="false">G253*(1+L253/100)</f>
        <v>0</v>
      </c>
      <c r="N253" s="195" t="n">
        <v>0</v>
      </c>
      <c r="O253" s="195" t="n">
        <f aca="false">ROUND(E253*N253,5)</f>
        <v>0</v>
      </c>
      <c r="P253" s="195" t="n">
        <v>0</v>
      </c>
      <c r="Q253" s="195" t="n">
        <f aca="false">ROUND(E253*P253,5)</f>
        <v>0</v>
      </c>
      <c r="R253" s="195"/>
      <c r="S253" s="195"/>
      <c r="T253" s="196" t="n">
        <v>0</v>
      </c>
      <c r="U253" s="195" t="n">
        <f aca="false">ROUND(E253*T253,2)</f>
        <v>0</v>
      </c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 t="s">
        <v>113</v>
      </c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197"/>
      <c r="AV253" s="197"/>
      <c r="AW253" s="197"/>
      <c r="AX253" s="197"/>
      <c r="AY253" s="197"/>
      <c r="AZ253" s="197"/>
      <c r="BA253" s="197"/>
      <c r="BB253" s="197"/>
      <c r="BC253" s="197"/>
      <c r="BD253" s="197"/>
      <c r="BE253" s="197"/>
      <c r="BF253" s="197"/>
      <c r="BG253" s="197"/>
      <c r="BH253" s="197"/>
    </row>
    <row r="254" customFormat="false" ht="12.75" hidden="false" customHeight="false" outlineLevel="1" collapsed="false">
      <c r="A254" s="188" t="n">
        <v>151</v>
      </c>
      <c r="B254" s="189" t="s">
        <v>498</v>
      </c>
      <c r="C254" s="190" t="s">
        <v>499</v>
      </c>
      <c r="D254" s="191" t="s">
        <v>462</v>
      </c>
      <c r="E254" s="192" t="n">
        <v>18</v>
      </c>
      <c r="F254" s="193" t="n">
        <f aca="false">H254+J254</f>
        <v>0</v>
      </c>
      <c r="G254" s="194" t="n">
        <f aca="false">ROUND(E254*F254,2)</f>
        <v>0</v>
      </c>
      <c r="H254" s="194"/>
      <c r="I254" s="194" t="n">
        <f aca="false">ROUND(E254*H254,2)</f>
        <v>0</v>
      </c>
      <c r="J254" s="194"/>
      <c r="K254" s="194" t="n">
        <f aca="false">ROUND(E254*J254,2)</f>
        <v>0</v>
      </c>
      <c r="L254" s="194" t="n">
        <v>21</v>
      </c>
      <c r="M254" s="194" t="n">
        <f aca="false">G254*(1+L254/100)</f>
        <v>0</v>
      </c>
      <c r="N254" s="195" t="n">
        <v>0</v>
      </c>
      <c r="O254" s="195" t="n">
        <f aca="false">ROUND(E254*N254,5)</f>
        <v>0</v>
      </c>
      <c r="P254" s="195" t="n">
        <v>0</v>
      </c>
      <c r="Q254" s="195" t="n">
        <f aca="false">ROUND(E254*P254,5)</f>
        <v>0</v>
      </c>
      <c r="R254" s="195"/>
      <c r="S254" s="195"/>
      <c r="T254" s="196" t="n">
        <v>0</v>
      </c>
      <c r="U254" s="195" t="n">
        <f aca="false">ROUND(E254*T254,2)</f>
        <v>0</v>
      </c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 t="s">
        <v>113</v>
      </c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197"/>
      <c r="AV254" s="197"/>
      <c r="AW254" s="197"/>
      <c r="AX254" s="197"/>
      <c r="AY254" s="197"/>
      <c r="AZ254" s="197"/>
      <c r="BA254" s="197"/>
      <c r="BB254" s="197"/>
      <c r="BC254" s="197"/>
      <c r="BD254" s="197"/>
      <c r="BE254" s="197"/>
      <c r="BF254" s="197"/>
      <c r="BG254" s="197"/>
      <c r="BH254" s="197"/>
    </row>
    <row r="255" customFormat="false" ht="12.75" hidden="false" customHeight="false" outlineLevel="1" collapsed="false">
      <c r="A255" s="188" t="n">
        <v>152</v>
      </c>
      <c r="B255" s="189" t="s">
        <v>500</v>
      </c>
      <c r="C255" s="190" t="s">
        <v>501</v>
      </c>
      <c r="D255" s="191" t="s">
        <v>462</v>
      </c>
      <c r="E255" s="192" t="n">
        <v>26</v>
      </c>
      <c r="F255" s="193" t="n">
        <f aca="false">H255+J255</f>
        <v>0</v>
      </c>
      <c r="G255" s="194" t="n">
        <f aca="false">ROUND(E255*F255,2)</f>
        <v>0</v>
      </c>
      <c r="H255" s="194"/>
      <c r="I255" s="194" t="n">
        <f aca="false">ROUND(E255*H255,2)</f>
        <v>0</v>
      </c>
      <c r="J255" s="194"/>
      <c r="K255" s="194" t="n">
        <f aca="false">ROUND(E255*J255,2)</f>
        <v>0</v>
      </c>
      <c r="L255" s="194" t="n">
        <v>21</v>
      </c>
      <c r="M255" s="194" t="n">
        <f aca="false">G255*(1+L255/100)</f>
        <v>0</v>
      </c>
      <c r="N255" s="195" t="n">
        <v>0</v>
      </c>
      <c r="O255" s="195" t="n">
        <f aca="false">ROUND(E255*N255,5)</f>
        <v>0</v>
      </c>
      <c r="P255" s="195" t="n">
        <v>0</v>
      </c>
      <c r="Q255" s="195" t="n">
        <f aca="false">ROUND(E255*P255,5)</f>
        <v>0</v>
      </c>
      <c r="R255" s="195"/>
      <c r="S255" s="195"/>
      <c r="T255" s="196" t="n">
        <v>0</v>
      </c>
      <c r="U255" s="195" t="n">
        <f aca="false">ROUND(E255*T255,2)</f>
        <v>0</v>
      </c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 t="s">
        <v>113</v>
      </c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197"/>
      <c r="AV255" s="197"/>
      <c r="AW255" s="197"/>
      <c r="AX255" s="197"/>
      <c r="AY255" s="197"/>
      <c r="AZ255" s="197"/>
      <c r="BA255" s="197"/>
      <c r="BB255" s="197"/>
      <c r="BC255" s="197"/>
      <c r="BD255" s="197"/>
      <c r="BE255" s="197"/>
      <c r="BF255" s="197"/>
      <c r="BG255" s="197"/>
      <c r="BH255" s="197"/>
    </row>
    <row r="256" customFormat="false" ht="19.4" hidden="false" customHeight="false" outlineLevel="1" collapsed="false">
      <c r="A256" s="188" t="n">
        <v>153</v>
      </c>
      <c r="B256" s="189" t="s">
        <v>502</v>
      </c>
      <c r="C256" s="190" t="s">
        <v>503</v>
      </c>
      <c r="D256" s="191" t="s">
        <v>462</v>
      </c>
      <c r="E256" s="192" t="n">
        <v>1</v>
      </c>
      <c r="F256" s="193" t="n">
        <f aca="false">H256+J256</f>
        <v>0</v>
      </c>
      <c r="G256" s="194" t="n">
        <f aca="false">ROUND(E256*F256,2)</f>
        <v>0</v>
      </c>
      <c r="H256" s="194"/>
      <c r="I256" s="194" t="n">
        <f aca="false">ROUND(E256*H256,2)</f>
        <v>0</v>
      </c>
      <c r="J256" s="194"/>
      <c r="K256" s="194" t="n">
        <f aca="false">ROUND(E256*J256,2)</f>
        <v>0</v>
      </c>
      <c r="L256" s="194" t="n">
        <v>21</v>
      </c>
      <c r="M256" s="194" t="n">
        <f aca="false">G256*(1+L256/100)</f>
        <v>0</v>
      </c>
      <c r="N256" s="195" t="n">
        <v>0</v>
      </c>
      <c r="O256" s="195" t="n">
        <f aca="false">ROUND(E256*N256,5)</f>
        <v>0</v>
      </c>
      <c r="P256" s="195" t="n">
        <v>0</v>
      </c>
      <c r="Q256" s="195" t="n">
        <f aca="false">ROUND(E256*P256,5)</f>
        <v>0</v>
      </c>
      <c r="R256" s="195"/>
      <c r="S256" s="195"/>
      <c r="T256" s="196" t="n">
        <v>0</v>
      </c>
      <c r="U256" s="195" t="n">
        <f aca="false">ROUND(E256*T256,2)</f>
        <v>0</v>
      </c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 t="s">
        <v>113</v>
      </c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197"/>
      <c r="AV256" s="197"/>
      <c r="AW256" s="197"/>
      <c r="AX256" s="197"/>
      <c r="AY256" s="197"/>
      <c r="AZ256" s="197"/>
      <c r="BA256" s="197"/>
      <c r="BB256" s="197"/>
      <c r="BC256" s="197"/>
      <c r="BD256" s="197"/>
      <c r="BE256" s="197"/>
      <c r="BF256" s="197"/>
      <c r="BG256" s="197"/>
      <c r="BH256" s="197"/>
    </row>
    <row r="257" customFormat="false" ht="12.75" hidden="false" customHeight="false" outlineLevel="1" collapsed="false">
      <c r="A257" s="188" t="n">
        <v>154</v>
      </c>
      <c r="B257" s="189" t="s">
        <v>504</v>
      </c>
      <c r="C257" s="190" t="s">
        <v>505</v>
      </c>
      <c r="D257" s="191" t="s">
        <v>462</v>
      </c>
      <c r="E257" s="192" t="n">
        <v>4</v>
      </c>
      <c r="F257" s="193" t="n">
        <f aca="false">H257+J257</f>
        <v>0</v>
      </c>
      <c r="G257" s="194" t="n">
        <f aca="false">ROUND(E257*F257,2)</f>
        <v>0</v>
      </c>
      <c r="H257" s="194"/>
      <c r="I257" s="194" t="n">
        <f aca="false">ROUND(E257*H257,2)</f>
        <v>0</v>
      </c>
      <c r="J257" s="194"/>
      <c r="K257" s="194" t="n">
        <f aca="false">ROUND(E257*J257,2)</f>
        <v>0</v>
      </c>
      <c r="L257" s="194" t="n">
        <v>21</v>
      </c>
      <c r="M257" s="194" t="n">
        <f aca="false">G257*(1+L257/100)</f>
        <v>0</v>
      </c>
      <c r="N257" s="195" t="n">
        <v>0</v>
      </c>
      <c r="O257" s="195" t="n">
        <f aca="false">ROUND(E257*N257,5)</f>
        <v>0</v>
      </c>
      <c r="P257" s="195" t="n">
        <v>0</v>
      </c>
      <c r="Q257" s="195" t="n">
        <f aca="false">ROUND(E257*P257,5)</f>
        <v>0</v>
      </c>
      <c r="R257" s="195"/>
      <c r="S257" s="195"/>
      <c r="T257" s="196" t="n">
        <v>0</v>
      </c>
      <c r="U257" s="195" t="n">
        <f aca="false">ROUND(E257*T257,2)</f>
        <v>0</v>
      </c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 t="s">
        <v>113</v>
      </c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197"/>
      <c r="AV257" s="197"/>
      <c r="AW257" s="197"/>
      <c r="AX257" s="197"/>
      <c r="AY257" s="197"/>
      <c r="AZ257" s="197"/>
      <c r="BA257" s="197"/>
      <c r="BB257" s="197"/>
      <c r="BC257" s="197"/>
      <c r="BD257" s="197"/>
      <c r="BE257" s="197"/>
      <c r="BF257" s="197"/>
      <c r="BG257" s="197"/>
      <c r="BH257" s="197"/>
    </row>
    <row r="258" customFormat="false" ht="12.75" hidden="false" customHeight="false" outlineLevel="1" collapsed="false">
      <c r="A258" s="188" t="n">
        <v>155</v>
      </c>
      <c r="B258" s="189" t="s">
        <v>506</v>
      </c>
      <c r="C258" s="190" t="s">
        <v>507</v>
      </c>
      <c r="D258" s="191" t="s">
        <v>462</v>
      </c>
      <c r="E258" s="192" t="n">
        <v>1</v>
      </c>
      <c r="F258" s="193" t="n">
        <f aca="false">H258+J258</f>
        <v>0</v>
      </c>
      <c r="G258" s="194" t="n">
        <f aca="false">ROUND(E258*F258,2)</f>
        <v>0</v>
      </c>
      <c r="H258" s="194"/>
      <c r="I258" s="194" t="n">
        <f aca="false">ROUND(E258*H258,2)</f>
        <v>0</v>
      </c>
      <c r="J258" s="194"/>
      <c r="K258" s="194" t="n">
        <f aca="false">ROUND(E258*J258,2)</f>
        <v>0</v>
      </c>
      <c r="L258" s="194" t="n">
        <v>21</v>
      </c>
      <c r="M258" s="194" t="n">
        <f aca="false">G258*(1+L258/100)</f>
        <v>0</v>
      </c>
      <c r="N258" s="195" t="n">
        <v>0</v>
      </c>
      <c r="O258" s="195" t="n">
        <f aca="false">ROUND(E258*N258,5)</f>
        <v>0</v>
      </c>
      <c r="P258" s="195" t="n">
        <v>0</v>
      </c>
      <c r="Q258" s="195" t="n">
        <f aca="false">ROUND(E258*P258,5)</f>
        <v>0</v>
      </c>
      <c r="R258" s="195"/>
      <c r="S258" s="195"/>
      <c r="T258" s="196" t="n">
        <v>0</v>
      </c>
      <c r="U258" s="195" t="n">
        <f aca="false">ROUND(E258*T258,2)</f>
        <v>0</v>
      </c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 t="s">
        <v>113</v>
      </c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197"/>
      <c r="AV258" s="197"/>
      <c r="AW258" s="197"/>
      <c r="AX258" s="197"/>
      <c r="AY258" s="197"/>
      <c r="AZ258" s="197"/>
      <c r="BA258" s="197"/>
      <c r="BB258" s="197"/>
      <c r="BC258" s="197"/>
      <c r="BD258" s="197"/>
      <c r="BE258" s="197"/>
      <c r="BF258" s="197"/>
      <c r="BG258" s="197"/>
      <c r="BH258" s="197"/>
    </row>
    <row r="259" customFormat="false" ht="12.75" hidden="false" customHeight="false" outlineLevel="1" collapsed="false">
      <c r="A259" s="188" t="n">
        <v>156</v>
      </c>
      <c r="B259" s="189" t="s">
        <v>508</v>
      </c>
      <c r="C259" s="190" t="s">
        <v>509</v>
      </c>
      <c r="D259" s="191" t="s">
        <v>462</v>
      </c>
      <c r="E259" s="192" t="n">
        <v>2</v>
      </c>
      <c r="F259" s="193" t="n">
        <f aca="false">H259+J259</f>
        <v>0</v>
      </c>
      <c r="G259" s="194" t="n">
        <f aca="false">ROUND(E259*F259,2)</f>
        <v>0</v>
      </c>
      <c r="H259" s="194"/>
      <c r="I259" s="194" t="n">
        <f aca="false">ROUND(E259*H259,2)</f>
        <v>0</v>
      </c>
      <c r="J259" s="194"/>
      <c r="K259" s="194" t="n">
        <f aca="false">ROUND(E259*J259,2)</f>
        <v>0</v>
      </c>
      <c r="L259" s="194" t="n">
        <v>21</v>
      </c>
      <c r="M259" s="194" t="n">
        <f aca="false">G259*(1+L259/100)</f>
        <v>0</v>
      </c>
      <c r="N259" s="195" t="n">
        <v>0</v>
      </c>
      <c r="O259" s="195" t="n">
        <f aca="false">ROUND(E259*N259,5)</f>
        <v>0</v>
      </c>
      <c r="P259" s="195" t="n">
        <v>0</v>
      </c>
      <c r="Q259" s="195" t="n">
        <f aca="false">ROUND(E259*P259,5)</f>
        <v>0</v>
      </c>
      <c r="R259" s="195"/>
      <c r="S259" s="195"/>
      <c r="T259" s="196" t="n">
        <v>0</v>
      </c>
      <c r="U259" s="195" t="n">
        <f aca="false">ROUND(E259*T259,2)</f>
        <v>0</v>
      </c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 t="s">
        <v>113</v>
      </c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197"/>
      <c r="AV259" s="197"/>
      <c r="AW259" s="197"/>
      <c r="AX259" s="197"/>
      <c r="AY259" s="197"/>
      <c r="AZ259" s="197"/>
      <c r="BA259" s="197"/>
      <c r="BB259" s="197"/>
      <c r="BC259" s="197"/>
      <c r="BD259" s="197"/>
      <c r="BE259" s="197"/>
      <c r="BF259" s="197"/>
      <c r="BG259" s="197"/>
      <c r="BH259" s="197"/>
    </row>
    <row r="260" customFormat="false" ht="12.75" hidden="false" customHeight="false" outlineLevel="1" collapsed="false">
      <c r="A260" s="188" t="n">
        <v>157</v>
      </c>
      <c r="B260" s="189" t="s">
        <v>510</v>
      </c>
      <c r="C260" s="190" t="s">
        <v>511</v>
      </c>
      <c r="D260" s="191" t="s">
        <v>462</v>
      </c>
      <c r="E260" s="192" t="n">
        <v>3</v>
      </c>
      <c r="F260" s="193" t="n">
        <f aca="false">H260+J260</f>
        <v>0</v>
      </c>
      <c r="G260" s="194" t="n">
        <f aca="false">ROUND(E260*F260,2)</f>
        <v>0</v>
      </c>
      <c r="H260" s="194"/>
      <c r="I260" s="194" t="n">
        <f aca="false">ROUND(E260*H260,2)</f>
        <v>0</v>
      </c>
      <c r="J260" s="194"/>
      <c r="K260" s="194" t="n">
        <f aca="false">ROUND(E260*J260,2)</f>
        <v>0</v>
      </c>
      <c r="L260" s="194" t="n">
        <v>21</v>
      </c>
      <c r="M260" s="194" t="n">
        <f aca="false">G260*(1+L260/100)</f>
        <v>0</v>
      </c>
      <c r="N260" s="195" t="n">
        <v>0</v>
      </c>
      <c r="O260" s="195" t="n">
        <f aca="false">ROUND(E260*N260,5)</f>
        <v>0</v>
      </c>
      <c r="P260" s="195" t="n">
        <v>0</v>
      </c>
      <c r="Q260" s="195" t="n">
        <f aca="false">ROUND(E260*P260,5)</f>
        <v>0</v>
      </c>
      <c r="R260" s="195"/>
      <c r="S260" s="195"/>
      <c r="T260" s="196" t="n">
        <v>0</v>
      </c>
      <c r="U260" s="195" t="n">
        <f aca="false">ROUND(E260*T260,2)</f>
        <v>0</v>
      </c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 t="s">
        <v>113</v>
      </c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197"/>
      <c r="AV260" s="197"/>
      <c r="AW260" s="197"/>
      <c r="AX260" s="197"/>
      <c r="AY260" s="197"/>
      <c r="AZ260" s="197"/>
      <c r="BA260" s="197"/>
      <c r="BB260" s="197"/>
      <c r="BC260" s="197"/>
      <c r="BD260" s="197"/>
      <c r="BE260" s="197"/>
      <c r="BF260" s="197"/>
      <c r="BG260" s="197"/>
      <c r="BH260" s="197"/>
    </row>
    <row r="261" customFormat="false" ht="12.75" hidden="false" customHeight="false" outlineLevel="1" collapsed="false">
      <c r="A261" s="188" t="n">
        <v>158</v>
      </c>
      <c r="B261" s="189" t="s">
        <v>512</v>
      </c>
      <c r="C261" s="190" t="s">
        <v>513</v>
      </c>
      <c r="D261" s="191" t="s">
        <v>462</v>
      </c>
      <c r="E261" s="192" t="n">
        <v>5</v>
      </c>
      <c r="F261" s="193" t="n">
        <f aca="false">H261+J261</f>
        <v>0</v>
      </c>
      <c r="G261" s="194" t="n">
        <f aca="false">ROUND(E261*F261,2)</f>
        <v>0</v>
      </c>
      <c r="H261" s="194"/>
      <c r="I261" s="194" t="n">
        <f aca="false">ROUND(E261*H261,2)</f>
        <v>0</v>
      </c>
      <c r="J261" s="194"/>
      <c r="K261" s="194" t="n">
        <f aca="false">ROUND(E261*J261,2)</f>
        <v>0</v>
      </c>
      <c r="L261" s="194" t="n">
        <v>21</v>
      </c>
      <c r="M261" s="194" t="n">
        <f aca="false">G261*(1+L261/100)</f>
        <v>0</v>
      </c>
      <c r="N261" s="195" t="n">
        <v>0</v>
      </c>
      <c r="O261" s="195" t="n">
        <f aca="false">ROUND(E261*N261,5)</f>
        <v>0</v>
      </c>
      <c r="P261" s="195" t="n">
        <v>0</v>
      </c>
      <c r="Q261" s="195" t="n">
        <f aca="false">ROUND(E261*P261,5)</f>
        <v>0</v>
      </c>
      <c r="R261" s="195"/>
      <c r="S261" s="195"/>
      <c r="T261" s="196" t="n">
        <v>0</v>
      </c>
      <c r="U261" s="195" t="n">
        <f aca="false">ROUND(E261*T261,2)</f>
        <v>0</v>
      </c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 t="s">
        <v>113</v>
      </c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197"/>
      <c r="AV261" s="197"/>
      <c r="AW261" s="197"/>
      <c r="AX261" s="197"/>
      <c r="AY261" s="197"/>
      <c r="AZ261" s="197"/>
      <c r="BA261" s="197"/>
      <c r="BB261" s="197"/>
      <c r="BC261" s="197"/>
      <c r="BD261" s="197"/>
      <c r="BE261" s="197"/>
      <c r="BF261" s="197"/>
      <c r="BG261" s="197"/>
      <c r="BH261" s="197"/>
    </row>
    <row r="262" customFormat="false" ht="12.75" hidden="false" customHeight="false" outlineLevel="1" collapsed="false">
      <c r="A262" s="188" t="n">
        <v>159</v>
      </c>
      <c r="B262" s="189" t="s">
        <v>514</v>
      </c>
      <c r="C262" s="190" t="s">
        <v>515</v>
      </c>
      <c r="D262" s="191" t="s">
        <v>462</v>
      </c>
      <c r="E262" s="192" t="n">
        <v>5</v>
      </c>
      <c r="F262" s="193" t="n">
        <f aca="false">H262+J262</f>
        <v>0</v>
      </c>
      <c r="G262" s="194" t="n">
        <f aca="false">ROUND(E262*F262,2)</f>
        <v>0</v>
      </c>
      <c r="H262" s="194"/>
      <c r="I262" s="194" t="n">
        <f aca="false">ROUND(E262*H262,2)</f>
        <v>0</v>
      </c>
      <c r="J262" s="194"/>
      <c r="K262" s="194" t="n">
        <f aca="false">ROUND(E262*J262,2)</f>
        <v>0</v>
      </c>
      <c r="L262" s="194" t="n">
        <v>21</v>
      </c>
      <c r="M262" s="194" t="n">
        <f aca="false">G262*(1+L262/100)</f>
        <v>0</v>
      </c>
      <c r="N262" s="195" t="n">
        <v>0</v>
      </c>
      <c r="O262" s="195" t="n">
        <f aca="false">ROUND(E262*N262,5)</f>
        <v>0</v>
      </c>
      <c r="P262" s="195" t="n">
        <v>0</v>
      </c>
      <c r="Q262" s="195" t="n">
        <f aca="false">ROUND(E262*P262,5)</f>
        <v>0</v>
      </c>
      <c r="R262" s="195"/>
      <c r="S262" s="195"/>
      <c r="T262" s="196" t="n">
        <v>0</v>
      </c>
      <c r="U262" s="195" t="n">
        <f aca="false">ROUND(E262*T262,2)</f>
        <v>0</v>
      </c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 t="s">
        <v>113</v>
      </c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197"/>
      <c r="AV262" s="197"/>
      <c r="AW262" s="197"/>
      <c r="AX262" s="197"/>
      <c r="AY262" s="197"/>
      <c r="AZ262" s="197"/>
      <c r="BA262" s="197"/>
      <c r="BB262" s="197"/>
      <c r="BC262" s="197"/>
      <c r="BD262" s="197"/>
      <c r="BE262" s="197"/>
      <c r="BF262" s="197"/>
      <c r="BG262" s="197"/>
      <c r="BH262" s="197"/>
    </row>
    <row r="263" customFormat="false" ht="12.75" hidden="false" customHeight="false" outlineLevel="1" collapsed="false">
      <c r="A263" s="188" t="n">
        <v>160</v>
      </c>
      <c r="B263" s="189" t="s">
        <v>516</v>
      </c>
      <c r="C263" s="190" t="s">
        <v>517</v>
      </c>
      <c r="D263" s="191" t="s">
        <v>462</v>
      </c>
      <c r="E263" s="192" t="n">
        <v>3</v>
      </c>
      <c r="F263" s="193" t="n">
        <f aca="false">H263+J263</f>
        <v>0</v>
      </c>
      <c r="G263" s="194" t="n">
        <f aca="false">ROUND(E263*F263,2)</f>
        <v>0</v>
      </c>
      <c r="H263" s="194"/>
      <c r="I263" s="194" t="n">
        <f aca="false">ROUND(E263*H263,2)</f>
        <v>0</v>
      </c>
      <c r="J263" s="194"/>
      <c r="K263" s="194" t="n">
        <f aca="false">ROUND(E263*J263,2)</f>
        <v>0</v>
      </c>
      <c r="L263" s="194" t="n">
        <v>21</v>
      </c>
      <c r="M263" s="194" t="n">
        <f aca="false">G263*(1+L263/100)</f>
        <v>0</v>
      </c>
      <c r="N263" s="195" t="n">
        <v>0</v>
      </c>
      <c r="O263" s="195" t="n">
        <f aca="false">ROUND(E263*N263,5)</f>
        <v>0</v>
      </c>
      <c r="P263" s="195" t="n">
        <v>0</v>
      </c>
      <c r="Q263" s="195" t="n">
        <f aca="false">ROUND(E263*P263,5)</f>
        <v>0</v>
      </c>
      <c r="R263" s="195"/>
      <c r="S263" s="195"/>
      <c r="T263" s="196" t="n">
        <v>0</v>
      </c>
      <c r="U263" s="195" t="n">
        <f aca="false">ROUND(E263*T263,2)</f>
        <v>0</v>
      </c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 t="s">
        <v>113</v>
      </c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</row>
    <row r="264" customFormat="false" ht="19.4" hidden="false" customHeight="false" outlineLevel="1" collapsed="false">
      <c r="A264" s="188" t="n">
        <v>161</v>
      </c>
      <c r="B264" s="189" t="s">
        <v>518</v>
      </c>
      <c r="C264" s="190" t="s">
        <v>519</v>
      </c>
      <c r="D264" s="191" t="s">
        <v>462</v>
      </c>
      <c r="E264" s="192" t="n">
        <v>3</v>
      </c>
      <c r="F264" s="193" t="n">
        <f aca="false">H264+J264</f>
        <v>0</v>
      </c>
      <c r="G264" s="194" t="n">
        <f aca="false">ROUND(E264*F264,2)</f>
        <v>0</v>
      </c>
      <c r="H264" s="194"/>
      <c r="I264" s="194" t="n">
        <f aca="false">ROUND(E264*H264,2)</f>
        <v>0</v>
      </c>
      <c r="J264" s="194"/>
      <c r="K264" s="194" t="n">
        <f aca="false">ROUND(E264*J264,2)</f>
        <v>0</v>
      </c>
      <c r="L264" s="194" t="n">
        <v>21</v>
      </c>
      <c r="M264" s="194" t="n">
        <f aca="false">G264*(1+L264/100)</f>
        <v>0</v>
      </c>
      <c r="N264" s="195" t="n">
        <v>0</v>
      </c>
      <c r="O264" s="195" t="n">
        <f aca="false">ROUND(E264*N264,5)</f>
        <v>0</v>
      </c>
      <c r="P264" s="195" t="n">
        <v>0</v>
      </c>
      <c r="Q264" s="195" t="n">
        <f aca="false">ROUND(E264*P264,5)</f>
        <v>0</v>
      </c>
      <c r="R264" s="195"/>
      <c r="S264" s="195"/>
      <c r="T264" s="196" t="n">
        <v>0</v>
      </c>
      <c r="U264" s="195" t="n">
        <f aca="false">ROUND(E264*T264,2)</f>
        <v>0</v>
      </c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 t="s">
        <v>113</v>
      </c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197"/>
      <c r="AV264" s="197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</row>
    <row r="265" customFormat="false" ht="19.4" hidden="false" customHeight="false" outlineLevel="1" collapsed="false">
      <c r="A265" s="209" t="n">
        <v>162</v>
      </c>
      <c r="B265" s="210" t="s">
        <v>520</v>
      </c>
      <c r="C265" s="211" t="s">
        <v>521</v>
      </c>
      <c r="D265" s="212" t="s">
        <v>462</v>
      </c>
      <c r="E265" s="213" t="n">
        <v>2</v>
      </c>
      <c r="F265" s="214" t="n">
        <f aca="false">H265+J265</f>
        <v>0</v>
      </c>
      <c r="G265" s="215" t="n">
        <f aca="false">ROUND(E265*F265,2)</f>
        <v>0</v>
      </c>
      <c r="H265" s="215"/>
      <c r="I265" s="215" t="n">
        <f aca="false">ROUND(E265*H265,2)</f>
        <v>0</v>
      </c>
      <c r="J265" s="215"/>
      <c r="K265" s="215" t="n">
        <f aca="false">ROUND(E265*J265,2)</f>
        <v>0</v>
      </c>
      <c r="L265" s="215" t="n">
        <v>21</v>
      </c>
      <c r="M265" s="215" t="n">
        <f aca="false">G265*(1+L265/100)</f>
        <v>0</v>
      </c>
      <c r="N265" s="216" t="n">
        <v>0</v>
      </c>
      <c r="O265" s="216" t="n">
        <f aca="false">ROUND(E265*N265,5)</f>
        <v>0</v>
      </c>
      <c r="P265" s="216" t="n">
        <v>0</v>
      </c>
      <c r="Q265" s="216" t="n">
        <f aca="false">ROUND(E265*P265,5)</f>
        <v>0</v>
      </c>
      <c r="R265" s="216"/>
      <c r="S265" s="216"/>
      <c r="T265" s="217" t="n">
        <v>0</v>
      </c>
      <c r="U265" s="216" t="n">
        <f aca="false">ROUND(E265*T265,2)</f>
        <v>0</v>
      </c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 t="s">
        <v>113</v>
      </c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197"/>
      <c r="AV265" s="197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</row>
    <row r="266" customFormat="false" ht="12.75" hidden="false" customHeight="false" outlineLevel="0" collapsed="false">
      <c r="A266" s="160"/>
      <c r="B266" s="166"/>
      <c r="C266" s="218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AC266" s="0" t="n">
        <v>12</v>
      </c>
      <c r="AD266" s="0" t="n">
        <v>21</v>
      </c>
    </row>
    <row r="267" customFormat="false" ht="12.75" hidden="false" customHeight="false" outlineLevel="0" collapsed="false">
      <c r="A267" s="219"/>
      <c r="B267" s="220" t="s">
        <v>22</v>
      </c>
      <c r="C267" s="221"/>
      <c r="D267" s="222"/>
      <c r="E267" s="222"/>
      <c r="F267" s="222"/>
      <c r="G267" s="223" t="n">
        <f aca="false">G8+G112+G117+G155+G157+G173+G192+G198+G200+G209</f>
        <v>0</v>
      </c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AC267" s="0" t="n">
        <f aca="false">SUMIF(L7:L265,AC266,G7:G265)</f>
        <v>0</v>
      </c>
      <c r="AD267" s="0" t="n">
        <f aca="false">SUMIF(L7:L265,AD266,G7:G265)</f>
        <v>0</v>
      </c>
      <c r="AE267" s="0" t="s">
        <v>522</v>
      </c>
    </row>
    <row r="268" customFormat="false" ht="12.75" hidden="false" customHeight="false" outlineLevel="0" collapsed="false">
      <c r="A268" s="160"/>
      <c r="B268" s="166"/>
      <c r="C268" s="218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</row>
    <row r="269" customFormat="false" ht="12.75" hidden="false" customHeight="false" outlineLevel="0" collapsed="false">
      <c r="A269" s="160"/>
      <c r="B269" s="166"/>
      <c r="C269" s="218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</row>
    <row r="270" customFormat="false" ht="12.75" hidden="false" customHeight="false" outlineLevel="0" collapsed="false">
      <c r="A270" s="224" t="s">
        <v>523</v>
      </c>
      <c r="B270" s="224"/>
      <c r="C270" s="224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</row>
    <row r="271" customFormat="false" ht="12.75" hidden="false" customHeight="false" outlineLevel="0" collapsed="false">
      <c r="A271" s="225"/>
      <c r="B271" s="225"/>
      <c r="C271" s="225"/>
      <c r="D271" s="225"/>
      <c r="E271" s="225"/>
      <c r="F271" s="225"/>
      <c r="G271" s="225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AE271" s="0" t="s">
        <v>524</v>
      </c>
    </row>
    <row r="272" customFormat="false" ht="12.75" hidden="false" customHeight="false" outlineLevel="0" collapsed="false">
      <c r="A272" s="225"/>
      <c r="B272" s="225"/>
      <c r="C272" s="225"/>
      <c r="D272" s="225"/>
      <c r="E272" s="225"/>
      <c r="F272" s="225"/>
      <c r="G272" s="225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</row>
    <row r="273" customFormat="false" ht="12.75" hidden="false" customHeight="false" outlineLevel="0" collapsed="false">
      <c r="A273" s="225"/>
      <c r="B273" s="225"/>
      <c r="C273" s="225"/>
      <c r="D273" s="225"/>
      <c r="E273" s="225"/>
      <c r="F273" s="225"/>
      <c r="G273" s="225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</row>
    <row r="274" customFormat="false" ht="12.75" hidden="false" customHeight="false" outlineLevel="0" collapsed="false">
      <c r="A274" s="225"/>
      <c r="B274" s="225"/>
      <c r="C274" s="225"/>
      <c r="D274" s="225"/>
      <c r="E274" s="225"/>
      <c r="F274" s="225"/>
      <c r="G274" s="225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</row>
    <row r="275" customFormat="false" ht="12.75" hidden="false" customHeight="false" outlineLevel="0" collapsed="false">
      <c r="A275" s="225"/>
      <c r="B275" s="225"/>
      <c r="C275" s="225"/>
      <c r="D275" s="225"/>
      <c r="E275" s="225"/>
      <c r="F275" s="225"/>
      <c r="G275" s="225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</row>
    <row r="276" customFormat="false" ht="12.75" hidden="false" customHeight="false" outlineLevel="0" collapsed="false">
      <c r="A276" s="160"/>
      <c r="B276" s="166"/>
      <c r="C276" s="218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</row>
    <row r="277" customFormat="false" ht="12.75" hidden="false" customHeight="false" outlineLevel="0" collapsed="false">
      <c r="C277" s="226"/>
      <c r="AE277" s="0" t="s">
        <v>525</v>
      </c>
    </row>
  </sheetData>
  <sheetProtection sheet="true" password="cc01" objects="true" scenarios="true" selectLockedCells="true"/>
  <mergeCells count="6">
    <mergeCell ref="A1:G1"/>
    <mergeCell ref="C2:G2"/>
    <mergeCell ref="C3:G3"/>
    <mergeCell ref="C4:G4"/>
    <mergeCell ref="A270:C270"/>
    <mergeCell ref="A271:G275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9A7F5D17D8124985392A84E3E8F0BE" ma:contentTypeVersion="20" ma:contentTypeDescription="Vytvoří nový dokument" ma:contentTypeScope="" ma:versionID="cf591494d7366d7ad65b40b936eb67c9">
  <xsd:schema xmlns:xsd="http://www.w3.org/2001/XMLSchema" xmlns:xs="http://www.w3.org/2001/XMLSchema" xmlns:p="http://schemas.microsoft.com/office/2006/metadata/properties" xmlns:ns2="d22cdbf5-21d3-4e94-a1bc-172a6aef4611" xmlns:ns3="42c2b2df-6fc6-40e4-b326-31ea145342c8" targetNamespace="http://schemas.microsoft.com/office/2006/metadata/properties" ma:root="true" ma:fieldsID="2bcaaaa8c649758d04ad1c7a835cf652" ns2:_="" ns3:_="">
    <xsd:import namespace="d22cdbf5-21d3-4e94-a1bc-172a6aef4611"/>
    <xsd:import namespace="42c2b2df-6fc6-40e4-b326-31ea14534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dbf5-21d3-4e94-a1bc-172a6aef4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c961c5f2-1d75-49a4-80c3-37616ecf2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2b2df-6fc6-40e4-b326-31ea1453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be5715-ff76-46e5-ad0b-229a130203ad}" ma:internalName="TaxCatchAll" ma:showField="CatchAllData" ma:web="42c2b2df-6fc6-40e4-b326-31ea1453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2cdbf5-21d3-4e94-a1bc-172a6aef4611">
      <Terms xmlns="http://schemas.microsoft.com/office/infopath/2007/PartnerControls"/>
    </lcf76f155ced4ddcb4097134ff3c332f>
    <TaxCatchAll xmlns="42c2b2df-6fc6-40e4-b326-31ea145342c8" xsi:nil="true"/>
  </documentManagement>
</p:properties>
</file>

<file path=customXml/itemProps1.xml><?xml version="1.0" encoding="utf-8"?>
<ds:datastoreItem xmlns:ds="http://schemas.openxmlformats.org/officeDocument/2006/customXml" ds:itemID="{3CB7E6DA-3C9A-4090-8E1E-EA97D2F863AC}"/>
</file>

<file path=customXml/itemProps2.xml><?xml version="1.0" encoding="utf-8"?>
<ds:datastoreItem xmlns:ds="http://schemas.openxmlformats.org/officeDocument/2006/customXml" ds:itemID="{9A26FAE9-4964-45DE-AAB5-FA4A4A268A82}"/>
</file>

<file path=customXml/itemProps3.xml><?xml version="1.0" encoding="utf-8"?>
<ds:datastoreItem xmlns:ds="http://schemas.openxmlformats.org/officeDocument/2006/customXml" ds:itemID="{919A5F97-BD5A-4ABA-B17B-60AB31E67EC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LibreOffice/26.2.1.2$Windows_X86_64 LibreOffice_project/620$Build-2</Application>
  <AppVersion>15.0000</AppVersion>
  <Company>RTS,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Kaplan</dc:creator>
  <dc:description/>
  <cp:lastModifiedBy/>
  <cp:revision>1</cp:revision>
  <cp:lastPrinted>2014-02-28T09:52:57Z</cp:lastPrinted>
  <dcterms:created xsi:type="dcterms:W3CDTF">2009-04-08T07:15:50Z</dcterms:created>
  <dcterms:modified xsi:type="dcterms:W3CDTF">2026-04-13T13:57:37Z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0x010100A49A7F5D17D8124985392A84E3E8F0BE</vt:lpwstr>
  </property>
</Properties>
</file>