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" windowWidth="15300" windowHeight="9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'List1'!$B$1:$Q$142</definedName>
    <definedName name="_xlnm.Print_Titles" localSheetId="0">'List1'!$4:$6</definedName>
  </definedNames>
  <calcPr calcId="152511"/>
</workbook>
</file>

<file path=xl/sharedStrings.xml><?xml version="1.0" encoding="utf-8"?>
<sst xmlns="http://schemas.openxmlformats.org/spreadsheetml/2006/main" count="278" uniqueCount="194">
  <si>
    <t xml:space="preserve">Město MILEVSKO - ROZPOČET 2016 - investice a opravy </t>
  </si>
  <si>
    <t>INVESTICE</t>
  </si>
  <si>
    <t>OPRAVY</t>
  </si>
  <si>
    <t>INP</t>
  </si>
  <si>
    <t>Popis investice (opravy)</t>
  </si>
  <si>
    <t>rozpočet</t>
  </si>
  <si>
    <t>hospodářská činnost</t>
  </si>
  <si>
    <t>příspěvk. organizace</t>
  </si>
  <si>
    <t>běžné</t>
  </si>
  <si>
    <t>města</t>
  </si>
  <si>
    <t>zařazeno</t>
  </si>
  <si>
    <t>PO</t>
  </si>
  <si>
    <t>jmenovité</t>
  </si>
  <si>
    <t>paušál</t>
  </si>
  <si>
    <t>výdaje</t>
  </si>
  <si>
    <t>1=TEPLO</t>
  </si>
  <si>
    <t>INP-056</t>
  </si>
  <si>
    <t>Teplovod Komenského I+II+IV. Etapa</t>
  </si>
  <si>
    <t>běžné opravy</t>
  </si>
  <si>
    <t>2=VODA</t>
  </si>
  <si>
    <t>INP-048/B</t>
  </si>
  <si>
    <r>
      <t>Vodovod a kanalizace - II. etapa Švermova (od Úzké po kř.Zvíkovec) -</t>
    </r>
    <r>
      <rPr>
        <i/>
        <sz val="11"/>
        <rFont val="Times New Roman"/>
        <family val="1"/>
      </rPr>
      <t>dokončení</t>
    </r>
  </si>
  <si>
    <t>INP-048/E</t>
  </si>
  <si>
    <t>Vodovod a kanalizace - III. etapa Švermova (od kř.Zvíkovec na konec))</t>
  </si>
  <si>
    <t>INP-288</t>
  </si>
  <si>
    <t>Obnova kanalizačního sběrače ,,A" od autoservisu,část D (Dvorčice)</t>
  </si>
  <si>
    <t>Obnova kanalizačního sběrače D - přesun z roku 2015</t>
  </si>
  <si>
    <t xml:space="preserve">Obnova vodovodu Komenského - v trase teplovodu </t>
  </si>
  <si>
    <t>běžné opravy + havarijní rezerva</t>
  </si>
  <si>
    <t>3=DOPRAVA</t>
  </si>
  <si>
    <t>INP-048/D</t>
  </si>
  <si>
    <t>Komunikace, chodníky, osvětlení - II. etapa ul. Švermova</t>
  </si>
  <si>
    <t>INP-331/A</t>
  </si>
  <si>
    <t>Vybudování parkoviště a chodníků pod Stadionem dle PD</t>
  </si>
  <si>
    <t>INP-132</t>
  </si>
  <si>
    <t>INP-135</t>
  </si>
  <si>
    <t>INP-308</t>
  </si>
  <si>
    <t>Kruhová křižovatka v ul. Masaryk.-silnice I/19-II/105(realizace) (podíl po JČ kraji)</t>
  </si>
  <si>
    <t>INP-144</t>
  </si>
  <si>
    <t>INP-180</t>
  </si>
  <si>
    <t>Oprava chodníku kolem DPS v ul. Libušina - Jiráskova + dvůr</t>
  </si>
  <si>
    <t>schody Vzor do Nádražní</t>
  </si>
  <si>
    <t>4=OSVĚTLENÍ</t>
  </si>
  <si>
    <t>Rekonstrukce osvětlení náměstí E. Beneše</t>
  </si>
  <si>
    <t>Rekonstrukce osvětlení ul. Havlíčkova, Č. Holase, Hůrecká cesta</t>
  </si>
  <si>
    <t>investice do veřejného osvětlení - obnova svítidel</t>
  </si>
  <si>
    <t>obnova vánočního osvětlení</t>
  </si>
  <si>
    <t>5= ŠKOLY</t>
  </si>
  <si>
    <t>INP - 027</t>
  </si>
  <si>
    <t>Zateplení MŠ Kytička - projekty na celkovou rekonstrukci</t>
  </si>
  <si>
    <t>podlahy v MŠ Sluníčko, stará budova</t>
  </si>
  <si>
    <t>6=KULTURA</t>
  </si>
  <si>
    <t>běžné opravy DK, kino, knihovna</t>
  </si>
  <si>
    <t>generální rekonstrukce knihovny - č.p. 1, projekt</t>
  </si>
  <si>
    <t>7=SOCIÁL</t>
  </si>
  <si>
    <t>běžné opravy DPS</t>
  </si>
  <si>
    <t>oprava balkonů v DPS Libušina</t>
  </si>
  <si>
    <t>běžné opravy v rozpočtu SSMM</t>
  </si>
  <si>
    <t>8=SPORT</t>
  </si>
  <si>
    <t>INP-285</t>
  </si>
  <si>
    <t xml:space="preserve">Rozhledna na Zvíkovci  + úprava přístupové komunikace      </t>
  </si>
  <si>
    <t>běžné opravy v nákladech SPOS</t>
  </si>
  <si>
    <t>běžné opravy sportovních zařízení  (v rozpočtu HČ)</t>
  </si>
  <si>
    <t xml:space="preserve"> </t>
  </si>
  <si>
    <t>zakrytí (uzavření) ZS nad střechou hotelu SPORT</t>
  </si>
  <si>
    <t>rekonstrukce výměníku ZS</t>
  </si>
  <si>
    <t>9=ŽIVOTNÍ PROSTŘEDÍ</t>
  </si>
  <si>
    <t>INP-340</t>
  </si>
  <si>
    <t>Zpevnění hráze Smolařovský</t>
  </si>
  <si>
    <t>zeleň - kruhový - Věžák</t>
  </si>
  <si>
    <t>zeleň - kruhový objezd Masarykova</t>
  </si>
  <si>
    <t>10=BYTY</t>
  </si>
  <si>
    <t>opravy bytových domů</t>
  </si>
  <si>
    <t>INP - 2012</t>
  </si>
  <si>
    <t>sklepy Růžek II. Etapa</t>
  </si>
  <si>
    <t>elektrorozvody Růžek</t>
  </si>
  <si>
    <t>oprava oken č.p. 123</t>
  </si>
  <si>
    <t>výměna plynových kotlů</t>
  </si>
  <si>
    <t>výměny měřidel tepla</t>
  </si>
  <si>
    <t>opravy balkónů DPS 5. května</t>
  </si>
  <si>
    <t>INP - 319</t>
  </si>
  <si>
    <t>izolace střechy 737, výměna střešních oken</t>
  </si>
  <si>
    <t>11=NEBYTY</t>
  </si>
  <si>
    <t>INP-065</t>
  </si>
  <si>
    <t>opravy nebytových domů</t>
  </si>
  <si>
    <t>Oprava střechy ve SMM II. Etapa</t>
  </si>
  <si>
    <t>INP - 068</t>
  </si>
  <si>
    <t>okna čp 123 - I.etapa</t>
  </si>
  <si>
    <t>oprava střechy a komína v čp. 110 5. května</t>
  </si>
  <si>
    <t>INP - 214</t>
  </si>
  <si>
    <t>výklady Růžek</t>
  </si>
  <si>
    <t>INP - 297</t>
  </si>
  <si>
    <t>restaurace Velká - fasáda, terasa, pergola</t>
  </si>
  <si>
    <t>12=MĚSTO</t>
  </si>
  <si>
    <t>bezpečnost, hasiči</t>
  </si>
  <si>
    <t>územní plány, strategie, studie</t>
  </si>
  <si>
    <t>oblast ICT - nákupy PC</t>
  </si>
  <si>
    <t>výkup pozemků</t>
  </si>
  <si>
    <t>auta pro potřeby úřadu</t>
  </si>
  <si>
    <t>INP - 191</t>
  </si>
  <si>
    <t>CELKEM</t>
  </si>
  <si>
    <t>celkem zařazeno</t>
  </si>
  <si>
    <t>celkem požadavků</t>
  </si>
  <si>
    <t>MŠ Sluníčko - průlezky</t>
  </si>
  <si>
    <t>MŠ Klubíčko - sporák</t>
  </si>
  <si>
    <t>INP-300/D</t>
  </si>
  <si>
    <t>nátěr balkónů a kovových konstrukcí DPS Libušina</t>
  </si>
  <si>
    <t>kabelové rozvody</t>
  </si>
  <si>
    <t>-</t>
  </si>
  <si>
    <t>Sladkovská oprava povrchu</t>
  </si>
  <si>
    <t>nádražní 1000, jak 979 80, staré sídliště vnitroblok 730</t>
  </si>
  <si>
    <t>opravy škol a školek</t>
  </si>
  <si>
    <t>opravy auta, budovy, IT, nábytek, hlasový systém</t>
  </si>
  <si>
    <t xml:space="preserve">běžné opravy - školy (250+310) </t>
  </si>
  <si>
    <t xml:space="preserve">1ZŠ - WC školní jídelna </t>
  </si>
  <si>
    <t>2ZŠ - modernizace školní kuchyně</t>
  </si>
  <si>
    <t>běžné opravy - školky (115+170+150+95)</t>
  </si>
  <si>
    <t>Komunikace Cukava Hajda</t>
  </si>
  <si>
    <t>PD Havlíčkova</t>
  </si>
  <si>
    <t>Obratiště Sladkovská</t>
  </si>
  <si>
    <t>Studie parkoviště u 2ZŠ</t>
  </si>
  <si>
    <t>Přípojky - rekonstrukce</t>
  </si>
  <si>
    <t>PD vodovod - průmyslová zóna</t>
  </si>
  <si>
    <t>vstupní objekty Tyršovo náměstí</t>
  </si>
  <si>
    <t>PD rekonstrukce interiérů DK</t>
  </si>
  <si>
    <t>fitpark Staré sidliště</t>
  </si>
  <si>
    <t>zakrytí víceúčelového hřiště - projektová dokumentace</t>
  </si>
  <si>
    <t>rekonstrukce sportovních zařízení (tenis. šatny, hotely, …)</t>
  </si>
  <si>
    <t>půdní vestavby DPS 5.května - vlastní podíl</t>
  </si>
  <si>
    <t>kompostárna - dozrávací plocha</t>
  </si>
  <si>
    <t>kompostárna - dopravníky k prosévači</t>
  </si>
  <si>
    <t>kompostárna - lopata s drpákem k traktoru</t>
  </si>
  <si>
    <t>nová kamera pro kamerový systém</t>
  </si>
  <si>
    <t>kompresor hasiči</t>
  </si>
  <si>
    <t>terminál pro vyvolávací systém</t>
  </si>
  <si>
    <t>obnova střechy knihovny (vlastní podíl)</t>
  </si>
  <si>
    <t>NE</t>
  </si>
  <si>
    <t>odvodnění hřbitova - projekt +realizace</t>
  </si>
  <si>
    <t>vazba na úvěr</t>
  </si>
  <si>
    <t xml:space="preserve">zkapacitnění kanalizace SPOS-&gt;Komenského </t>
  </si>
  <si>
    <t>oprava památek kulturní 170, místní 130</t>
  </si>
  <si>
    <t>územní studie (projekt) centrum</t>
  </si>
  <si>
    <t>komunikace ul. Jeřábkova</t>
  </si>
  <si>
    <t>z toho paušální</t>
  </si>
  <si>
    <t>celkem</t>
  </si>
  <si>
    <t>z toho nezařazeno</t>
  </si>
  <si>
    <t>investice zařaz.celkem:</t>
  </si>
  <si>
    <t>opravy zařaz.celkem:</t>
  </si>
  <si>
    <t>rozpočtová skladba</t>
  </si>
  <si>
    <t>paragraf</t>
  </si>
  <si>
    <t>položka</t>
  </si>
  <si>
    <t>OGR</t>
  </si>
  <si>
    <t>PROJEKT-na opravu vozovky v ul. Pod Farou</t>
  </si>
  <si>
    <t xml:space="preserve">PROJEKT-Kruhový objezd na křižovatce ul. Blanická </t>
  </si>
  <si>
    <r>
      <t xml:space="preserve">Výtah Poliklinika - </t>
    </r>
    <r>
      <rPr>
        <i/>
        <sz val="11"/>
        <rFont val="Times New Roman"/>
        <family val="1"/>
      </rPr>
      <t>vlastní podíl po dotaci</t>
    </r>
  </si>
  <si>
    <t>2321</t>
  </si>
  <si>
    <t>6121</t>
  </si>
  <si>
    <t>2310</t>
  </si>
  <si>
    <t>2333</t>
  </si>
  <si>
    <t>2219</t>
  </si>
  <si>
    <t>2212</t>
  </si>
  <si>
    <t>5171</t>
  </si>
  <si>
    <t>běžné opravy silnice- výtluky smluvně SMM, rigol Nádražní za 120</t>
  </si>
  <si>
    <t>ostatní běžné opravy silnic</t>
  </si>
  <si>
    <t xml:space="preserve">ostatní běžné opravy chodníků </t>
  </si>
  <si>
    <t>ostatní běžné opravy dopravní značení</t>
  </si>
  <si>
    <t xml:space="preserve">provozní opravy veřejného osvětlení </t>
  </si>
  <si>
    <t xml:space="preserve"> rekonstrukce VO 100</t>
  </si>
  <si>
    <t>2341</t>
  </si>
  <si>
    <t>x</t>
  </si>
  <si>
    <t>auto pro městskou policii (450),oprava majáku(50)</t>
  </si>
  <si>
    <t>údržba budov města, pohřebnictví 50, plakátové plochy 50 , kašny 50</t>
  </si>
  <si>
    <t>zateplení a vytápění nová radnice (vč.výměny oken a vstupních dveří)-projekt</t>
  </si>
  <si>
    <t>3421</t>
  </si>
  <si>
    <t>3721</t>
  </si>
  <si>
    <t>3722</t>
  </si>
  <si>
    <t>3742</t>
  </si>
  <si>
    <t>běžné opravy v oblasti ŽP celkem 335: vodní toky (40+40) hřiště 120, kontejnery a ost.10+30+15+80</t>
  </si>
  <si>
    <t>obnova a opravy koupelen 737, 775, 776</t>
  </si>
  <si>
    <t>6134</t>
  </si>
  <si>
    <t>6124</t>
  </si>
  <si>
    <t>6157</t>
  </si>
  <si>
    <t>6155</t>
  </si>
  <si>
    <t>6108</t>
  </si>
  <si>
    <t>6120</t>
  </si>
  <si>
    <t>6158</t>
  </si>
  <si>
    <t>6119</t>
  </si>
  <si>
    <t>změna</t>
  </si>
  <si>
    <t>ROZPOČET</t>
  </si>
  <si>
    <t>ROZPOČET MĚSTA</t>
  </si>
  <si>
    <t>Přeložení a přepojení kanalizace v Petrovické ulici 291</t>
  </si>
  <si>
    <t>Komunikace Švermova ul. III. etapa</t>
  </si>
  <si>
    <t>PŘEHLED INVESTIC A OPRAV PRO ROK 2016 - po RZ č. 1 až 3/16</t>
  </si>
  <si>
    <t>aktual. K 24.02.2016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</si>
</sst>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5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ashed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ck"/>
      <bottom style="thin"/>
    </border>
    <border>
      <left/>
      <right style="thin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ck"/>
      <right style="thin"/>
      <top style="thin"/>
      <bottom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medium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medium"/>
      <top style="hair"/>
      <bottom style="hair"/>
    </border>
    <border>
      <left style="dashed"/>
      <right style="medium"/>
      <top style="hair"/>
      <bottom style="thin"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dashed"/>
      <right style="thin"/>
      <top style="thin"/>
      <bottom style="thick"/>
    </border>
    <border>
      <left style="thin"/>
      <right style="dashed"/>
      <top style="thin"/>
      <bottom style="thick"/>
    </border>
    <border>
      <left style="medium"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dashed"/>
      <top/>
      <bottom style="thin"/>
    </border>
    <border>
      <left style="dashed"/>
      <right style="dashed"/>
      <top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1">
    <xf numFmtId="0" fontId="0" fillId="0" borderId="0" xfId="0"/>
    <xf numFmtId="0" fontId="5" fillId="0" borderId="1" xfId="0" applyFont="1" applyFill="1" applyBorder="1" applyAlignment="1">
      <alignment horizontal="left"/>
    </xf>
    <xf numFmtId="0" fontId="5" fillId="0" borderId="1" xfId="20" applyFont="1" applyFill="1" applyBorder="1" applyAlignment="1">
      <alignment horizontal="left"/>
      <protection/>
    </xf>
    <xf numFmtId="0" fontId="3" fillId="0" borderId="1" xfId="0" applyFont="1" applyFill="1" applyBorder="1" applyAlignment="1">
      <alignment horizontal="left"/>
    </xf>
    <xf numFmtId="0" fontId="5" fillId="0" borderId="2" xfId="0" applyFont="1" applyFill="1" applyBorder="1"/>
    <xf numFmtId="3" fontId="5" fillId="0" borderId="3" xfId="20" applyNumberFormat="1" applyFont="1" applyFill="1" applyBorder="1">
      <alignment/>
      <protection/>
    </xf>
    <xf numFmtId="3" fontId="5" fillId="0" borderId="4" xfId="20" applyNumberFormat="1" applyFont="1" applyFill="1" applyBorder="1">
      <alignment/>
      <protection/>
    </xf>
    <xf numFmtId="3" fontId="5" fillId="2" borderId="3" xfId="20" applyNumberFormat="1" applyFont="1" applyFill="1" applyBorder="1">
      <alignment/>
      <protection/>
    </xf>
    <xf numFmtId="3" fontId="5" fillId="0" borderId="3" xfId="0" applyNumberFormat="1" applyFont="1" applyFill="1" applyBorder="1"/>
    <xf numFmtId="3" fontId="5" fillId="0" borderId="3" xfId="0" applyNumberFormat="1" applyFont="1" applyBorder="1"/>
    <xf numFmtId="3" fontId="5" fillId="2" borderId="2" xfId="0" applyNumberFormat="1" applyFont="1" applyFill="1" applyBorder="1"/>
    <xf numFmtId="3" fontId="5" fillId="0" borderId="2" xfId="0" applyNumberFormat="1" applyFont="1" applyBorder="1"/>
    <xf numFmtId="0" fontId="5" fillId="0" borderId="3" xfId="0" applyFont="1" applyFill="1" applyBorder="1"/>
    <xf numFmtId="3" fontId="5" fillId="0" borderId="5" xfId="0" applyNumberFormat="1" applyFont="1" applyBorder="1"/>
    <xf numFmtId="0" fontId="5" fillId="0" borderId="5" xfId="0" applyFont="1" applyFill="1" applyBorder="1"/>
    <xf numFmtId="3" fontId="5" fillId="0" borderId="6" xfId="0" applyNumberFormat="1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5" fillId="2" borderId="7" xfId="0" applyFont="1" applyFill="1" applyBorder="1"/>
    <xf numFmtId="3" fontId="5" fillId="0" borderId="4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6" xfId="0" applyNumberFormat="1" applyFont="1" applyBorder="1"/>
    <xf numFmtId="0" fontId="9" fillId="0" borderId="0" xfId="0" applyFont="1"/>
    <xf numFmtId="0" fontId="5" fillId="0" borderId="1" xfId="0" applyFont="1" applyBorder="1" applyAlignment="1">
      <alignment horizontal="left"/>
    </xf>
    <xf numFmtId="3" fontId="3" fillId="0" borderId="4" xfId="0" applyNumberFormat="1" applyFont="1" applyBorder="1"/>
    <xf numFmtId="3" fontId="5" fillId="2" borderId="3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8" xfId="0" applyNumberFormat="1" applyFont="1" applyFill="1" applyBorder="1"/>
    <xf numFmtId="3" fontId="5" fillId="0" borderId="2" xfId="0" applyNumberFormat="1" applyFont="1" applyFill="1" applyBorder="1"/>
    <xf numFmtId="3" fontId="5" fillId="0" borderId="9" xfId="0" applyNumberFormat="1" applyFont="1" applyFill="1" applyBorder="1"/>
    <xf numFmtId="3" fontId="5" fillId="0" borderId="5" xfId="0" applyNumberFormat="1" applyFont="1" applyFill="1" applyBorder="1"/>
    <xf numFmtId="0" fontId="3" fillId="0" borderId="1" xfId="0" applyFont="1" applyBorder="1" applyAlignment="1">
      <alignment horizontal="left"/>
    </xf>
    <xf numFmtId="3" fontId="5" fillId="0" borderId="4" xfId="0" applyNumberFormat="1" applyFont="1" applyFill="1" applyBorder="1"/>
    <xf numFmtId="3" fontId="3" fillId="0" borderId="4" xfId="0" applyNumberFormat="1" applyFont="1" applyFill="1" applyBorder="1"/>
    <xf numFmtId="3" fontId="3" fillId="0" borderId="8" xfId="0" applyNumberFormat="1" applyFont="1" applyFill="1" applyBorder="1"/>
    <xf numFmtId="3" fontId="3" fillId="0" borderId="2" xfId="0" applyNumberFormat="1" applyFont="1" applyFill="1" applyBorder="1"/>
    <xf numFmtId="3" fontId="3" fillId="0" borderId="9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5" fillId="0" borderId="10" xfId="0" applyFont="1" applyFill="1" applyBorder="1"/>
    <xf numFmtId="0" fontId="5" fillId="0" borderId="4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/>
    <xf numFmtId="0" fontId="5" fillId="2" borderId="0" xfId="0" applyFont="1" applyFill="1"/>
    <xf numFmtId="3" fontId="3" fillId="0" borderId="0" xfId="0" applyNumberFormat="1" applyFont="1" applyFill="1" applyBorder="1"/>
    <xf numFmtId="3" fontId="6" fillId="0" borderId="0" xfId="0" applyNumberFormat="1" applyFont="1"/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5" fillId="0" borderId="11" xfId="20" applyNumberFormat="1" applyFont="1" applyFill="1" applyBorder="1">
      <alignment/>
      <protection/>
    </xf>
    <xf numFmtId="3" fontId="5" fillId="0" borderId="12" xfId="20" applyNumberFormat="1" applyFont="1" applyFill="1" applyBorder="1">
      <alignment/>
      <protection/>
    </xf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13" xfId="0" applyNumberFormat="1" applyFont="1" applyFill="1" applyBorder="1"/>
    <xf numFmtId="3" fontId="5" fillId="0" borderId="15" xfId="0" applyNumberFormat="1" applyFont="1" applyFill="1" applyBorder="1"/>
    <xf numFmtId="0" fontId="5" fillId="0" borderId="16" xfId="0" applyFont="1" applyFill="1" applyBorder="1" applyAlignment="1">
      <alignment vertical="center"/>
    </xf>
    <xf numFmtId="0" fontId="5" fillId="0" borderId="10" xfId="0" applyFont="1" applyBorder="1"/>
    <xf numFmtId="49" fontId="5" fillId="0" borderId="10" xfId="0" applyNumberFormat="1" applyFont="1" applyFill="1" applyBorder="1"/>
    <xf numFmtId="0" fontId="10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10" xfId="0" applyFont="1" applyFill="1" applyBorder="1"/>
    <xf numFmtId="3" fontId="3" fillId="0" borderId="3" xfId="0" applyNumberFormat="1" applyFont="1" applyFill="1" applyBorder="1"/>
    <xf numFmtId="0" fontId="9" fillId="0" borderId="0" xfId="0" applyFont="1" applyFill="1"/>
    <xf numFmtId="0" fontId="5" fillId="0" borderId="30" xfId="0" applyFont="1" applyFill="1" applyBorder="1" applyAlignment="1">
      <alignment horizontal="left"/>
    </xf>
    <xf numFmtId="0" fontId="3" fillId="0" borderId="31" xfId="0" applyFont="1" applyFill="1" applyBorder="1"/>
    <xf numFmtId="0" fontId="10" fillId="0" borderId="32" xfId="0" applyFont="1" applyFill="1" applyBorder="1" applyAlignment="1">
      <alignment horizontal="center" vertical="center"/>
    </xf>
    <xf numFmtId="3" fontId="3" fillId="0" borderId="33" xfId="0" applyNumberFormat="1" applyFont="1" applyFill="1" applyBorder="1"/>
    <xf numFmtId="3" fontId="3" fillId="0" borderId="34" xfId="0" applyNumberFormat="1" applyFont="1" applyFill="1" applyBorder="1"/>
    <xf numFmtId="3" fontId="3" fillId="0" borderId="35" xfId="0" applyNumberFormat="1" applyFont="1" applyFill="1" applyBorder="1"/>
    <xf numFmtId="3" fontId="3" fillId="0" borderId="36" xfId="0" applyNumberFormat="1" applyFont="1" applyFill="1" applyBorder="1"/>
    <xf numFmtId="3" fontId="3" fillId="0" borderId="37" xfId="0" applyNumberFormat="1" applyFont="1" applyFill="1" applyBorder="1"/>
    <xf numFmtId="3" fontId="3" fillId="0" borderId="38" xfId="0" applyNumberFormat="1" applyFont="1" applyFill="1" applyBorder="1"/>
    <xf numFmtId="3" fontId="3" fillId="0" borderId="39" xfId="0" applyNumberFormat="1" applyFont="1" applyFill="1" applyBorder="1"/>
    <xf numFmtId="0" fontId="11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/>
    <xf numFmtId="3" fontId="11" fillId="0" borderId="10" xfId="0" applyNumberFormat="1" applyFont="1" applyBorder="1"/>
    <xf numFmtId="3" fontId="11" fillId="0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10" xfId="0" applyNumberFormat="1" applyFont="1" applyFill="1" applyBorder="1"/>
    <xf numFmtId="3" fontId="11" fillId="0" borderId="10" xfId="0" applyNumberFormat="1" applyFont="1" applyFill="1" applyBorder="1"/>
    <xf numFmtId="0" fontId="11" fillId="0" borderId="10" xfId="0" applyFont="1" applyFill="1" applyBorder="1"/>
    <xf numFmtId="3" fontId="12" fillId="0" borderId="31" xfId="0" applyNumberFormat="1" applyFont="1" applyFill="1" applyBorder="1"/>
    <xf numFmtId="0" fontId="6" fillId="3" borderId="0" xfId="0" applyFont="1" applyFill="1" applyAlignment="1">
      <alignment horizontal="left"/>
    </xf>
    <xf numFmtId="0" fontId="10" fillId="0" borderId="4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5" fillId="3" borderId="10" xfId="0" applyNumberFormat="1" applyFont="1" applyFill="1" applyBorder="1"/>
    <xf numFmtId="49" fontId="10" fillId="3" borderId="5" xfId="0" applyNumberFormat="1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0" fontId="5" fillId="3" borderId="10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3" fontId="5" fillId="3" borderId="3" xfId="0" applyNumberFormat="1" applyFont="1" applyFill="1" applyBorder="1"/>
    <xf numFmtId="3" fontId="5" fillId="3" borderId="3" xfId="20" applyNumberFormat="1" applyFont="1" applyFill="1" applyBorder="1">
      <alignment/>
      <protection/>
    </xf>
    <xf numFmtId="0" fontId="5" fillId="3" borderId="42" xfId="0" applyFont="1" applyFill="1" applyBorder="1" applyAlignment="1">
      <alignment horizontal="left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3" fontId="5" fillId="3" borderId="45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dxfs count="137">
    <dxf>
      <fill>
        <patternFill patternType="solid">
          <fgColor indexed="47"/>
          <bgColor indexed="42"/>
        </patternFill>
      </fill>
      <border/>
    </dxf>
    <dxf>
      <fill>
        <patternFill patternType="solid">
          <fgColor indexed="47"/>
          <bgColor indexed="42"/>
        </patternFill>
      </fill>
      <border/>
    </dxf>
    <dxf>
      <fill>
        <patternFill patternType="solid">
          <fgColor indexed="47"/>
          <bgColor indexed="42"/>
        </patternFill>
      </fill>
      <border/>
    </dxf>
    <dxf>
      <fill>
        <patternFill patternType="solid">
          <fgColor indexed="47"/>
          <bgColor indexed="42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 patternType="solid">
          <fgColor indexed="47"/>
          <bgColor indexed="42"/>
        </patternFill>
      </fill>
      <border/>
    </dxf>
    <dxf>
      <fill>
        <patternFill patternType="solid">
          <fgColor indexed="47"/>
          <bgColor indexed="42"/>
        </patternFill>
      </fill>
      <border/>
    </dxf>
    <dxf>
      <fill>
        <patternFill patternType="solid">
          <fgColor indexed="47"/>
          <bgColor indexed="42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 patternType="solid">
          <fgColor indexed="47"/>
          <bgColor indexed="42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 patternType="solid">
          <fgColor indexed="47"/>
          <bgColor indexed="42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 patternType="solid">
          <fgColor indexed="47"/>
          <bgColor indexed="42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 patternType="solid">
          <fgColor indexed="47"/>
          <bgColor indexed="42"/>
        </patternFill>
      </fill>
      <border/>
    </dxf>
    <dxf>
      <fill>
        <patternFill patternType="solid">
          <fgColor indexed="4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8"/>
  <sheetViews>
    <sheetView tabSelected="1" zoomScale="82" zoomScaleNormal="82" workbookViewId="0" topLeftCell="A1">
      <pane xSplit="3" ySplit="6" topLeftCell="D7" activePane="bottomRight" state="frozen"/>
      <selection pane="topRight" activeCell="D1" sqref="D1"/>
      <selection pane="bottomLeft" activeCell="A5" sqref="A5"/>
      <selection pane="bottomRight" activeCell="C11" sqref="C11:C12"/>
    </sheetView>
  </sheetViews>
  <sheetFormatPr defaultColWidth="9.140625" defaultRowHeight="15"/>
  <cols>
    <col min="1" max="1" width="1.421875" style="17" customWidth="1"/>
    <col min="2" max="2" width="10.28125" style="16" customWidth="1"/>
    <col min="3" max="3" width="66.57421875" style="17" customWidth="1"/>
    <col min="4" max="6" width="6.421875" style="54" customWidth="1"/>
    <col min="7" max="7" width="11.8515625" style="17" customWidth="1"/>
    <col min="8" max="8" width="6.7109375" style="17" customWidth="1"/>
    <col min="9" max="16" width="9.00390625" style="17" customWidth="1"/>
    <col min="17" max="16384" width="9.140625" style="17" customWidth="1"/>
  </cols>
  <sheetData>
    <row r="1" ht="12.75" customHeight="1"/>
    <row r="2" spans="3:16" ht="21">
      <c r="C2" s="132" t="s">
        <v>193</v>
      </c>
      <c r="D2" s="166" t="s">
        <v>192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ht="6.75" customHeight="1" thickBot="1"/>
    <row r="4" spans="2:16" ht="19.5" thickTop="1">
      <c r="B4" s="174" t="s">
        <v>0</v>
      </c>
      <c r="C4" s="175"/>
      <c r="D4" s="128"/>
      <c r="E4" s="128"/>
      <c r="F4" s="128"/>
      <c r="G4" s="167" t="s">
        <v>1</v>
      </c>
      <c r="H4" s="168"/>
      <c r="I4" s="169"/>
      <c r="J4" s="170" t="s">
        <v>2</v>
      </c>
      <c r="K4" s="168"/>
      <c r="L4" s="168"/>
      <c r="M4" s="168"/>
      <c r="N4" s="168"/>
      <c r="O4" s="171"/>
      <c r="P4" s="18"/>
    </row>
    <row r="5" spans="2:16" ht="15">
      <c r="B5" s="179" t="s">
        <v>3</v>
      </c>
      <c r="C5" s="180" t="s">
        <v>4</v>
      </c>
      <c r="D5" s="176" t="s">
        <v>148</v>
      </c>
      <c r="E5" s="177"/>
      <c r="F5" s="178"/>
      <c r="G5" s="130" t="s">
        <v>188</v>
      </c>
      <c r="H5" s="118" t="s">
        <v>136</v>
      </c>
      <c r="I5" s="98" t="s">
        <v>5</v>
      </c>
      <c r="J5" s="158" t="s">
        <v>189</v>
      </c>
      <c r="K5" s="159"/>
      <c r="L5" s="160" t="s">
        <v>6</v>
      </c>
      <c r="M5" s="161"/>
      <c r="N5" s="172" t="s">
        <v>7</v>
      </c>
      <c r="O5" s="173"/>
      <c r="P5" s="99" t="s">
        <v>8</v>
      </c>
    </row>
    <row r="6" spans="2:16" ht="15">
      <c r="B6" s="179"/>
      <c r="C6" s="180"/>
      <c r="D6" s="68" t="s">
        <v>149</v>
      </c>
      <c r="E6" s="69" t="s">
        <v>150</v>
      </c>
      <c r="F6" s="70" t="s">
        <v>151</v>
      </c>
      <c r="G6" s="129" t="s">
        <v>9</v>
      </c>
      <c r="H6" s="118" t="s">
        <v>10</v>
      </c>
      <c r="I6" s="98" t="s">
        <v>11</v>
      </c>
      <c r="J6" s="102" t="s">
        <v>12</v>
      </c>
      <c r="K6" s="103" t="s">
        <v>13</v>
      </c>
      <c r="L6" s="100" t="s">
        <v>12</v>
      </c>
      <c r="M6" s="101" t="s">
        <v>13</v>
      </c>
      <c r="N6" s="102" t="s">
        <v>12</v>
      </c>
      <c r="O6" s="103" t="s">
        <v>13</v>
      </c>
      <c r="P6" s="104" t="s">
        <v>14</v>
      </c>
    </row>
    <row r="7" spans="2:16" s="50" customFormat="1" ht="15">
      <c r="B7" s="1"/>
      <c r="C7" s="105" t="s">
        <v>15</v>
      </c>
      <c r="D7" s="68"/>
      <c r="E7" s="69"/>
      <c r="F7" s="70"/>
      <c r="G7" s="106">
        <f>SUM(G8:G9)</f>
        <v>10750</v>
      </c>
      <c r="H7" s="119">
        <f aca="true" t="shared" si="0" ref="H7:P7">SUM(H8:H9)</f>
        <v>0</v>
      </c>
      <c r="I7" s="35">
        <f t="shared" si="0"/>
        <v>0</v>
      </c>
      <c r="J7" s="36">
        <f t="shared" si="0"/>
        <v>0</v>
      </c>
      <c r="K7" s="37">
        <f t="shared" si="0"/>
        <v>0</v>
      </c>
      <c r="L7" s="38">
        <f t="shared" si="0"/>
        <v>0</v>
      </c>
      <c r="M7" s="39">
        <f t="shared" si="0"/>
        <v>450</v>
      </c>
      <c r="N7" s="36"/>
      <c r="O7" s="37">
        <f t="shared" si="0"/>
        <v>0</v>
      </c>
      <c r="P7" s="40">
        <f t="shared" si="0"/>
        <v>0</v>
      </c>
    </row>
    <row r="8" spans="2:17" ht="15">
      <c r="B8" s="2" t="s">
        <v>16</v>
      </c>
      <c r="C8" s="137" t="s">
        <v>17</v>
      </c>
      <c r="D8" s="138">
        <v>3634</v>
      </c>
      <c r="E8" s="139">
        <v>6121</v>
      </c>
      <c r="F8" s="140">
        <v>6070</v>
      </c>
      <c r="G8" s="141">
        <v>10750</v>
      </c>
      <c r="H8" s="120"/>
      <c r="I8" s="19"/>
      <c r="J8" s="20"/>
      <c r="K8" s="11"/>
      <c r="L8" s="21"/>
      <c r="M8" s="13"/>
      <c r="N8" s="20"/>
      <c r="O8" s="11"/>
      <c r="P8" s="22"/>
      <c r="Q8" s="23" t="s">
        <v>138</v>
      </c>
    </row>
    <row r="9" spans="2:17" ht="15">
      <c r="B9" s="24"/>
      <c r="C9" s="66" t="s">
        <v>18</v>
      </c>
      <c r="D9" s="71" t="s">
        <v>169</v>
      </c>
      <c r="E9" s="72" t="s">
        <v>169</v>
      </c>
      <c r="F9" s="73">
        <v>8018</v>
      </c>
      <c r="G9" s="9"/>
      <c r="H9" s="120"/>
      <c r="I9" s="19"/>
      <c r="J9" s="20"/>
      <c r="K9" s="11"/>
      <c r="L9" s="21"/>
      <c r="M9" s="13">
        <v>450</v>
      </c>
      <c r="N9" s="20"/>
      <c r="O9" s="11"/>
      <c r="P9" s="22"/>
      <c r="Q9" s="23"/>
    </row>
    <row r="10" spans="2:17" s="50" customFormat="1" ht="15">
      <c r="B10" s="1"/>
      <c r="C10" s="105" t="s">
        <v>19</v>
      </c>
      <c r="D10" s="68"/>
      <c r="E10" s="69"/>
      <c r="F10" s="70"/>
      <c r="G10" s="106">
        <f>SUM(G11:G23)</f>
        <v>11100</v>
      </c>
      <c r="H10" s="119">
        <f aca="true" t="shared" si="1" ref="H10:P10">SUM(H11:H23)</f>
        <v>7000</v>
      </c>
      <c r="I10" s="35">
        <f t="shared" si="1"/>
        <v>0</v>
      </c>
      <c r="J10" s="36">
        <f t="shared" si="1"/>
        <v>0</v>
      </c>
      <c r="K10" s="37">
        <f t="shared" si="1"/>
        <v>0</v>
      </c>
      <c r="L10" s="38">
        <f t="shared" si="1"/>
        <v>0</v>
      </c>
      <c r="M10" s="39">
        <f t="shared" si="1"/>
        <v>500</v>
      </c>
      <c r="N10" s="36">
        <f t="shared" si="1"/>
        <v>0</v>
      </c>
      <c r="O10" s="37">
        <f t="shared" si="1"/>
        <v>0</v>
      </c>
      <c r="P10" s="40">
        <f t="shared" si="1"/>
        <v>0</v>
      </c>
      <c r="Q10" s="107"/>
    </row>
    <row r="11" spans="2:17" ht="15">
      <c r="B11" s="181" t="s">
        <v>20</v>
      </c>
      <c r="C11" s="183" t="s">
        <v>21</v>
      </c>
      <c r="D11" s="74">
        <v>2310</v>
      </c>
      <c r="E11" s="75">
        <v>6121</v>
      </c>
      <c r="F11" s="96">
        <v>6055</v>
      </c>
      <c r="G11" s="56">
        <v>2000</v>
      </c>
      <c r="H11" s="120"/>
      <c r="I11" s="19"/>
      <c r="J11" s="20"/>
      <c r="K11" s="11"/>
      <c r="L11" s="21"/>
      <c r="M11" s="13"/>
      <c r="N11" s="20"/>
      <c r="O11" s="11"/>
      <c r="P11" s="22"/>
      <c r="Q11" s="23"/>
    </row>
    <row r="12" spans="2:17" ht="15">
      <c r="B12" s="182"/>
      <c r="C12" s="184"/>
      <c r="D12" s="76">
        <v>2321</v>
      </c>
      <c r="E12" s="77">
        <v>6121</v>
      </c>
      <c r="F12" s="97">
        <v>6054</v>
      </c>
      <c r="G12" s="57">
        <v>3000</v>
      </c>
      <c r="H12" s="120"/>
      <c r="I12" s="19"/>
      <c r="J12" s="20"/>
      <c r="K12" s="11"/>
      <c r="L12" s="21"/>
      <c r="M12" s="13"/>
      <c r="N12" s="20"/>
      <c r="O12" s="11"/>
      <c r="P12" s="22"/>
      <c r="Q12" s="23"/>
    </row>
    <row r="13" spans="2:17" ht="15">
      <c r="B13" s="181" t="s">
        <v>22</v>
      </c>
      <c r="C13" s="183" t="s">
        <v>23</v>
      </c>
      <c r="D13" s="74">
        <v>2310</v>
      </c>
      <c r="E13" s="75">
        <v>6121</v>
      </c>
      <c r="F13" s="185">
        <v>6156</v>
      </c>
      <c r="G13" s="58">
        <v>70</v>
      </c>
      <c r="H13" s="120">
        <v>5000</v>
      </c>
      <c r="I13" s="25"/>
      <c r="J13" s="20"/>
      <c r="K13" s="11"/>
      <c r="L13" s="21"/>
      <c r="M13" s="13"/>
      <c r="N13" s="20"/>
      <c r="O13" s="11"/>
      <c r="P13" s="22"/>
      <c r="Q13" s="23"/>
    </row>
    <row r="14" spans="2:17" ht="15">
      <c r="B14" s="182"/>
      <c r="C14" s="184"/>
      <c r="D14" s="76">
        <v>2321</v>
      </c>
      <c r="E14" s="77">
        <v>6121</v>
      </c>
      <c r="F14" s="186"/>
      <c r="G14" s="59">
        <v>80</v>
      </c>
      <c r="H14" s="120"/>
      <c r="I14" s="25"/>
      <c r="J14" s="20"/>
      <c r="K14" s="11"/>
      <c r="L14" s="21"/>
      <c r="M14" s="13"/>
      <c r="N14" s="20"/>
      <c r="O14" s="11"/>
      <c r="P14" s="22"/>
      <c r="Q14" s="23"/>
    </row>
    <row r="15" spans="2:17" ht="15">
      <c r="B15" s="2" t="s">
        <v>24</v>
      </c>
      <c r="C15" s="133" t="s">
        <v>190</v>
      </c>
      <c r="D15" s="134" t="s">
        <v>155</v>
      </c>
      <c r="E15" s="135" t="s">
        <v>156</v>
      </c>
      <c r="F15" s="136" t="s">
        <v>179</v>
      </c>
      <c r="G15" s="142">
        <f>1600+250</f>
        <v>1850</v>
      </c>
      <c r="H15" s="120"/>
      <c r="I15" s="19"/>
      <c r="J15" s="20"/>
      <c r="K15" s="11"/>
      <c r="L15" s="21"/>
      <c r="M15" s="13"/>
      <c r="N15" s="20"/>
      <c r="O15" s="11"/>
      <c r="P15" s="22"/>
      <c r="Q15" s="23"/>
    </row>
    <row r="16" spans="2:17" ht="15">
      <c r="B16" s="2" t="s">
        <v>105</v>
      </c>
      <c r="C16" s="67" t="s">
        <v>25</v>
      </c>
      <c r="D16" s="78"/>
      <c r="E16" s="79"/>
      <c r="F16" s="80"/>
      <c r="G16" s="5"/>
      <c r="H16" s="120">
        <v>2000</v>
      </c>
      <c r="I16" s="19"/>
      <c r="J16" s="20"/>
      <c r="K16" s="11"/>
      <c r="L16" s="21"/>
      <c r="M16" s="13"/>
      <c r="N16" s="20"/>
      <c r="O16" s="11"/>
      <c r="P16" s="22"/>
      <c r="Q16" s="23"/>
    </row>
    <row r="17" spans="2:16" ht="15">
      <c r="B17" s="2"/>
      <c r="C17" s="67" t="s">
        <v>26</v>
      </c>
      <c r="D17" s="78" t="s">
        <v>155</v>
      </c>
      <c r="E17" s="79" t="s">
        <v>156</v>
      </c>
      <c r="F17" s="80" t="s">
        <v>180</v>
      </c>
      <c r="G17" s="5">
        <v>2000</v>
      </c>
      <c r="H17" s="120"/>
      <c r="I17" s="19"/>
      <c r="J17" s="20"/>
      <c r="K17" s="11"/>
      <c r="L17" s="21"/>
      <c r="M17" s="13"/>
      <c r="N17" s="20"/>
      <c r="O17" s="11"/>
      <c r="P17" s="22"/>
    </row>
    <row r="18" spans="2:16" ht="15">
      <c r="B18" s="1"/>
      <c r="C18" s="67" t="s">
        <v>27</v>
      </c>
      <c r="D18" s="78" t="s">
        <v>157</v>
      </c>
      <c r="E18" s="79" t="s">
        <v>156</v>
      </c>
      <c r="F18" s="80" t="s">
        <v>181</v>
      </c>
      <c r="G18" s="5">
        <v>1500</v>
      </c>
      <c r="H18" s="121"/>
      <c r="I18" s="6"/>
      <c r="J18" s="20"/>
      <c r="K18" s="11"/>
      <c r="L18" s="21"/>
      <c r="M18" s="13"/>
      <c r="N18" s="20"/>
      <c r="O18" s="11"/>
      <c r="P18" s="22"/>
    </row>
    <row r="19" spans="2:16" ht="15">
      <c r="B19" s="1"/>
      <c r="C19" s="67" t="s">
        <v>121</v>
      </c>
      <c r="D19" s="78" t="s">
        <v>157</v>
      </c>
      <c r="E19" s="79" t="s">
        <v>156</v>
      </c>
      <c r="F19" s="80"/>
      <c r="G19" s="7">
        <v>300</v>
      </c>
      <c r="H19" s="121"/>
      <c r="I19" s="6"/>
      <c r="J19" s="20"/>
      <c r="K19" s="11"/>
      <c r="L19" s="21"/>
      <c r="M19" s="13"/>
      <c r="N19" s="20"/>
      <c r="O19" s="11"/>
      <c r="P19" s="22"/>
    </row>
    <row r="20" spans="2:16" ht="15">
      <c r="B20" s="1"/>
      <c r="C20" s="67" t="s">
        <v>139</v>
      </c>
      <c r="D20" s="78" t="s">
        <v>155</v>
      </c>
      <c r="E20" s="79" t="s">
        <v>156</v>
      </c>
      <c r="F20" s="80"/>
      <c r="G20" s="7">
        <v>100</v>
      </c>
      <c r="H20" s="122"/>
      <c r="I20" s="19"/>
      <c r="J20" s="20"/>
      <c r="K20" s="11"/>
      <c r="L20" s="21"/>
      <c r="M20" s="13"/>
      <c r="N20" s="20"/>
      <c r="O20" s="11"/>
      <c r="P20" s="22"/>
    </row>
    <row r="21" spans="2:16" ht="15">
      <c r="B21" s="2"/>
      <c r="C21" s="67" t="s">
        <v>122</v>
      </c>
      <c r="D21" s="78" t="s">
        <v>157</v>
      </c>
      <c r="E21" s="79" t="s">
        <v>156</v>
      </c>
      <c r="F21" s="80"/>
      <c r="G21" s="5">
        <v>100</v>
      </c>
      <c r="H21" s="120"/>
      <c r="I21" s="19"/>
      <c r="J21" s="20"/>
      <c r="K21" s="11"/>
      <c r="L21" s="21"/>
      <c r="M21" s="13"/>
      <c r="N21" s="20"/>
      <c r="O21" s="11"/>
      <c r="P21" s="22"/>
    </row>
    <row r="22" spans="2:16" ht="15">
      <c r="B22" s="2"/>
      <c r="C22" s="67" t="s">
        <v>123</v>
      </c>
      <c r="D22" s="78" t="s">
        <v>158</v>
      </c>
      <c r="E22" s="79" t="s">
        <v>156</v>
      </c>
      <c r="F22" s="80"/>
      <c r="G22" s="5">
        <v>100</v>
      </c>
      <c r="H22" s="120"/>
      <c r="I22" s="19"/>
      <c r="J22" s="20"/>
      <c r="K22" s="11"/>
      <c r="L22" s="21"/>
      <c r="M22" s="13"/>
      <c r="N22" s="20"/>
      <c r="O22" s="11"/>
      <c r="P22" s="22"/>
    </row>
    <row r="23" spans="2:16" ht="15">
      <c r="B23" s="24"/>
      <c r="C23" s="66" t="s">
        <v>28</v>
      </c>
      <c r="D23" s="71" t="s">
        <v>169</v>
      </c>
      <c r="E23" s="72" t="s">
        <v>169</v>
      </c>
      <c r="F23" s="73">
        <v>8004</v>
      </c>
      <c r="G23" s="9"/>
      <c r="H23" s="120"/>
      <c r="I23" s="19"/>
      <c r="J23" s="20"/>
      <c r="K23" s="11"/>
      <c r="L23" s="21"/>
      <c r="M23" s="13">
        <v>500</v>
      </c>
      <c r="N23" s="20"/>
      <c r="O23" s="11"/>
      <c r="P23" s="22"/>
    </row>
    <row r="24" spans="2:16" s="50" customFormat="1" ht="15">
      <c r="B24" s="1"/>
      <c r="C24" s="105" t="s">
        <v>29</v>
      </c>
      <c r="D24" s="68"/>
      <c r="E24" s="69"/>
      <c r="F24" s="70"/>
      <c r="G24" s="106">
        <f aca="true" t="shared" si="2" ref="G24:P24">SUM(G25:G44)</f>
        <v>14770</v>
      </c>
      <c r="H24" s="119">
        <f t="shared" si="2"/>
        <v>150</v>
      </c>
      <c r="I24" s="35">
        <f t="shared" si="2"/>
        <v>0</v>
      </c>
      <c r="J24" s="36">
        <f t="shared" si="2"/>
        <v>1870</v>
      </c>
      <c r="K24" s="37">
        <f t="shared" si="2"/>
        <v>950</v>
      </c>
      <c r="L24" s="38">
        <f t="shared" si="2"/>
        <v>0</v>
      </c>
      <c r="M24" s="39">
        <f t="shared" si="2"/>
        <v>0</v>
      </c>
      <c r="N24" s="36">
        <f t="shared" si="2"/>
        <v>0</v>
      </c>
      <c r="O24" s="37">
        <f t="shared" si="2"/>
        <v>0</v>
      </c>
      <c r="P24" s="40">
        <f t="shared" si="2"/>
        <v>0</v>
      </c>
    </row>
    <row r="25" spans="2:16" ht="15">
      <c r="B25" s="162" t="s">
        <v>30</v>
      </c>
      <c r="C25" s="183" t="s">
        <v>31</v>
      </c>
      <c r="D25" s="74">
        <v>2212</v>
      </c>
      <c r="E25" s="75">
        <v>6121</v>
      </c>
      <c r="F25" s="185">
        <v>6144</v>
      </c>
      <c r="G25" s="58">
        <v>2000</v>
      </c>
      <c r="H25" s="120"/>
      <c r="I25" s="19"/>
      <c r="J25" s="20"/>
      <c r="K25" s="11"/>
      <c r="L25" s="21"/>
      <c r="M25" s="13"/>
      <c r="N25" s="20"/>
      <c r="O25" s="11"/>
      <c r="P25" s="22"/>
    </row>
    <row r="26" spans="2:16" ht="15">
      <c r="B26" s="163"/>
      <c r="C26" s="184"/>
      <c r="D26" s="76">
        <v>3631</v>
      </c>
      <c r="E26" s="77">
        <v>6121</v>
      </c>
      <c r="F26" s="186"/>
      <c r="G26" s="59">
        <v>400</v>
      </c>
      <c r="H26" s="120"/>
      <c r="I26" s="19"/>
      <c r="J26" s="20"/>
      <c r="K26" s="11"/>
      <c r="L26" s="21"/>
      <c r="M26" s="13"/>
      <c r="N26" s="20"/>
      <c r="O26" s="11"/>
      <c r="P26" s="22"/>
    </row>
    <row r="27" spans="2:16" ht="15">
      <c r="B27" s="131"/>
      <c r="C27" s="143" t="s">
        <v>191</v>
      </c>
      <c r="D27" s="144">
        <v>2212</v>
      </c>
      <c r="E27" s="145">
        <v>6121</v>
      </c>
      <c r="F27" s="146">
        <v>6156</v>
      </c>
      <c r="G27" s="147">
        <v>170</v>
      </c>
      <c r="H27" s="120"/>
      <c r="I27" s="19"/>
      <c r="J27" s="20"/>
      <c r="K27" s="11"/>
      <c r="L27" s="21"/>
      <c r="M27" s="13"/>
      <c r="N27" s="20"/>
      <c r="O27" s="11"/>
      <c r="P27" s="22"/>
    </row>
    <row r="28" spans="2:16" ht="15">
      <c r="B28" s="1" t="s">
        <v>32</v>
      </c>
      <c r="C28" s="67" t="s">
        <v>33</v>
      </c>
      <c r="D28" s="78" t="s">
        <v>159</v>
      </c>
      <c r="E28" s="79" t="s">
        <v>156</v>
      </c>
      <c r="F28" s="80" t="s">
        <v>182</v>
      </c>
      <c r="G28" s="26">
        <v>1000</v>
      </c>
      <c r="H28" s="123"/>
      <c r="I28" s="19"/>
      <c r="J28" s="20"/>
      <c r="K28" s="11"/>
      <c r="L28" s="21"/>
      <c r="M28" s="13"/>
      <c r="N28" s="20"/>
      <c r="O28" s="11"/>
      <c r="P28" s="22"/>
    </row>
    <row r="29" spans="2:16" ht="15">
      <c r="B29" s="1" t="s">
        <v>34</v>
      </c>
      <c r="C29" s="67" t="s">
        <v>152</v>
      </c>
      <c r="D29" s="78"/>
      <c r="E29" s="79"/>
      <c r="F29" s="80"/>
      <c r="G29" s="8"/>
      <c r="H29" s="124">
        <v>150</v>
      </c>
      <c r="I29" s="19"/>
      <c r="J29" s="20"/>
      <c r="K29" s="11"/>
      <c r="L29" s="21"/>
      <c r="M29" s="13"/>
      <c r="N29" s="20"/>
      <c r="O29" s="11"/>
      <c r="P29" s="22"/>
    </row>
    <row r="30" spans="2:16" ht="15">
      <c r="B30" s="1" t="s">
        <v>35</v>
      </c>
      <c r="C30" s="133" t="s">
        <v>142</v>
      </c>
      <c r="D30" s="134" t="s">
        <v>160</v>
      </c>
      <c r="E30" s="135" t="s">
        <v>156</v>
      </c>
      <c r="F30" s="136" t="s">
        <v>183</v>
      </c>
      <c r="G30" s="141">
        <f>3000+5200</f>
        <v>8200</v>
      </c>
      <c r="H30" s="124"/>
      <c r="I30" s="19"/>
      <c r="J30" s="20"/>
      <c r="K30" s="11"/>
      <c r="L30" s="21"/>
      <c r="M30" s="13"/>
      <c r="N30" s="20"/>
      <c r="O30" s="11"/>
      <c r="P30" s="22"/>
    </row>
    <row r="31" spans="2:16" ht="15">
      <c r="B31" s="1" t="s">
        <v>36</v>
      </c>
      <c r="C31" s="67" t="s">
        <v>37</v>
      </c>
      <c r="D31" s="78" t="s">
        <v>160</v>
      </c>
      <c r="E31" s="79" t="s">
        <v>156</v>
      </c>
      <c r="F31" s="80" t="s">
        <v>184</v>
      </c>
      <c r="G31" s="27">
        <v>1500</v>
      </c>
      <c r="H31" s="124"/>
      <c r="I31" s="19"/>
      <c r="J31" s="20"/>
      <c r="K31" s="11"/>
      <c r="L31" s="21"/>
      <c r="M31" s="13"/>
      <c r="N31" s="20"/>
      <c r="O31" s="11"/>
      <c r="P31" s="22"/>
    </row>
    <row r="32" spans="2:16" ht="15">
      <c r="B32" s="1"/>
      <c r="C32" s="67" t="s">
        <v>118</v>
      </c>
      <c r="D32" s="78" t="s">
        <v>160</v>
      </c>
      <c r="E32" s="79" t="s">
        <v>156</v>
      </c>
      <c r="F32" s="80" t="s">
        <v>156</v>
      </c>
      <c r="G32" s="27">
        <v>200</v>
      </c>
      <c r="H32" s="124"/>
      <c r="I32" s="19"/>
      <c r="J32" s="20"/>
      <c r="K32" s="11"/>
      <c r="L32" s="21"/>
      <c r="M32" s="13"/>
      <c r="N32" s="20"/>
      <c r="O32" s="11"/>
      <c r="P32" s="22"/>
    </row>
    <row r="33" spans="2:16" ht="15">
      <c r="B33" s="1"/>
      <c r="C33" s="67" t="s">
        <v>119</v>
      </c>
      <c r="D33" s="78" t="s">
        <v>160</v>
      </c>
      <c r="E33" s="79" t="s">
        <v>156</v>
      </c>
      <c r="F33" s="80"/>
      <c r="G33" s="27">
        <v>250</v>
      </c>
      <c r="H33" s="124"/>
      <c r="I33" s="19"/>
      <c r="J33" s="20"/>
      <c r="K33" s="11"/>
      <c r="L33" s="21"/>
      <c r="M33" s="13"/>
      <c r="N33" s="20"/>
      <c r="O33" s="11"/>
      <c r="P33" s="22"/>
    </row>
    <row r="34" spans="2:16" ht="15">
      <c r="B34" s="1" t="s">
        <v>38</v>
      </c>
      <c r="C34" s="67" t="s">
        <v>153</v>
      </c>
      <c r="D34" s="78" t="s">
        <v>160</v>
      </c>
      <c r="E34" s="79" t="s">
        <v>156</v>
      </c>
      <c r="F34" s="80" t="s">
        <v>185</v>
      </c>
      <c r="G34" s="8">
        <v>150</v>
      </c>
      <c r="H34" s="124"/>
      <c r="I34" s="19"/>
      <c r="J34" s="20"/>
      <c r="K34" s="11"/>
      <c r="L34" s="21"/>
      <c r="M34" s="13"/>
      <c r="N34" s="20"/>
      <c r="O34" s="11"/>
      <c r="P34" s="22"/>
    </row>
    <row r="35" spans="2:16" ht="15">
      <c r="B35" s="1"/>
      <c r="C35" s="67" t="s">
        <v>117</v>
      </c>
      <c r="D35" s="78" t="s">
        <v>160</v>
      </c>
      <c r="E35" s="79" t="s">
        <v>156</v>
      </c>
      <c r="F35" s="80" t="s">
        <v>186</v>
      </c>
      <c r="G35" s="8">
        <v>800</v>
      </c>
      <c r="H35" s="124"/>
      <c r="I35" s="19"/>
      <c r="J35" s="20"/>
      <c r="K35" s="11"/>
      <c r="L35" s="21"/>
      <c r="M35" s="13"/>
      <c r="N35" s="20"/>
      <c r="O35" s="11"/>
      <c r="P35" s="22"/>
    </row>
    <row r="36" spans="2:16" ht="15">
      <c r="B36" s="1"/>
      <c r="C36" s="67" t="s">
        <v>120</v>
      </c>
      <c r="D36" s="78" t="s">
        <v>159</v>
      </c>
      <c r="E36" s="79" t="s">
        <v>156</v>
      </c>
      <c r="F36" s="80"/>
      <c r="G36" s="8">
        <v>100</v>
      </c>
      <c r="H36" s="124"/>
      <c r="I36" s="19"/>
      <c r="J36" s="20"/>
      <c r="K36" s="11"/>
      <c r="L36" s="21"/>
      <c r="M36" s="13"/>
      <c r="N36" s="20"/>
      <c r="O36" s="11"/>
      <c r="P36" s="22"/>
    </row>
    <row r="37" spans="2:16" ht="15">
      <c r="B37" s="1" t="s">
        <v>39</v>
      </c>
      <c r="C37" s="67" t="s">
        <v>40</v>
      </c>
      <c r="D37" s="78" t="s">
        <v>159</v>
      </c>
      <c r="E37" s="79" t="s">
        <v>161</v>
      </c>
      <c r="F37" s="80"/>
      <c r="G37" s="8"/>
      <c r="H37" s="124"/>
      <c r="I37" s="19"/>
      <c r="J37" s="20">
        <v>600</v>
      </c>
      <c r="K37" s="11"/>
      <c r="L37" s="21"/>
      <c r="M37" s="13"/>
      <c r="N37" s="20"/>
      <c r="O37" s="11"/>
      <c r="P37" s="22"/>
    </row>
    <row r="38" spans="2:16" ht="15">
      <c r="B38" s="1"/>
      <c r="C38" s="67" t="s">
        <v>110</v>
      </c>
      <c r="D38" s="78"/>
      <c r="E38" s="79"/>
      <c r="F38" s="80"/>
      <c r="G38" s="8"/>
      <c r="H38" s="124"/>
      <c r="I38" s="19"/>
      <c r="J38" s="20"/>
      <c r="K38" s="11"/>
      <c r="L38" s="21"/>
      <c r="M38" s="13"/>
      <c r="N38" s="20"/>
      <c r="O38" s="11"/>
      <c r="P38" s="22"/>
    </row>
    <row r="39" spans="2:16" ht="15">
      <c r="B39" s="1"/>
      <c r="C39" s="67" t="s">
        <v>109</v>
      </c>
      <c r="D39" s="78" t="s">
        <v>160</v>
      </c>
      <c r="E39" s="79" t="s">
        <v>161</v>
      </c>
      <c r="F39" s="80"/>
      <c r="G39" s="8"/>
      <c r="H39" s="124"/>
      <c r="I39" s="19"/>
      <c r="J39" s="20">
        <v>900</v>
      </c>
      <c r="K39" s="11"/>
      <c r="L39" s="21"/>
      <c r="M39" s="13"/>
      <c r="N39" s="20"/>
      <c r="O39" s="11"/>
      <c r="P39" s="22"/>
    </row>
    <row r="40" spans="2:16" ht="15">
      <c r="B40" s="1"/>
      <c r="C40" s="67" t="s">
        <v>41</v>
      </c>
      <c r="D40" s="78" t="s">
        <v>159</v>
      </c>
      <c r="E40" s="79" t="s">
        <v>161</v>
      </c>
      <c r="F40" s="80"/>
      <c r="G40" s="8"/>
      <c r="H40" s="124"/>
      <c r="I40" s="19"/>
      <c r="J40" s="20">
        <v>250</v>
      </c>
      <c r="K40" s="11"/>
      <c r="L40" s="21"/>
      <c r="M40" s="13"/>
      <c r="N40" s="20"/>
      <c r="O40" s="11"/>
      <c r="P40" s="22"/>
    </row>
    <row r="41" spans="2:16" ht="15">
      <c r="B41" s="28" t="s">
        <v>108</v>
      </c>
      <c r="C41" s="67" t="s">
        <v>162</v>
      </c>
      <c r="D41" s="78" t="s">
        <v>160</v>
      </c>
      <c r="E41" s="79" t="s">
        <v>161</v>
      </c>
      <c r="F41" s="80" t="s">
        <v>169</v>
      </c>
      <c r="G41" s="8"/>
      <c r="H41" s="124"/>
      <c r="I41" s="19"/>
      <c r="J41" s="20">
        <v>120</v>
      </c>
      <c r="K41" s="11">
        <v>200</v>
      </c>
      <c r="L41" s="21"/>
      <c r="M41" s="13"/>
      <c r="N41" s="20"/>
      <c r="O41" s="11"/>
      <c r="P41" s="22"/>
    </row>
    <row r="42" spans="2:16" ht="15">
      <c r="B42" s="28" t="s">
        <v>108</v>
      </c>
      <c r="C42" s="66" t="s">
        <v>163</v>
      </c>
      <c r="D42" s="78" t="s">
        <v>160</v>
      </c>
      <c r="E42" s="79" t="s">
        <v>161</v>
      </c>
      <c r="F42" s="80" t="s">
        <v>169</v>
      </c>
      <c r="G42" s="8"/>
      <c r="H42" s="124"/>
      <c r="I42" s="19"/>
      <c r="J42" s="20"/>
      <c r="K42" s="11">
        <v>300</v>
      </c>
      <c r="L42" s="21"/>
      <c r="M42" s="13"/>
      <c r="N42" s="20"/>
      <c r="O42" s="11"/>
      <c r="P42" s="22"/>
    </row>
    <row r="43" spans="2:16" ht="15">
      <c r="B43" s="28" t="s">
        <v>108</v>
      </c>
      <c r="C43" s="66" t="s">
        <v>164</v>
      </c>
      <c r="D43" s="78" t="s">
        <v>159</v>
      </c>
      <c r="E43" s="79" t="s">
        <v>161</v>
      </c>
      <c r="F43" s="80" t="s">
        <v>169</v>
      </c>
      <c r="G43" s="8"/>
      <c r="H43" s="124"/>
      <c r="I43" s="19"/>
      <c r="J43" s="20"/>
      <c r="K43" s="11">
        <v>300</v>
      </c>
      <c r="L43" s="21"/>
      <c r="M43" s="13"/>
      <c r="N43" s="20"/>
      <c r="O43" s="11"/>
      <c r="P43" s="22"/>
    </row>
    <row r="44" spans="2:16" ht="15">
      <c r="B44" s="28" t="s">
        <v>108</v>
      </c>
      <c r="C44" s="66" t="s">
        <v>165</v>
      </c>
      <c r="D44" s="71">
        <v>2229</v>
      </c>
      <c r="E44" s="72">
        <v>5171</v>
      </c>
      <c r="F44" s="73" t="s">
        <v>169</v>
      </c>
      <c r="G44" s="9"/>
      <c r="H44" s="124"/>
      <c r="I44" s="19"/>
      <c r="J44" s="29"/>
      <c r="K44" s="30">
        <v>150</v>
      </c>
      <c r="L44" s="31"/>
      <c r="M44" s="32"/>
      <c r="N44" s="29"/>
      <c r="O44" s="30"/>
      <c r="P44" s="15"/>
    </row>
    <row r="45" spans="2:16" s="50" customFormat="1" ht="15">
      <c r="B45" s="1"/>
      <c r="C45" s="105" t="s">
        <v>42</v>
      </c>
      <c r="D45" s="68"/>
      <c r="E45" s="69"/>
      <c r="F45" s="70"/>
      <c r="G45" s="106">
        <f>SUM(G46:G51)</f>
        <v>1550</v>
      </c>
      <c r="H45" s="119">
        <f>SUM(H46:H51)</f>
        <v>400</v>
      </c>
      <c r="I45" s="35">
        <f>SUM(I46:I51)</f>
        <v>0</v>
      </c>
      <c r="J45" s="36">
        <f aca="true" t="shared" si="3" ref="J45:O45">SUM(J46:J51)</f>
        <v>0</v>
      </c>
      <c r="K45" s="37">
        <f t="shared" si="3"/>
        <v>700</v>
      </c>
      <c r="L45" s="38">
        <f t="shared" si="3"/>
        <v>0</v>
      </c>
      <c r="M45" s="39">
        <f t="shared" si="3"/>
        <v>0</v>
      </c>
      <c r="N45" s="36">
        <f t="shared" si="3"/>
        <v>0</v>
      </c>
      <c r="O45" s="37">
        <f t="shared" si="3"/>
        <v>0</v>
      </c>
      <c r="P45" s="40">
        <f>SUM(P46:P51)</f>
        <v>0</v>
      </c>
    </row>
    <row r="46" spans="2:16" ht="15">
      <c r="B46" s="33"/>
      <c r="C46" s="66" t="s">
        <v>43</v>
      </c>
      <c r="D46" s="71">
        <v>3631</v>
      </c>
      <c r="E46" s="72">
        <v>6121</v>
      </c>
      <c r="F46" s="73">
        <v>6159</v>
      </c>
      <c r="G46" s="9">
        <v>1000</v>
      </c>
      <c r="H46" s="120"/>
      <c r="I46" s="19"/>
      <c r="J46" s="20"/>
      <c r="K46" s="11"/>
      <c r="L46" s="21"/>
      <c r="M46" s="13"/>
      <c r="N46" s="20"/>
      <c r="O46" s="11"/>
      <c r="P46" s="22"/>
    </row>
    <row r="47" spans="2:16" ht="15">
      <c r="B47" s="33"/>
      <c r="C47" s="66" t="s">
        <v>44</v>
      </c>
      <c r="D47" s="71">
        <v>3631</v>
      </c>
      <c r="E47" s="72">
        <v>6121</v>
      </c>
      <c r="F47" s="73"/>
      <c r="G47" s="9">
        <v>450</v>
      </c>
      <c r="H47" s="120"/>
      <c r="I47" s="19"/>
      <c r="J47" s="20"/>
      <c r="K47" s="11"/>
      <c r="L47" s="21"/>
      <c r="M47" s="13"/>
      <c r="N47" s="20"/>
      <c r="O47" s="11"/>
      <c r="P47" s="22"/>
    </row>
    <row r="48" spans="2:16" ht="15">
      <c r="B48" s="24"/>
      <c r="C48" s="66" t="s">
        <v>45</v>
      </c>
      <c r="D48" s="71"/>
      <c r="E48" s="72"/>
      <c r="F48" s="73"/>
      <c r="G48" s="9"/>
      <c r="H48" s="120">
        <v>300</v>
      </c>
      <c r="I48" s="19"/>
      <c r="J48" s="20"/>
      <c r="K48" s="11"/>
      <c r="L48" s="21"/>
      <c r="M48" s="13"/>
      <c r="N48" s="20"/>
      <c r="O48" s="11"/>
      <c r="P48" s="22"/>
    </row>
    <row r="49" spans="2:16" ht="15">
      <c r="B49" s="24"/>
      <c r="C49" s="66" t="s">
        <v>46</v>
      </c>
      <c r="D49" s="71"/>
      <c r="E49" s="72"/>
      <c r="F49" s="73"/>
      <c r="G49" s="26"/>
      <c r="H49" s="120">
        <v>100</v>
      </c>
      <c r="I49" s="19"/>
      <c r="J49" s="20"/>
      <c r="K49" s="11"/>
      <c r="L49" s="21"/>
      <c r="M49" s="13"/>
      <c r="N49" s="20"/>
      <c r="O49" s="11"/>
      <c r="P49" s="22"/>
    </row>
    <row r="50" spans="2:16" ht="15">
      <c r="B50" s="28" t="s">
        <v>108</v>
      </c>
      <c r="C50" s="66" t="s">
        <v>167</v>
      </c>
      <c r="D50" s="71">
        <v>3631</v>
      </c>
      <c r="E50" s="72">
        <v>6121</v>
      </c>
      <c r="F50" s="73"/>
      <c r="G50" s="26">
        <v>100</v>
      </c>
      <c r="H50" s="120"/>
      <c r="I50" s="19"/>
      <c r="J50" s="20"/>
      <c r="K50" s="11"/>
      <c r="L50" s="21"/>
      <c r="M50" s="13"/>
      <c r="N50" s="20"/>
      <c r="O50" s="11"/>
      <c r="P50" s="22"/>
    </row>
    <row r="51" spans="2:16" ht="15">
      <c r="B51" s="28" t="s">
        <v>108</v>
      </c>
      <c r="C51" s="66" t="s">
        <v>166</v>
      </c>
      <c r="D51" s="71">
        <v>3631</v>
      </c>
      <c r="E51" s="72">
        <v>5171</v>
      </c>
      <c r="F51" s="73" t="s">
        <v>169</v>
      </c>
      <c r="G51" s="9"/>
      <c r="H51" s="120"/>
      <c r="I51" s="19"/>
      <c r="J51" s="20"/>
      <c r="K51" s="11">
        <v>700</v>
      </c>
      <c r="L51" s="21"/>
      <c r="M51" s="13"/>
      <c r="N51" s="20"/>
      <c r="O51" s="11"/>
      <c r="P51" s="22"/>
    </row>
    <row r="52" spans="2:16" s="50" customFormat="1" ht="15">
      <c r="B52" s="1"/>
      <c r="C52" s="105" t="s">
        <v>47</v>
      </c>
      <c r="D52" s="68"/>
      <c r="E52" s="69"/>
      <c r="F52" s="70"/>
      <c r="G52" s="106">
        <f>SUM(G53:G61)</f>
        <v>350</v>
      </c>
      <c r="H52" s="119">
        <f>SUM(H53:H61)</f>
        <v>0</v>
      </c>
      <c r="I52" s="35">
        <f>SUM(I53:I61)</f>
        <v>1420</v>
      </c>
      <c r="J52" s="36">
        <f aca="true" t="shared" si="4" ref="J52:O52">SUM(J53:J61)</f>
        <v>0</v>
      </c>
      <c r="K52" s="37">
        <f t="shared" si="4"/>
        <v>200</v>
      </c>
      <c r="L52" s="38">
        <f t="shared" si="4"/>
        <v>0</v>
      </c>
      <c r="M52" s="39">
        <f t="shared" si="4"/>
        <v>0</v>
      </c>
      <c r="N52" s="36">
        <f t="shared" si="4"/>
        <v>0</v>
      </c>
      <c r="O52" s="37">
        <f t="shared" si="4"/>
        <v>1090</v>
      </c>
      <c r="P52" s="40">
        <f>SUM(P53:P61)</f>
        <v>0</v>
      </c>
    </row>
    <row r="53" spans="2:16" ht="15">
      <c r="B53" s="24" t="s">
        <v>48</v>
      </c>
      <c r="C53" s="66" t="s">
        <v>49</v>
      </c>
      <c r="D53" s="71">
        <v>3111</v>
      </c>
      <c r="E53" s="72">
        <v>6121</v>
      </c>
      <c r="F53" s="73">
        <v>302</v>
      </c>
      <c r="G53" s="9">
        <v>250</v>
      </c>
      <c r="H53" s="120"/>
      <c r="I53" s="19"/>
      <c r="J53" s="20"/>
      <c r="K53" s="11"/>
      <c r="L53" s="21"/>
      <c r="M53" s="13"/>
      <c r="N53" s="20"/>
      <c r="O53" s="11"/>
      <c r="P53" s="22"/>
    </row>
    <row r="54" spans="2:16" ht="15">
      <c r="B54" s="24"/>
      <c r="C54" s="66" t="s">
        <v>50</v>
      </c>
      <c r="D54" s="71">
        <v>3111</v>
      </c>
      <c r="E54" s="72">
        <v>6121</v>
      </c>
      <c r="F54" s="73">
        <v>301</v>
      </c>
      <c r="G54" s="8">
        <v>100</v>
      </c>
      <c r="H54" s="120"/>
      <c r="I54" s="19"/>
      <c r="J54" s="20"/>
      <c r="K54" s="11"/>
      <c r="L54" s="21"/>
      <c r="M54" s="13"/>
      <c r="N54" s="20"/>
      <c r="O54" s="11"/>
      <c r="P54" s="22"/>
    </row>
    <row r="55" spans="2:16" ht="15">
      <c r="B55" s="24"/>
      <c r="C55" s="66" t="s">
        <v>103</v>
      </c>
      <c r="D55" s="71"/>
      <c r="E55" s="72"/>
      <c r="F55" s="73"/>
      <c r="G55" s="9"/>
      <c r="H55" s="120"/>
      <c r="I55" s="19">
        <v>150</v>
      </c>
      <c r="J55" s="20"/>
      <c r="K55" s="11"/>
      <c r="L55" s="21"/>
      <c r="M55" s="13"/>
      <c r="N55" s="20"/>
      <c r="O55" s="11"/>
      <c r="P55" s="22"/>
    </row>
    <row r="56" spans="2:16" ht="15">
      <c r="B56" s="24"/>
      <c r="C56" s="66" t="s">
        <v>104</v>
      </c>
      <c r="D56" s="71"/>
      <c r="E56" s="72"/>
      <c r="F56" s="73"/>
      <c r="G56" s="9"/>
      <c r="H56" s="120"/>
      <c r="I56" s="19">
        <v>170</v>
      </c>
      <c r="J56" s="20"/>
      <c r="K56" s="11"/>
      <c r="L56" s="21"/>
      <c r="M56" s="13"/>
      <c r="N56" s="20"/>
      <c r="O56" s="11"/>
      <c r="P56" s="22"/>
    </row>
    <row r="57" spans="2:16" ht="15">
      <c r="B57" s="24"/>
      <c r="C57" s="66" t="s">
        <v>111</v>
      </c>
      <c r="D57" s="71">
        <v>3111</v>
      </c>
      <c r="E57" s="72">
        <v>5171</v>
      </c>
      <c r="F57" s="73" t="s">
        <v>169</v>
      </c>
      <c r="G57" s="9"/>
      <c r="H57" s="120"/>
      <c r="I57" s="19"/>
      <c r="J57" s="20"/>
      <c r="K57" s="11">
        <v>200</v>
      </c>
      <c r="L57" s="21"/>
      <c r="M57" s="13"/>
      <c r="N57" s="20"/>
      <c r="O57" s="11"/>
      <c r="P57" s="22"/>
    </row>
    <row r="58" spans="2:16" ht="15">
      <c r="B58" s="24"/>
      <c r="C58" s="66" t="s">
        <v>114</v>
      </c>
      <c r="D58" s="71"/>
      <c r="E58" s="72"/>
      <c r="F58" s="73"/>
      <c r="G58" s="9"/>
      <c r="H58" s="120"/>
      <c r="I58" s="19">
        <v>500</v>
      </c>
      <c r="J58" s="20"/>
      <c r="K58" s="11"/>
      <c r="L58" s="21"/>
      <c r="M58" s="13"/>
      <c r="N58" s="20"/>
      <c r="O58" s="11"/>
      <c r="P58" s="22"/>
    </row>
    <row r="59" spans="2:16" ht="15">
      <c r="B59" s="24"/>
      <c r="C59" s="66" t="s">
        <v>115</v>
      </c>
      <c r="D59" s="71"/>
      <c r="E59" s="72"/>
      <c r="F59" s="73"/>
      <c r="G59" s="9"/>
      <c r="H59" s="120"/>
      <c r="I59" s="19">
        <v>600</v>
      </c>
      <c r="J59" s="20"/>
      <c r="K59" s="11"/>
      <c r="L59" s="21"/>
      <c r="M59" s="13"/>
      <c r="N59" s="20"/>
      <c r="O59" s="11"/>
      <c r="P59" s="22"/>
    </row>
    <row r="60" spans="2:16" ht="15">
      <c r="B60" s="28" t="s">
        <v>108</v>
      </c>
      <c r="C60" s="66" t="s">
        <v>113</v>
      </c>
      <c r="D60" s="71"/>
      <c r="E60" s="72"/>
      <c r="F60" s="73"/>
      <c r="G60" s="9"/>
      <c r="H60" s="120"/>
      <c r="I60" s="19"/>
      <c r="J60" s="20"/>
      <c r="K60" s="11"/>
      <c r="L60" s="21"/>
      <c r="M60" s="13"/>
      <c r="N60" s="20"/>
      <c r="O60" s="10">
        <v>560</v>
      </c>
      <c r="P60" s="22"/>
    </row>
    <row r="61" spans="2:16" ht="15">
      <c r="B61" s="28" t="s">
        <v>108</v>
      </c>
      <c r="C61" s="41" t="s">
        <v>116</v>
      </c>
      <c r="D61" s="68"/>
      <c r="E61" s="69"/>
      <c r="F61" s="70"/>
      <c r="G61" s="8"/>
      <c r="H61" s="124"/>
      <c r="I61" s="34"/>
      <c r="J61" s="29"/>
      <c r="K61" s="30"/>
      <c r="L61" s="31"/>
      <c r="M61" s="32"/>
      <c r="N61" s="29"/>
      <c r="O61" s="10">
        <f>95+170+150+115</f>
        <v>530</v>
      </c>
      <c r="P61" s="15"/>
    </row>
    <row r="62" spans="2:16" s="50" customFormat="1" ht="15">
      <c r="B62" s="1"/>
      <c r="C62" s="105" t="s">
        <v>51</v>
      </c>
      <c r="D62" s="68"/>
      <c r="E62" s="69"/>
      <c r="F62" s="70"/>
      <c r="G62" s="106">
        <f>SUM(G63:G66)</f>
        <v>250</v>
      </c>
      <c r="H62" s="119">
        <f aca="true" t="shared" si="5" ref="H62:I62">SUM(H63:H66)</f>
        <v>300</v>
      </c>
      <c r="I62" s="35">
        <f t="shared" si="5"/>
        <v>0</v>
      </c>
      <c r="J62" s="36">
        <f aca="true" t="shared" si="6" ref="J62:P62">SUM(J63:J66)</f>
        <v>1800</v>
      </c>
      <c r="K62" s="37">
        <f t="shared" si="6"/>
        <v>0</v>
      </c>
      <c r="L62" s="38">
        <f t="shared" si="6"/>
        <v>0</v>
      </c>
      <c r="M62" s="39">
        <f t="shared" si="6"/>
        <v>0</v>
      </c>
      <c r="N62" s="36">
        <f t="shared" si="6"/>
        <v>0</v>
      </c>
      <c r="O62" s="37">
        <f t="shared" si="6"/>
        <v>190</v>
      </c>
      <c r="P62" s="40">
        <f t="shared" si="6"/>
        <v>0</v>
      </c>
    </row>
    <row r="63" spans="2:16" ht="15">
      <c r="B63" s="24"/>
      <c r="C63" s="66" t="s">
        <v>52</v>
      </c>
      <c r="D63" s="71"/>
      <c r="E63" s="72"/>
      <c r="F63" s="73"/>
      <c r="G63" s="9"/>
      <c r="H63" s="120"/>
      <c r="I63" s="19"/>
      <c r="J63" s="20"/>
      <c r="K63" s="11"/>
      <c r="L63" s="21"/>
      <c r="M63" s="13"/>
      <c r="N63" s="20"/>
      <c r="O63" s="11">
        <f>100+60+30</f>
        <v>190</v>
      </c>
      <c r="P63" s="22"/>
    </row>
    <row r="64" spans="2:16" ht="15">
      <c r="B64" s="33"/>
      <c r="C64" s="66" t="s">
        <v>135</v>
      </c>
      <c r="D64" s="71">
        <v>3322</v>
      </c>
      <c r="E64" s="72">
        <v>5171</v>
      </c>
      <c r="F64" s="73">
        <v>6142</v>
      </c>
      <c r="G64" s="26"/>
      <c r="H64" s="120"/>
      <c r="I64" s="19"/>
      <c r="J64" s="20">
        <v>1800</v>
      </c>
      <c r="K64" s="11"/>
      <c r="L64" s="21"/>
      <c r="M64" s="13"/>
      <c r="N64" s="20"/>
      <c r="O64" s="11"/>
      <c r="P64" s="22"/>
    </row>
    <row r="65" spans="2:16" ht="15">
      <c r="B65" s="33"/>
      <c r="C65" s="66" t="s">
        <v>124</v>
      </c>
      <c r="D65" s="71"/>
      <c r="E65" s="72"/>
      <c r="F65" s="73"/>
      <c r="G65" s="26"/>
      <c r="H65" s="120">
        <v>300</v>
      </c>
      <c r="I65" s="19"/>
      <c r="J65" s="20"/>
      <c r="K65" s="11"/>
      <c r="L65" s="21"/>
      <c r="M65" s="13"/>
      <c r="N65" s="20"/>
      <c r="O65" s="11"/>
      <c r="P65" s="22"/>
    </row>
    <row r="66" spans="2:16" ht="15">
      <c r="B66" s="24"/>
      <c r="C66" s="66" t="s">
        <v>53</v>
      </c>
      <c r="D66" s="71">
        <v>3314</v>
      </c>
      <c r="E66" s="72">
        <v>6121</v>
      </c>
      <c r="F66" s="73">
        <v>6160</v>
      </c>
      <c r="G66" s="9">
        <v>250</v>
      </c>
      <c r="H66" s="120"/>
      <c r="I66" s="19"/>
      <c r="J66" s="20"/>
      <c r="K66" s="11"/>
      <c r="L66" s="21"/>
      <c r="M66" s="13"/>
      <c r="N66" s="20"/>
      <c r="O66" s="11"/>
      <c r="P66" s="22"/>
    </row>
    <row r="67" spans="2:16" s="50" customFormat="1" ht="15">
      <c r="B67" s="1"/>
      <c r="C67" s="105" t="s">
        <v>54</v>
      </c>
      <c r="D67" s="68"/>
      <c r="E67" s="69"/>
      <c r="F67" s="70"/>
      <c r="G67" s="106">
        <f aca="true" t="shared" si="7" ref="G67:P67">SUM(G68:G70)</f>
        <v>0</v>
      </c>
      <c r="H67" s="119">
        <f t="shared" si="7"/>
        <v>0</v>
      </c>
      <c r="I67" s="35">
        <f t="shared" si="7"/>
        <v>0</v>
      </c>
      <c r="J67" s="36">
        <f t="shared" si="7"/>
        <v>0</v>
      </c>
      <c r="K67" s="37">
        <f t="shared" si="7"/>
        <v>0</v>
      </c>
      <c r="L67" s="38">
        <f t="shared" si="7"/>
        <v>0</v>
      </c>
      <c r="M67" s="39">
        <f t="shared" si="7"/>
        <v>0</v>
      </c>
      <c r="N67" s="36">
        <f t="shared" si="7"/>
        <v>0</v>
      </c>
      <c r="O67" s="37">
        <f t="shared" si="7"/>
        <v>300</v>
      </c>
      <c r="P67" s="40">
        <f t="shared" si="7"/>
        <v>0</v>
      </c>
    </row>
    <row r="68" spans="2:16" ht="15">
      <c r="B68" s="24"/>
      <c r="C68" s="66" t="s">
        <v>55</v>
      </c>
      <c r="D68" s="71"/>
      <c r="E68" s="72"/>
      <c r="F68" s="73"/>
      <c r="G68" s="9"/>
      <c r="H68" s="120"/>
      <c r="I68" s="19"/>
      <c r="J68" s="20"/>
      <c r="K68" s="30">
        <v>0</v>
      </c>
      <c r="L68" s="21"/>
      <c r="M68" s="13"/>
      <c r="N68" s="20"/>
      <c r="O68" s="11"/>
      <c r="P68" s="22"/>
    </row>
    <row r="69" spans="2:16" ht="15">
      <c r="B69" s="24"/>
      <c r="C69" s="66" t="s">
        <v>56</v>
      </c>
      <c r="D69" s="71"/>
      <c r="E69" s="72"/>
      <c r="F69" s="73"/>
      <c r="G69" s="9"/>
      <c r="H69" s="120"/>
      <c r="I69" s="19"/>
      <c r="J69" s="20"/>
      <c r="K69" s="11"/>
      <c r="L69" s="21"/>
      <c r="M69" s="13"/>
      <c r="N69" s="20"/>
      <c r="O69" s="11"/>
      <c r="P69" s="22"/>
    </row>
    <row r="70" spans="2:16" ht="15">
      <c r="B70" s="24"/>
      <c r="C70" s="66" t="s">
        <v>57</v>
      </c>
      <c r="D70" s="71"/>
      <c r="E70" s="72"/>
      <c r="F70" s="73"/>
      <c r="G70" s="9"/>
      <c r="H70" s="120"/>
      <c r="I70" s="19"/>
      <c r="J70" s="20"/>
      <c r="K70" s="11"/>
      <c r="L70" s="21"/>
      <c r="M70" s="13"/>
      <c r="N70" s="20"/>
      <c r="O70" s="11">
        <v>300</v>
      </c>
      <c r="P70" s="22"/>
    </row>
    <row r="71" spans="2:16" s="50" customFormat="1" ht="15">
      <c r="B71" s="1"/>
      <c r="C71" s="105" t="s">
        <v>58</v>
      </c>
      <c r="D71" s="68"/>
      <c r="E71" s="69"/>
      <c r="F71" s="70"/>
      <c r="G71" s="106">
        <f>SUM(G72:G79)</f>
        <v>730</v>
      </c>
      <c r="H71" s="119">
        <f aca="true" t="shared" si="8" ref="H71:I71">SUM(H72:H79)</f>
        <v>1630</v>
      </c>
      <c r="I71" s="35">
        <f t="shared" si="8"/>
        <v>0</v>
      </c>
      <c r="J71" s="36">
        <f aca="true" t="shared" si="9" ref="J71:P71">SUM(J72:J79)</f>
        <v>0</v>
      </c>
      <c r="K71" s="37">
        <f t="shared" si="9"/>
        <v>0</v>
      </c>
      <c r="L71" s="38">
        <f t="shared" si="9"/>
        <v>0</v>
      </c>
      <c r="M71" s="39">
        <f t="shared" si="9"/>
        <v>30</v>
      </c>
      <c r="N71" s="36">
        <f t="shared" si="9"/>
        <v>0</v>
      </c>
      <c r="O71" s="37">
        <f t="shared" si="9"/>
        <v>0</v>
      </c>
      <c r="P71" s="40">
        <f t="shared" si="9"/>
        <v>700</v>
      </c>
    </row>
    <row r="72" spans="2:16" ht="15">
      <c r="B72" s="1" t="s">
        <v>59</v>
      </c>
      <c r="C72" s="67" t="s">
        <v>60</v>
      </c>
      <c r="D72" s="78" t="s">
        <v>159</v>
      </c>
      <c r="E72" s="79" t="s">
        <v>156</v>
      </c>
      <c r="F72" s="80"/>
      <c r="G72" s="9">
        <v>50</v>
      </c>
      <c r="H72" s="120">
        <v>150</v>
      </c>
      <c r="I72" s="19"/>
      <c r="J72" s="20"/>
      <c r="K72" s="11"/>
      <c r="L72" s="21"/>
      <c r="M72" s="13"/>
      <c r="N72" s="20"/>
      <c r="O72" s="11"/>
      <c r="P72" s="22"/>
    </row>
    <row r="73" spans="2:16" ht="15">
      <c r="B73" s="24"/>
      <c r="C73" s="66" t="s">
        <v>61</v>
      </c>
      <c r="D73" s="71"/>
      <c r="E73" s="72"/>
      <c r="F73" s="73"/>
      <c r="G73" s="9"/>
      <c r="H73" s="120"/>
      <c r="I73" s="19"/>
      <c r="J73" s="20"/>
      <c r="K73" s="11"/>
      <c r="L73" s="21"/>
      <c r="M73" s="13"/>
      <c r="N73" s="20"/>
      <c r="O73" s="11"/>
      <c r="P73" s="15">
        <v>700</v>
      </c>
    </row>
    <row r="74" spans="2:16" ht="15">
      <c r="B74" s="24"/>
      <c r="C74" s="66" t="s">
        <v>125</v>
      </c>
      <c r="D74" s="71"/>
      <c r="E74" s="72"/>
      <c r="F74" s="73"/>
      <c r="G74" s="9"/>
      <c r="H74" s="120">
        <v>80</v>
      </c>
      <c r="I74" s="19"/>
      <c r="J74" s="20"/>
      <c r="K74" s="11"/>
      <c r="L74" s="21"/>
      <c r="M74" s="13"/>
      <c r="N74" s="20"/>
      <c r="O74" s="11"/>
      <c r="P74" s="22"/>
    </row>
    <row r="75" spans="2:16" ht="15">
      <c r="B75" s="24"/>
      <c r="C75" s="66" t="s">
        <v>126</v>
      </c>
      <c r="D75" s="71">
        <v>3412</v>
      </c>
      <c r="E75" s="72">
        <v>6121</v>
      </c>
      <c r="F75" s="73"/>
      <c r="G75" s="9">
        <v>100</v>
      </c>
      <c r="H75" s="120"/>
      <c r="I75" s="19"/>
      <c r="J75" s="20"/>
      <c r="K75" s="11"/>
      <c r="L75" s="21"/>
      <c r="M75" s="13"/>
      <c r="N75" s="20"/>
      <c r="O75" s="11"/>
      <c r="P75" s="22"/>
    </row>
    <row r="76" spans="2:16" ht="15">
      <c r="B76" s="24"/>
      <c r="C76" s="66" t="s">
        <v>62</v>
      </c>
      <c r="D76" s="71"/>
      <c r="E76" s="72"/>
      <c r="F76" s="73">
        <v>8461</v>
      </c>
      <c r="G76" s="9"/>
      <c r="H76" s="120"/>
      <c r="I76" s="19"/>
      <c r="J76" s="20"/>
      <c r="K76" s="11"/>
      <c r="L76" s="21"/>
      <c r="M76" s="13">
        <v>30</v>
      </c>
      <c r="N76" s="20"/>
      <c r="O76" s="11"/>
      <c r="P76" s="22"/>
    </row>
    <row r="77" spans="2:16" ht="15">
      <c r="B77" s="24"/>
      <c r="C77" s="66" t="s">
        <v>127</v>
      </c>
      <c r="D77" s="71"/>
      <c r="E77" s="72"/>
      <c r="F77" s="73"/>
      <c r="G77" s="9"/>
      <c r="H77" s="121">
        <v>400</v>
      </c>
      <c r="I77" s="6"/>
      <c r="J77" s="20"/>
      <c r="K77" s="11"/>
      <c r="L77" s="21"/>
      <c r="M77" s="13" t="s">
        <v>63</v>
      </c>
      <c r="N77" s="20"/>
      <c r="O77" s="11"/>
      <c r="P77" s="22"/>
    </row>
    <row r="78" spans="2:16" ht="15">
      <c r="B78" s="24"/>
      <c r="C78" s="66" t="s">
        <v>64</v>
      </c>
      <c r="D78" s="71"/>
      <c r="E78" s="72"/>
      <c r="F78" s="73">
        <v>6127</v>
      </c>
      <c r="G78" s="9"/>
      <c r="H78" s="120">
        <v>1000</v>
      </c>
      <c r="I78" s="6"/>
      <c r="J78" s="20"/>
      <c r="K78" s="11"/>
      <c r="L78" s="21"/>
      <c r="M78" s="13"/>
      <c r="N78" s="20"/>
      <c r="O78" s="11"/>
      <c r="P78" s="22"/>
    </row>
    <row r="79" spans="2:16" ht="15">
      <c r="B79" s="3"/>
      <c r="C79" s="41" t="s">
        <v>65</v>
      </c>
      <c r="D79" s="68">
        <v>3412</v>
      </c>
      <c r="E79" s="69">
        <v>6121</v>
      </c>
      <c r="F79" s="70">
        <v>6161</v>
      </c>
      <c r="G79" s="5">
        <v>580</v>
      </c>
      <c r="H79" s="121"/>
      <c r="I79" s="6"/>
      <c r="J79" s="20"/>
      <c r="K79" s="11"/>
      <c r="L79" s="21"/>
      <c r="M79" s="13"/>
      <c r="N79" s="20"/>
      <c r="O79" s="11"/>
      <c r="P79" s="22"/>
    </row>
    <row r="80" spans="2:16" s="50" customFormat="1" ht="15">
      <c r="B80" s="1"/>
      <c r="C80" s="105" t="s">
        <v>66</v>
      </c>
      <c r="D80" s="68"/>
      <c r="E80" s="69"/>
      <c r="F80" s="70"/>
      <c r="G80" s="106">
        <f>SUM(G81:G93)</f>
        <v>300</v>
      </c>
      <c r="H80" s="119">
        <f aca="true" t="shared" si="10" ref="H80:I80">SUM(H81:H93)</f>
        <v>80</v>
      </c>
      <c r="I80" s="35">
        <f t="shared" si="10"/>
        <v>0</v>
      </c>
      <c r="J80" s="36">
        <f aca="true" t="shared" si="11" ref="J80:P80">SUM(J81:J93)</f>
        <v>215</v>
      </c>
      <c r="K80" s="37">
        <f t="shared" si="11"/>
        <v>335</v>
      </c>
      <c r="L80" s="38">
        <f t="shared" si="11"/>
        <v>0</v>
      </c>
      <c r="M80" s="39">
        <f t="shared" si="11"/>
        <v>0</v>
      </c>
      <c r="N80" s="36">
        <f t="shared" si="11"/>
        <v>0</v>
      </c>
      <c r="O80" s="37">
        <f t="shared" si="11"/>
        <v>0</v>
      </c>
      <c r="P80" s="40">
        <f t="shared" si="11"/>
        <v>140</v>
      </c>
    </row>
    <row r="81" spans="2:16" ht="15">
      <c r="B81" s="1" t="s">
        <v>67</v>
      </c>
      <c r="C81" s="67" t="s">
        <v>68</v>
      </c>
      <c r="D81" s="78" t="s">
        <v>168</v>
      </c>
      <c r="E81" s="79" t="s">
        <v>161</v>
      </c>
      <c r="F81" s="80"/>
      <c r="G81" s="8"/>
      <c r="H81" s="124"/>
      <c r="I81" s="34"/>
      <c r="J81" s="29">
        <v>215</v>
      </c>
      <c r="K81" s="30"/>
      <c r="L81" s="31"/>
      <c r="M81" s="32"/>
      <c r="N81" s="29"/>
      <c r="O81" s="30"/>
      <c r="P81" s="15"/>
    </row>
    <row r="82" spans="2:16" ht="15">
      <c r="B82" s="1"/>
      <c r="C82" s="188" t="s">
        <v>177</v>
      </c>
      <c r="D82" s="81" t="s">
        <v>157</v>
      </c>
      <c r="E82" s="82" t="s">
        <v>161</v>
      </c>
      <c r="F82" s="83" t="s">
        <v>169</v>
      </c>
      <c r="G82" s="8"/>
      <c r="H82" s="124"/>
      <c r="I82" s="34"/>
      <c r="J82" s="29"/>
      <c r="K82" s="63">
        <v>40</v>
      </c>
      <c r="L82" s="31"/>
      <c r="M82" s="32"/>
      <c r="N82" s="29"/>
      <c r="O82" s="30"/>
      <c r="P82" s="15"/>
    </row>
    <row r="83" spans="2:16" ht="15">
      <c r="B83" s="1"/>
      <c r="C83" s="189"/>
      <c r="D83" s="84" t="s">
        <v>168</v>
      </c>
      <c r="E83" s="85" t="s">
        <v>161</v>
      </c>
      <c r="F83" s="86" t="s">
        <v>169</v>
      </c>
      <c r="G83" s="8"/>
      <c r="H83" s="124"/>
      <c r="I83" s="34"/>
      <c r="J83" s="29"/>
      <c r="K83" s="64">
        <v>40</v>
      </c>
      <c r="L83" s="31"/>
      <c r="M83" s="32"/>
      <c r="N83" s="29"/>
      <c r="O83" s="30"/>
      <c r="P83" s="15"/>
    </row>
    <row r="84" spans="2:16" ht="15">
      <c r="B84" s="1"/>
      <c r="C84" s="189"/>
      <c r="D84" s="84" t="s">
        <v>173</v>
      </c>
      <c r="E84" s="85" t="s">
        <v>161</v>
      </c>
      <c r="F84" s="86" t="s">
        <v>169</v>
      </c>
      <c r="G84" s="8"/>
      <c r="H84" s="124"/>
      <c r="I84" s="34"/>
      <c r="J84" s="29"/>
      <c r="K84" s="64">
        <v>120</v>
      </c>
      <c r="L84" s="31"/>
      <c r="M84" s="32"/>
      <c r="N84" s="29"/>
      <c r="O84" s="30"/>
      <c r="P84" s="15"/>
    </row>
    <row r="85" spans="2:16" ht="15">
      <c r="B85" s="1"/>
      <c r="C85" s="189"/>
      <c r="D85" s="84" t="s">
        <v>174</v>
      </c>
      <c r="E85" s="85" t="s">
        <v>161</v>
      </c>
      <c r="F85" s="86" t="s">
        <v>169</v>
      </c>
      <c r="G85" s="8"/>
      <c r="H85" s="124"/>
      <c r="I85" s="34"/>
      <c r="J85" s="29"/>
      <c r="K85" s="64">
        <v>10</v>
      </c>
      <c r="L85" s="31"/>
      <c r="M85" s="32"/>
      <c r="N85" s="29"/>
      <c r="O85" s="30"/>
      <c r="P85" s="15"/>
    </row>
    <row r="86" spans="2:16" ht="15">
      <c r="B86" s="1"/>
      <c r="C86" s="189"/>
      <c r="D86" s="84" t="s">
        <v>175</v>
      </c>
      <c r="E86" s="85" t="s">
        <v>161</v>
      </c>
      <c r="F86" s="86" t="s">
        <v>169</v>
      </c>
      <c r="G86" s="8"/>
      <c r="H86" s="124"/>
      <c r="I86" s="34"/>
      <c r="J86" s="29"/>
      <c r="K86" s="64">
        <v>30</v>
      </c>
      <c r="L86" s="31"/>
      <c r="M86" s="32"/>
      <c r="N86" s="29"/>
      <c r="O86" s="30"/>
      <c r="P86" s="15"/>
    </row>
    <row r="87" spans="2:16" ht="15">
      <c r="B87" s="1"/>
      <c r="C87" s="189"/>
      <c r="D87" s="84" t="s">
        <v>176</v>
      </c>
      <c r="E87" s="85" t="s">
        <v>161</v>
      </c>
      <c r="F87" s="86" t="s">
        <v>169</v>
      </c>
      <c r="G87" s="8"/>
      <c r="H87" s="124"/>
      <c r="I87" s="34"/>
      <c r="J87" s="29"/>
      <c r="K87" s="64">
        <v>15</v>
      </c>
      <c r="L87" s="31"/>
      <c r="M87" s="32"/>
      <c r="N87" s="29"/>
      <c r="O87" s="30"/>
      <c r="P87" s="15"/>
    </row>
    <row r="88" spans="2:16" ht="15">
      <c r="B88" s="24"/>
      <c r="C88" s="190"/>
      <c r="D88" s="87">
        <v>3745</v>
      </c>
      <c r="E88" s="88">
        <v>5171</v>
      </c>
      <c r="F88" s="89" t="s">
        <v>169</v>
      </c>
      <c r="G88" s="9"/>
      <c r="H88" s="120"/>
      <c r="I88" s="19"/>
      <c r="J88" s="20"/>
      <c r="K88" s="61">
        <v>80</v>
      </c>
      <c r="L88" s="21"/>
      <c r="M88" s="13"/>
      <c r="N88" s="20"/>
      <c r="O88" s="11"/>
      <c r="P88" s="22"/>
    </row>
    <row r="89" spans="2:16" ht="15">
      <c r="B89" s="24"/>
      <c r="C89" s="66" t="s">
        <v>129</v>
      </c>
      <c r="D89" s="71"/>
      <c r="E89" s="72"/>
      <c r="F89" s="73"/>
      <c r="G89" s="9">
        <v>200</v>
      </c>
      <c r="H89" s="120"/>
      <c r="I89" s="19"/>
      <c r="J89" s="20"/>
      <c r="K89" s="11"/>
      <c r="L89" s="21"/>
      <c r="M89" s="13"/>
      <c r="N89" s="20"/>
      <c r="O89" s="11"/>
      <c r="P89" s="22"/>
    </row>
    <row r="90" spans="2:16" ht="15">
      <c r="B90" s="24"/>
      <c r="C90" s="66" t="s">
        <v>130</v>
      </c>
      <c r="D90" s="71"/>
      <c r="E90" s="72"/>
      <c r="F90" s="73"/>
      <c r="G90" s="9">
        <v>100</v>
      </c>
      <c r="H90" s="120"/>
      <c r="I90" s="19"/>
      <c r="J90" s="20"/>
      <c r="K90" s="11"/>
      <c r="L90" s="21"/>
      <c r="M90" s="13"/>
      <c r="N90" s="20"/>
      <c r="O90" s="11"/>
      <c r="P90" s="22"/>
    </row>
    <row r="91" spans="2:16" ht="15">
      <c r="B91" s="24"/>
      <c r="C91" s="66" t="s">
        <v>131</v>
      </c>
      <c r="D91" s="71"/>
      <c r="E91" s="72"/>
      <c r="F91" s="73"/>
      <c r="G91" s="9"/>
      <c r="H91" s="120">
        <v>80</v>
      </c>
      <c r="I91" s="19"/>
      <c r="J91" s="20"/>
      <c r="K91" s="11"/>
      <c r="L91" s="21"/>
      <c r="M91" s="13"/>
      <c r="N91" s="20"/>
      <c r="O91" s="11"/>
      <c r="P91" s="22"/>
    </row>
    <row r="92" spans="2:16" ht="15">
      <c r="B92" s="24"/>
      <c r="C92" s="66" t="s">
        <v>69</v>
      </c>
      <c r="D92" s="71">
        <v>3745</v>
      </c>
      <c r="E92" s="72">
        <v>5169</v>
      </c>
      <c r="F92" s="73"/>
      <c r="G92" s="9"/>
      <c r="H92" s="120"/>
      <c r="I92" s="19"/>
      <c r="J92" s="20"/>
      <c r="K92" s="11"/>
      <c r="L92" s="21"/>
      <c r="M92" s="13"/>
      <c r="N92" s="20"/>
      <c r="O92" s="11"/>
      <c r="P92" s="22">
        <v>70</v>
      </c>
    </row>
    <row r="93" spans="2:16" ht="15">
      <c r="B93" s="24"/>
      <c r="C93" s="66" t="s">
        <v>70</v>
      </c>
      <c r="D93" s="71">
        <v>3745</v>
      </c>
      <c r="E93" s="72">
        <v>5169</v>
      </c>
      <c r="F93" s="73"/>
      <c r="G93" s="9"/>
      <c r="H93" s="120"/>
      <c r="I93" s="19"/>
      <c r="J93" s="20"/>
      <c r="K93" s="11"/>
      <c r="L93" s="21"/>
      <c r="M93" s="13"/>
      <c r="N93" s="20"/>
      <c r="O93" s="11"/>
      <c r="P93" s="22">
        <v>70</v>
      </c>
    </row>
    <row r="94" spans="2:16" s="50" customFormat="1" ht="15">
      <c r="B94" s="1"/>
      <c r="C94" s="105" t="s">
        <v>71</v>
      </c>
      <c r="D94" s="68"/>
      <c r="E94" s="69"/>
      <c r="F94" s="70"/>
      <c r="G94" s="106">
        <f>SUM(G95:G106)</f>
        <v>700</v>
      </c>
      <c r="H94" s="119">
        <f aca="true" t="shared" si="12" ref="H94:I94">SUM(H95:H106)</f>
        <v>0</v>
      </c>
      <c r="I94" s="35">
        <f t="shared" si="12"/>
        <v>0</v>
      </c>
      <c r="J94" s="36">
        <f aca="true" t="shared" si="13" ref="J94:P94">SUM(J95:J106)</f>
        <v>0</v>
      </c>
      <c r="K94" s="37">
        <f t="shared" si="13"/>
        <v>0</v>
      </c>
      <c r="L94" s="38">
        <f t="shared" si="13"/>
        <v>2020</v>
      </c>
      <c r="M94" s="39">
        <f t="shared" si="13"/>
        <v>1810</v>
      </c>
      <c r="N94" s="36">
        <f t="shared" si="13"/>
        <v>0</v>
      </c>
      <c r="O94" s="37">
        <f t="shared" si="13"/>
        <v>0</v>
      </c>
      <c r="P94" s="40">
        <f t="shared" si="13"/>
        <v>0</v>
      </c>
    </row>
    <row r="95" spans="2:16" ht="15">
      <c r="B95" s="24"/>
      <c r="C95" s="66" t="s">
        <v>72</v>
      </c>
      <c r="D95" s="71"/>
      <c r="E95" s="72"/>
      <c r="F95" s="73"/>
      <c r="G95" s="9"/>
      <c r="H95" s="120"/>
      <c r="I95" s="19"/>
      <c r="J95" s="20"/>
      <c r="K95" s="11"/>
      <c r="L95" s="21"/>
      <c r="M95" s="13">
        <v>1810</v>
      </c>
      <c r="N95" s="20"/>
      <c r="O95" s="11"/>
      <c r="P95" s="22"/>
    </row>
    <row r="96" spans="2:16" ht="15">
      <c r="B96" s="1" t="s">
        <v>73</v>
      </c>
      <c r="C96" s="183" t="s">
        <v>178</v>
      </c>
      <c r="D96" s="68">
        <v>3612</v>
      </c>
      <c r="E96" s="69">
        <v>6121</v>
      </c>
      <c r="F96" s="70"/>
      <c r="G96" s="8">
        <v>200</v>
      </c>
      <c r="H96" s="124"/>
      <c r="I96" s="34"/>
      <c r="J96" s="29"/>
      <c r="K96" s="30"/>
      <c r="L96" s="31"/>
      <c r="M96" s="32"/>
      <c r="N96" s="29"/>
      <c r="O96" s="30"/>
      <c r="P96" s="15"/>
    </row>
    <row r="97" spans="2:16" ht="15">
      <c r="B97" s="1"/>
      <c r="C97" s="184"/>
      <c r="D97" s="68"/>
      <c r="E97" s="69"/>
      <c r="F97" s="70">
        <v>8010</v>
      </c>
      <c r="G97" s="8"/>
      <c r="H97" s="124"/>
      <c r="I97" s="34"/>
      <c r="J97" s="29"/>
      <c r="K97" s="30"/>
      <c r="L97" s="31">
        <v>200</v>
      </c>
      <c r="M97" s="32"/>
      <c r="N97" s="29"/>
      <c r="O97" s="30"/>
      <c r="P97" s="15"/>
    </row>
    <row r="98" spans="2:16" ht="15">
      <c r="B98" s="1"/>
      <c r="C98" s="41" t="s">
        <v>74</v>
      </c>
      <c r="D98" s="68"/>
      <c r="E98" s="69"/>
      <c r="F98" s="70">
        <v>8010</v>
      </c>
      <c r="G98" s="8"/>
      <c r="H98" s="124"/>
      <c r="I98" s="34"/>
      <c r="J98" s="29"/>
      <c r="K98" s="30"/>
      <c r="L98" s="31">
        <v>80</v>
      </c>
      <c r="M98" s="32"/>
      <c r="N98" s="29"/>
      <c r="O98" s="30"/>
      <c r="P98" s="15"/>
    </row>
    <row r="99" spans="2:16" ht="15">
      <c r="B99" s="1"/>
      <c r="C99" s="41" t="s">
        <v>75</v>
      </c>
      <c r="D99" s="68"/>
      <c r="E99" s="69"/>
      <c r="F99" s="70">
        <v>8010</v>
      </c>
      <c r="G99" s="8"/>
      <c r="H99" s="124"/>
      <c r="I99" s="34"/>
      <c r="J99" s="29"/>
      <c r="K99" s="30"/>
      <c r="L99" s="31">
        <v>120</v>
      </c>
      <c r="M99" s="32"/>
      <c r="N99" s="29"/>
      <c r="O99" s="30"/>
      <c r="P99" s="15"/>
    </row>
    <row r="100" spans="2:16" ht="15">
      <c r="B100" s="1"/>
      <c r="C100" s="41" t="s">
        <v>76</v>
      </c>
      <c r="D100" s="68"/>
      <c r="E100" s="69"/>
      <c r="F100" s="70">
        <v>8010</v>
      </c>
      <c r="G100" s="8"/>
      <c r="H100" s="124"/>
      <c r="I100" s="34"/>
      <c r="J100" s="29"/>
      <c r="K100" s="30"/>
      <c r="L100" s="31">
        <v>180</v>
      </c>
      <c r="M100" s="32"/>
      <c r="N100" s="29"/>
      <c r="O100" s="30"/>
      <c r="P100" s="15"/>
    </row>
    <row r="101" spans="2:16" ht="15">
      <c r="B101" s="1"/>
      <c r="C101" s="41" t="s">
        <v>77</v>
      </c>
      <c r="D101" s="68"/>
      <c r="E101" s="69"/>
      <c r="F101" s="70">
        <v>8010</v>
      </c>
      <c r="G101" s="8"/>
      <c r="H101" s="124"/>
      <c r="I101" s="34"/>
      <c r="J101" s="29"/>
      <c r="K101" s="30"/>
      <c r="L101" s="31">
        <v>180</v>
      </c>
      <c r="M101" s="32"/>
      <c r="N101" s="29"/>
      <c r="O101" s="30"/>
      <c r="P101" s="15"/>
    </row>
    <row r="102" spans="2:16" ht="15">
      <c r="B102" s="1"/>
      <c r="C102" s="41" t="s">
        <v>78</v>
      </c>
      <c r="D102" s="68"/>
      <c r="E102" s="69"/>
      <c r="F102" s="70">
        <v>8010</v>
      </c>
      <c r="G102" s="8"/>
      <c r="H102" s="124"/>
      <c r="I102" s="34"/>
      <c r="J102" s="29"/>
      <c r="K102" s="30"/>
      <c r="L102" s="31">
        <v>150</v>
      </c>
      <c r="M102" s="32"/>
      <c r="N102" s="29"/>
      <c r="O102" s="30"/>
      <c r="P102" s="15"/>
    </row>
    <row r="103" spans="2:16" ht="15">
      <c r="B103" s="1"/>
      <c r="C103" s="41" t="s">
        <v>106</v>
      </c>
      <c r="D103" s="68"/>
      <c r="E103" s="69"/>
      <c r="F103" s="70">
        <v>8011</v>
      </c>
      <c r="G103" s="8"/>
      <c r="H103" s="124"/>
      <c r="I103" s="34"/>
      <c r="J103" s="29"/>
      <c r="K103" s="30"/>
      <c r="L103" s="31">
        <v>450</v>
      </c>
      <c r="M103" s="32"/>
      <c r="N103" s="29"/>
      <c r="O103" s="30"/>
      <c r="P103" s="15"/>
    </row>
    <row r="104" spans="2:16" ht="15">
      <c r="B104" s="1"/>
      <c r="C104" s="41" t="s">
        <v>128</v>
      </c>
      <c r="D104" s="68">
        <v>3612</v>
      </c>
      <c r="E104" s="69">
        <v>6121</v>
      </c>
      <c r="F104" s="70"/>
      <c r="G104" s="8">
        <v>500</v>
      </c>
      <c r="H104" s="124"/>
      <c r="I104" s="34"/>
      <c r="J104" s="29"/>
      <c r="K104" s="30"/>
      <c r="L104" s="31"/>
      <c r="M104" s="32"/>
      <c r="N104" s="29"/>
      <c r="O104" s="30"/>
      <c r="P104" s="15"/>
    </row>
    <row r="105" spans="2:16" ht="15">
      <c r="B105" s="1"/>
      <c r="C105" s="41" t="s">
        <v>79</v>
      </c>
      <c r="D105" s="68"/>
      <c r="E105" s="69"/>
      <c r="F105" s="70">
        <v>8016</v>
      </c>
      <c r="G105" s="8"/>
      <c r="H105" s="124"/>
      <c r="I105" s="34"/>
      <c r="J105" s="29"/>
      <c r="K105" s="30"/>
      <c r="L105" s="31">
        <v>300</v>
      </c>
      <c r="M105" s="32"/>
      <c r="N105" s="29"/>
      <c r="O105" s="30"/>
      <c r="P105" s="15"/>
    </row>
    <row r="106" spans="2:16" ht="15">
      <c r="B106" s="1" t="s">
        <v>80</v>
      </c>
      <c r="C106" s="41" t="s">
        <v>81</v>
      </c>
      <c r="D106" s="68"/>
      <c r="E106" s="69"/>
      <c r="F106" s="70">
        <v>8010</v>
      </c>
      <c r="G106" s="8"/>
      <c r="H106" s="124"/>
      <c r="I106" s="34"/>
      <c r="J106" s="29"/>
      <c r="K106" s="30"/>
      <c r="L106" s="31">
        <v>360</v>
      </c>
      <c r="M106" s="32">
        <v>0</v>
      </c>
      <c r="N106" s="29"/>
      <c r="O106" s="30"/>
      <c r="P106" s="15"/>
    </row>
    <row r="107" spans="2:16" s="50" customFormat="1" ht="15">
      <c r="B107" s="1"/>
      <c r="C107" s="105" t="s">
        <v>82</v>
      </c>
      <c r="D107" s="68"/>
      <c r="E107" s="69"/>
      <c r="F107" s="70"/>
      <c r="G107" s="106">
        <f>SUM(G108:G115)</f>
        <v>600</v>
      </c>
      <c r="H107" s="119">
        <f aca="true" t="shared" si="14" ref="H107:I107">SUM(H108:H115)</f>
        <v>0</v>
      </c>
      <c r="I107" s="35">
        <f t="shared" si="14"/>
        <v>0</v>
      </c>
      <c r="J107" s="36">
        <f aca="true" t="shared" si="15" ref="J107:P107">SUM(J108:J115)</f>
        <v>0</v>
      </c>
      <c r="K107" s="37">
        <f t="shared" si="15"/>
        <v>0</v>
      </c>
      <c r="L107" s="38">
        <f t="shared" si="15"/>
        <v>1050</v>
      </c>
      <c r="M107" s="39">
        <f t="shared" si="15"/>
        <v>390</v>
      </c>
      <c r="N107" s="36">
        <f t="shared" si="15"/>
        <v>0</v>
      </c>
      <c r="O107" s="37">
        <f t="shared" si="15"/>
        <v>0</v>
      </c>
      <c r="P107" s="40">
        <f t="shared" si="15"/>
        <v>0</v>
      </c>
    </row>
    <row r="108" spans="2:16" ht="15">
      <c r="B108" s="1" t="s">
        <v>83</v>
      </c>
      <c r="C108" s="41" t="s">
        <v>154</v>
      </c>
      <c r="D108" s="68">
        <v>3613</v>
      </c>
      <c r="E108" s="69">
        <v>6121</v>
      </c>
      <c r="F108" s="70">
        <v>6141</v>
      </c>
      <c r="G108" s="8">
        <v>500</v>
      </c>
      <c r="H108" s="119"/>
      <c r="I108" s="35"/>
      <c r="J108" s="36"/>
      <c r="K108" s="37"/>
      <c r="L108" s="38"/>
      <c r="M108" s="39"/>
      <c r="N108" s="36"/>
      <c r="O108" s="37"/>
      <c r="P108" s="40"/>
    </row>
    <row r="109" spans="2:16" ht="15">
      <c r="B109" s="24"/>
      <c r="C109" s="66" t="s">
        <v>84</v>
      </c>
      <c r="D109" s="71"/>
      <c r="E109" s="72"/>
      <c r="F109" s="73"/>
      <c r="G109" s="9"/>
      <c r="H109" s="120"/>
      <c r="I109" s="19"/>
      <c r="J109" s="20"/>
      <c r="K109" s="11"/>
      <c r="L109" s="21"/>
      <c r="M109" s="13">
        <v>390</v>
      </c>
      <c r="N109" s="20"/>
      <c r="O109" s="11"/>
      <c r="P109" s="22"/>
    </row>
    <row r="110" spans="2:16" ht="15">
      <c r="B110" s="24"/>
      <c r="C110" s="66" t="s">
        <v>85</v>
      </c>
      <c r="D110" s="71"/>
      <c r="E110" s="72"/>
      <c r="F110" s="73"/>
      <c r="G110" s="9"/>
      <c r="H110" s="120"/>
      <c r="I110" s="19"/>
      <c r="J110" s="20"/>
      <c r="K110" s="11"/>
      <c r="L110" s="21"/>
      <c r="M110" s="13"/>
      <c r="N110" s="20"/>
      <c r="O110" s="11"/>
      <c r="P110" s="22"/>
    </row>
    <row r="111" spans="2:16" ht="15">
      <c r="B111" s="1" t="s">
        <v>86</v>
      </c>
      <c r="C111" s="41" t="s">
        <v>87</v>
      </c>
      <c r="D111" s="68"/>
      <c r="E111" s="69"/>
      <c r="F111" s="70"/>
      <c r="G111" s="12"/>
      <c r="H111" s="125"/>
      <c r="I111" s="42"/>
      <c r="J111" s="43"/>
      <c r="K111" s="4"/>
      <c r="L111" s="44"/>
      <c r="M111" s="14">
        <v>0</v>
      </c>
      <c r="N111" s="43"/>
      <c r="O111" s="4"/>
      <c r="P111" s="45"/>
    </row>
    <row r="112" spans="2:16" ht="15">
      <c r="B112" s="1"/>
      <c r="C112" s="41" t="s">
        <v>88</v>
      </c>
      <c r="D112" s="68"/>
      <c r="E112" s="69"/>
      <c r="F112" s="70"/>
      <c r="G112" s="12"/>
      <c r="H112" s="125"/>
      <c r="I112" s="42"/>
      <c r="J112" s="43"/>
      <c r="K112" s="4"/>
      <c r="L112" s="44">
        <v>350</v>
      </c>
      <c r="M112" s="14"/>
      <c r="N112" s="43"/>
      <c r="O112" s="4"/>
      <c r="P112" s="45"/>
    </row>
    <row r="113" spans="2:16" ht="15">
      <c r="B113" s="1" t="s">
        <v>89</v>
      </c>
      <c r="C113" s="41" t="s">
        <v>90</v>
      </c>
      <c r="D113" s="68"/>
      <c r="E113" s="69"/>
      <c r="F113" s="70"/>
      <c r="G113" s="12"/>
      <c r="H113" s="125"/>
      <c r="I113" s="42"/>
      <c r="J113" s="43"/>
      <c r="K113" s="4"/>
      <c r="L113" s="44">
        <v>600</v>
      </c>
      <c r="M113" s="14"/>
      <c r="N113" s="43"/>
      <c r="O113" s="4"/>
      <c r="P113" s="45"/>
    </row>
    <row r="114" spans="2:16" ht="15">
      <c r="B114" s="65"/>
      <c r="C114" s="183" t="s">
        <v>92</v>
      </c>
      <c r="D114" s="68"/>
      <c r="E114" s="69"/>
      <c r="F114" s="70">
        <v>8802</v>
      </c>
      <c r="G114" s="12"/>
      <c r="H114" s="125"/>
      <c r="I114" s="42"/>
      <c r="J114" s="43"/>
      <c r="K114" s="4"/>
      <c r="L114" s="44">
        <v>100</v>
      </c>
      <c r="M114" s="14"/>
      <c r="N114" s="43"/>
      <c r="O114" s="4"/>
      <c r="P114" s="45"/>
    </row>
    <row r="115" spans="2:16" ht="15">
      <c r="B115" s="65" t="s">
        <v>91</v>
      </c>
      <c r="C115" s="184"/>
      <c r="D115" s="68">
        <v>3613</v>
      </c>
      <c r="E115" s="69">
        <v>6121</v>
      </c>
      <c r="F115" s="70"/>
      <c r="G115" s="12">
        <v>100</v>
      </c>
      <c r="H115" s="125"/>
      <c r="I115" s="42"/>
      <c r="J115" s="43"/>
      <c r="K115" s="4"/>
      <c r="L115" s="44"/>
      <c r="M115" s="14"/>
      <c r="N115" s="43"/>
      <c r="O115" s="4"/>
      <c r="P115" s="45"/>
    </row>
    <row r="116" spans="2:16" s="50" customFormat="1" ht="15">
      <c r="B116" s="1"/>
      <c r="C116" s="105" t="s">
        <v>93</v>
      </c>
      <c r="D116" s="68"/>
      <c r="E116" s="69"/>
      <c r="F116" s="70"/>
      <c r="G116" s="106">
        <f aca="true" t="shared" si="16" ref="G116:P116">SUM(G117:G135)</f>
        <v>1726</v>
      </c>
      <c r="H116" s="119">
        <f t="shared" si="16"/>
        <v>1050</v>
      </c>
      <c r="I116" s="35">
        <f t="shared" si="16"/>
        <v>0</v>
      </c>
      <c r="J116" s="36">
        <f t="shared" si="16"/>
        <v>50</v>
      </c>
      <c r="K116" s="37">
        <f t="shared" si="16"/>
        <v>1155</v>
      </c>
      <c r="L116" s="38">
        <f t="shared" si="16"/>
        <v>0</v>
      </c>
      <c r="M116" s="39">
        <f t="shared" si="16"/>
        <v>0</v>
      </c>
      <c r="N116" s="36">
        <f t="shared" si="16"/>
        <v>0</v>
      </c>
      <c r="O116" s="37">
        <f t="shared" si="16"/>
        <v>0</v>
      </c>
      <c r="P116" s="40">
        <f t="shared" si="16"/>
        <v>300</v>
      </c>
    </row>
    <row r="117" spans="2:16" ht="15">
      <c r="B117" s="24"/>
      <c r="C117" s="66" t="s">
        <v>94</v>
      </c>
      <c r="D117" s="71"/>
      <c r="E117" s="72"/>
      <c r="F117" s="73"/>
      <c r="G117" s="9"/>
      <c r="H117" s="120"/>
      <c r="I117" s="19"/>
      <c r="J117" s="20"/>
      <c r="K117" s="11">
        <f>10+15+25+165+30</f>
        <v>245</v>
      </c>
      <c r="L117" s="21"/>
      <c r="M117" s="13"/>
      <c r="N117" s="20"/>
      <c r="O117" s="11"/>
      <c r="P117" s="22"/>
    </row>
    <row r="118" spans="2:16" ht="15">
      <c r="B118" s="24"/>
      <c r="C118" s="66" t="s">
        <v>133</v>
      </c>
      <c r="D118" s="71">
        <v>5512</v>
      </c>
      <c r="E118" s="72">
        <v>6121</v>
      </c>
      <c r="F118" s="73"/>
      <c r="G118" s="9">
        <v>50</v>
      </c>
      <c r="H118" s="120"/>
      <c r="I118" s="19"/>
      <c r="J118" s="20"/>
      <c r="K118" s="11"/>
      <c r="L118" s="21"/>
      <c r="M118" s="13"/>
      <c r="N118" s="20"/>
      <c r="O118" s="11"/>
      <c r="P118" s="22"/>
    </row>
    <row r="119" spans="2:16" ht="15">
      <c r="B119" s="24"/>
      <c r="C119" s="66" t="s">
        <v>132</v>
      </c>
      <c r="D119" s="71"/>
      <c r="E119" s="72"/>
      <c r="F119" s="73"/>
      <c r="G119" s="9"/>
      <c r="H119" s="120"/>
      <c r="I119" s="19"/>
      <c r="J119" s="20"/>
      <c r="K119" s="11"/>
      <c r="L119" s="21"/>
      <c r="M119" s="13"/>
      <c r="N119" s="20"/>
      <c r="O119" s="11"/>
      <c r="P119" s="22"/>
    </row>
    <row r="120" spans="2:16" ht="15">
      <c r="B120" s="24"/>
      <c r="C120" s="66" t="s">
        <v>170</v>
      </c>
      <c r="D120" s="71">
        <v>5311</v>
      </c>
      <c r="E120" s="72">
        <v>5171</v>
      </c>
      <c r="F120" s="73" t="s">
        <v>169</v>
      </c>
      <c r="G120" s="9"/>
      <c r="H120" s="120">
        <v>450</v>
      </c>
      <c r="I120" s="19"/>
      <c r="J120" s="20">
        <v>50</v>
      </c>
      <c r="K120" s="11"/>
      <c r="L120" s="21"/>
      <c r="M120" s="13"/>
      <c r="N120" s="20"/>
      <c r="O120" s="11"/>
      <c r="P120" s="22"/>
    </row>
    <row r="121" spans="2:16" ht="15">
      <c r="B121" s="24"/>
      <c r="C121" s="66" t="s">
        <v>141</v>
      </c>
      <c r="D121" s="71">
        <v>3636</v>
      </c>
      <c r="E121" s="72">
        <v>6119</v>
      </c>
      <c r="F121" s="73"/>
      <c r="G121" s="9">
        <v>100</v>
      </c>
      <c r="H121" s="120"/>
      <c r="I121" s="19"/>
      <c r="J121" s="20"/>
      <c r="K121" s="11"/>
      <c r="L121" s="21"/>
      <c r="M121" s="13"/>
      <c r="N121" s="20"/>
      <c r="O121" s="11"/>
      <c r="P121" s="22"/>
    </row>
    <row r="122" spans="2:16" ht="15">
      <c r="B122" s="24"/>
      <c r="C122" s="137" t="s">
        <v>95</v>
      </c>
      <c r="D122" s="138">
        <v>3635</v>
      </c>
      <c r="E122" s="139">
        <v>6119</v>
      </c>
      <c r="F122" s="140"/>
      <c r="G122" s="141">
        <f>300+11</f>
        <v>311</v>
      </c>
      <c r="H122" s="120"/>
      <c r="I122" s="19"/>
      <c r="J122" s="20"/>
      <c r="K122" s="11"/>
      <c r="L122" s="21"/>
      <c r="M122" s="13"/>
      <c r="N122" s="20"/>
      <c r="O122" s="11"/>
      <c r="P122" s="22"/>
    </row>
    <row r="123" spans="2:16" ht="15">
      <c r="B123" s="24"/>
      <c r="C123" s="66" t="s">
        <v>96</v>
      </c>
      <c r="D123" s="71">
        <v>6171</v>
      </c>
      <c r="E123" s="72">
        <v>5137</v>
      </c>
      <c r="F123" s="73" t="s">
        <v>169</v>
      </c>
      <c r="G123" s="9"/>
      <c r="H123" s="120"/>
      <c r="I123" s="19"/>
      <c r="J123" s="20"/>
      <c r="K123" s="11"/>
      <c r="L123" s="21"/>
      <c r="M123" s="13"/>
      <c r="N123" s="20"/>
      <c r="O123" s="11"/>
      <c r="P123" s="22">
        <v>300</v>
      </c>
    </row>
    <row r="124" spans="2:16" ht="15">
      <c r="B124" s="24"/>
      <c r="C124" s="66" t="s">
        <v>107</v>
      </c>
      <c r="D124" s="71">
        <v>6171</v>
      </c>
      <c r="E124" s="72">
        <v>6121</v>
      </c>
      <c r="F124" s="73" t="s">
        <v>169</v>
      </c>
      <c r="G124" s="26">
        <v>100</v>
      </c>
      <c r="H124" s="120"/>
      <c r="I124" s="19"/>
      <c r="J124" s="20"/>
      <c r="K124" s="11"/>
      <c r="L124" s="21"/>
      <c r="M124" s="13"/>
      <c r="N124" s="20"/>
      <c r="O124" s="11"/>
      <c r="P124" s="22"/>
    </row>
    <row r="125" spans="2:16" ht="15">
      <c r="B125" s="24"/>
      <c r="C125" s="66" t="s">
        <v>134</v>
      </c>
      <c r="D125" s="71"/>
      <c r="E125" s="72"/>
      <c r="F125" s="73"/>
      <c r="G125" s="26"/>
      <c r="H125" s="120">
        <v>300</v>
      </c>
      <c r="I125" s="19"/>
      <c r="J125" s="20"/>
      <c r="K125" s="11"/>
      <c r="L125" s="21"/>
      <c r="M125" s="13"/>
      <c r="N125" s="20"/>
      <c r="O125" s="11"/>
      <c r="P125" s="22"/>
    </row>
    <row r="126" spans="2:16" ht="15">
      <c r="B126" s="24"/>
      <c r="C126" s="137" t="s">
        <v>97</v>
      </c>
      <c r="D126" s="138">
        <v>3639</v>
      </c>
      <c r="E126" s="139">
        <v>6130</v>
      </c>
      <c r="F126" s="140" t="s">
        <v>169</v>
      </c>
      <c r="G126" s="141">
        <f>100+250+215</f>
        <v>565</v>
      </c>
      <c r="H126" s="120"/>
      <c r="I126" s="19"/>
      <c r="J126" s="20"/>
      <c r="K126" s="11"/>
      <c r="L126" s="21"/>
      <c r="M126" s="13"/>
      <c r="N126" s="20"/>
      <c r="O126" s="11"/>
      <c r="P126" s="22"/>
    </row>
    <row r="127" spans="2:16" ht="15">
      <c r="B127" s="24"/>
      <c r="C127" s="66" t="s">
        <v>137</v>
      </c>
      <c r="D127" s="71">
        <v>3632</v>
      </c>
      <c r="E127" s="72">
        <v>6121</v>
      </c>
      <c r="F127" s="73"/>
      <c r="G127" s="8">
        <v>200</v>
      </c>
      <c r="H127" s="120"/>
      <c r="I127" s="19"/>
      <c r="J127" s="20"/>
      <c r="K127" s="11"/>
      <c r="L127" s="21"/>
      <c r="M127" s="13"/>
      <c r="N127" s="20"/>
      <c r="O127" s="11"/>
      <c r="P127" s="22"/>
    </row>
    <row r="128" spans="2:16" ht="15">
      <c r="B128" s="24"/>
      <c r="C128" s="164" t="s">
        <v>140</v>
      </c>
      <c r="D128" s="90">
        <v>3322</v>
      </c>
      <c r="E128" s="91">
        <v>5171</v>
      </c>
      <c r="F128" s="92" t="s">
        <v>169</v>
      </c>
      <c r="G128" s="8"/>
      <c r="H128" s="120"/>
      <c r="I128" s="19"/>
      <c r="J128" s="20"/>
      <c r="K128" s="60">
        <v>170</v>
      </c>
      <c r="L128" s="21"/>
      <c r="M128" s="13"/>
      <c r="N128" s="20"/>
      <c r="O128" s="11"/>
      <c r="P128" s="22"/>
    </row>
    <row r="129" spans="2:16" ht="15">
      <c r="B129" s="24"/>
      <c r="C129" s="165"/>
      <c r="D129" s="87">
        <v>3326</v>
      </c>
      <c r="E129" s="88">
        <v>5171</v>
      </c>
      <c r="F129" s="89" t="s">
        <v>169</v>
      </c>
      <c r="G129" s="9"/>
      <c r="H129" s="120"/>
      <c r="I129" s="19"/>
      <c r="J129" s="20"/>
      <c r="K129" s="61">
        <v>130</v>
      </c>
      <c r="L129" s="21"/>
      <c r="M129" s="13"/>
      <c r="N129" s="20"/>
      <c r="O129" s="11"/>
      <c r="P129" s="22"/>
    </row>
    <row r="130" spans="2:16" ht="15">
      <c r="B130" s="24"/>
      <c r="C130" s="164" t="s">
        <v>171</v>
      </c>
      <c r="D130" s="90">
        <v>3632</v>
      </c>
      <c r="E130" s="91">
        <v>5171</v>
      </c>
      <c r="F130" s="92" t="s">
        <v>169</v>
      </c>
      <c r="G130" s="9"/>
      <c r="H130" s="120"/>
      <c r="I130" s="19"/>
      <c r="J130" s="20"/>
      <c r="K130" s="60">
        <v>50</v>
      </c>
      <c r="L130" s="21"/>
      <c r="M130" s="13"/>
      <c r="N130" s="20"/>
      <c r="O130" s="11"/>
      <c r="P130" s="22"/>
    </row>
    <row r="131" spans="2:16" ht="15">
      <c r="B131" s="24"/>
      <c r="C131" s="187"/>
      <c r="D131" s="93">
        <v>3636</v>
      </c>
      <c r="E131" s="94">
        <v>5171</v>
      </c>
      <c r="F131" s="95" t="s">
        <v>169</v>
      </c>
      <c r="G131" s="9"/>
      <c r="H131" s="120"/>
      <c r="I131" s="19"/>
      <c r="J131" s="20"/>
      <c r="K131" s="62">
        <v>50</v>
      </c>
      <c r="L131" s="21"/>
      <c r="M131" s="13"/>
      <c r="N131" s="20"/>
      <c r="O131" s="11"/>
      <c r="P131" s="22"/>
    </row>
    <row r="132" spans="2:16" ht="15">
      <c r="B132" s="24"/>
      <c r="C132" s="165"/>
      <c r="D132" s="87">
        <v>3639</v>
      </c>
      <c r="E132" s="88">
        <v>5171</v>
      </c>
      <c r="F132" s="89" t="s">
        <v>169</v>
      </c>
      <c r="G132" s="9"/>
      <c r="H132" s="120"/>
      <c r="I132" s="19"/>
      <c r="J132" s="20"/>
      <c r="K132" s="61">
        <v>50</v>
      </c>
      <c r="L132" s="21"/>
      <c r="M132" s="13"/>
      <c r="N132" s="20"/>
      <c r="O132" s="11"/>
      <c r="P132" s="22"/>
    </row>
    <row r="133" spans="2:16" ht="15">
      <c r="B133" s="24"/>
      <c r="C133" s="66" t="s">
        <v>112</v>
      </c>
      <c r="D133" s="71">
        <v>6171</v>
      </c>
      <c r="E133" s="72">
        <v>5171</v>
      </c>
      <c r="F133" s="73" t="s">
        <v>169</v>
      </c>
      <c r="G133" s="9"/>
      <c r="H133" s="120"/>
      <c r="I133" s="19"/>
      <c r="J133" s="20"/>
      <c r="K133" s="11">
        <v>460</v>
      </c>
      <c r="L133" s="21"/>
      <c r="M133" s="13"/>
      <c r="N133" s="20"/>
      <c r="O133" s="11"/>
      <c r="P133" s="22"/>
    </row>
    <row r="134" spans="2:16" ht="15">
      <c r="B134" s="24"/>
      <c r="C134" s="66" t="s">
        <v>98</v>
      </c>
      <c r="D134" s="71"/>
      <c r="E134" s="72"/>
      <c r="F134" s="73"/>
      <c r="G134" s="9"/>
      <c r="H134" s="120">
        <v>300</v>
      </c>
      <c r="I134" s="19"/>
      <c r="J134" s="20"/>
      <c r="K134" s="11"/>
      <c r="L134" s="21"/>
      <c r="M134" s="13"/>
      <c r="N134" s="20"/>
      <c r="O134" s="11"/>
      <c r="P134" s="22"/>
    </row>
    <row r="135" spans="2:16" ht="15">
      <c r="B135" s="1" t="s">
        <v>99</v>
      </c>
      <c r="C135" s="41" t="s">
        <v>172</v>
      </c>
      <c r="D135" s="68">
        <v>6171</v>
      </c>
      <c r="E135" s="69">
        <v>6121</v>
      </c>
      <c r="F135" s="70">
        <v>6162</v>
      </c>
      <c r="G135" s="8">
        <v>400</v>
      </c>
      <c r="H135" s="119"/>
      <c r="I135" s="35"/>
      <c r="J135" s="36"/>
      <c r="K135" s="37"/>
      <c r="L135" s="38"/>
      <c r="M135" s="39"/>
      <c r="N135" s="36"/>
      <c r="O135" s="37"/>
      <c r="P135" s="40"/>
    </row>
    <row r="136" spans="2:16" s="50" customFormat="1" ht="15.75" thickBot="1">
      <c r="B136" s="108"/>
      <c r="C136" s="109" t="s">
        <v>100</v>
      </c>
      <c r="D136" s="110"/>
      <c r="E136" s="110"/>
      <c r="F136" s="110"/>
      <c r="G136" s="111">
        <f aca="true" t="shared" si="17" ref="G136:P136">G7+G10+G24+G45+G52+G62+G67+G71+G80+G94+G107+G116</f>
        <v>42826</v>
      </c>
      <c r="H136" s="126">
        <f t="shared" si="17"/>
        <v>10610</v>
      </c>
      <c r="I136" s="112">
        <f t="shared" si="17"/>
        <v>1420</v>
      </c>
      <c r="J136" s="113">
        <f t="shared" si="17"/>
        <v>3935</v>
      </c>
      <c r="K136" s="114">
        <f t="shared" si="17"/>
        <v>3340</v>
      </c>
      <c r="L136" s="115">
        <f t="shared" si="17"/>
        <v>3070</v>
      </c>
      <c r="M136" s="116">
        <f t="shared" si="17"/>
        <v>3180</v>
      </c>
      <c r="N136" s="113">
        <f t="shared" si="17"/>
        <v>0</v>
      </c>
      <c r="O136" s="114">
        <f t="shared" si="17"/>
        <v>1580</v>
      </c>
      <c r="P136" s="117">
        <f t="shared" si="17"/>
        <v>1140</v>
      </c>
    </row>
    <row r="137" spans="2:16" s="50" customFormat="1" ht="15.75" thickTop="1">
      <c r="B137" s="46"/>
      <c r="C137" s="47"/>
      <c r="D137" s="55"/>
      <c r="E137" s="55"/>
      <c r="F137" s="55"/>
      <c r="G137" s="48"/>
      <c r="H137" s="48"/>
      <c r="I137" s="48"/>
      <c r="J137" s="48"/>
      <c r="K137" s="48"/>
      <c r="L137" s="48"/>
      <c r="M137" s="48"/>
      <c r="N137" s="48"/>
      <c r="O137" s="48"/>
      <c r="P137" s="49"/>
    </row>
    <row r="138" spans="2:16" ht="15" hidden="1">
      <c r="B138" s="46"/>
      <c r="C138" s="47" t="s">
        <v>144</v>
      </c>
      <c r="D138" s="55"/>
      <c r="E138" s="55"/>
      <c r="F138" s="55"/>
      <c r="G138" s="154">
        <f>G136+H136</f>
        <v>53436</v>
      </c>
      <c r="H138" s="155"/>
      <c r="I138" s="48"/>
      <c r="J138" s="154">
        <f>J136+K136</f>
        <v>7275</v>
      </c>
      <c r="K138" s="155"/>
      <c r="L138" s="154">
        <f>L136+M136</f>
        <v>6250</v>
      </c>
      <c r="M138" s="155"/>
      <c r="N138" s="154">
        <f>N136+O136</f>
        <v>1580</v>
      </c>
      <c r="O138" s="155"/>
      <c r="P138" s="51"/>
    </row>
    <row r="139" spans="2:16" ht="15" hidden="1">
      <c r="B139" s="46"/>
      <c r="C139" s="47" t="s">
        <v>101</v>
      </c>
      <c r="D139" s="55"/>
      <c r="E139" s="55"/>
      <c r="F139" s="55"/>
      <c r="G139" s="52">
        <f>G136+I136+J136+K136+L136+M136+N136+O136+P136</f>
        <v>60491</v>
      </c>
      <c r="H139" s="48"/>
      <c r="I139" s="48"/>
      <c r="J139" s="157" t="s">
        <v>147</v>
      </c>
      <c r="K139" s="157"/>
      <c r="L139" s="156">
        <f>J138+L138+N138</f>
        <v>15105</v>
      </c>
      <c r="M139" s="156"/>
      <c r="N139" s="156"/>
      <c r="O139" s="156"/>
      <c r="P139" s="51"/>
    </row>
    <row r="140" spans="2:16" ht="15" hidden="1">
      <c r="B140" s="46"/>
      <c r="C140" s="47" t="s">
        <v>102</v>
      </c>
      <c r="D140" s="55"/>
      <c r="E140" s="55"/>
      <c r="F140" s="55"/>
      <c r="G140" s="52">
        <f>G136+H136+I136+J136+K136+L136+M136+N136+O136+P136</f>
        <v>71101</v>
      </c>
      <c r="H140" s="48"/>
      <c r="I140" s="48"/>
      <c r="J140" s="148" t="s">
        <v>143</v>
      </c>
      <c r="K140" s="148"/>
      <c r="L140" s="149">
        <f>K136+M136+O136</f>
        <v>8100</v>
      </c>
      <c r="M140" s="150"/>
      <c r="N140" s="150"/>
      <c r="O140" s="150"/>
      <c r="P140" s="51"/>
    </row>
    <row r="141" spans="2:16" ht="15" hidden="1">
      <c r="B141" s="46"/>
      <c r="C141" s="47" t="s">
        <v>145</v>
      </c>
      <c r="D141" s="55"/>
      <c r="E141" s="55"/>
      <c r="F141" s="55"/>
      <c r="G141" s="48">
        <f>G140-G139</f>
        <v>10610</v>
      </c>
      <c r="H141" s="48"/>
      <c r="I141" s="48"/>
      <c r="J141" s="151" t="s">
        <v>146</v>
      </c>
      <c r="K141" s="151"/>
      <c r="L141" s="152">
        <f>G136+I136</f>
        <v>44246</v>
      </c>
      <c r="M141" s="153"/>
      <c r="N141" s="153"/>
      <c r="O141" s="153"/>
      <c r="P141" s="51"/>
    </row>
    <row r="142" spans="2:3" ht="15">
      <c r="B142" s="127"/>
      <c r="C142" s="17" t="s">
        <v>187</v>
      </c>
    </row>
    <row r="148" ht="15">
      <c r="G148" s="53"/>
    </row>
  </sheetData>
  <mergeCells count="33">
    <mergeCell ref="G138:H138"/>
    <mergeCell ref="J138:K138"/>
    <mergeCell ref="L138:M138"/>
    <mergeCell ref="B11:B12"/>
    <mergeCell ref="C11:C12"/>
    <mergeCell ref="B13:B14"/>
    <mergeCell ref="F13:F14"/>
    <mergeCell ref="F25:F26"/>
    <mergeCell ref="C130:C132"/>
    <mergeCell ref="C82:C88"/>
    <mergeCell ref="C96:C97"/>
    <mergeCell ref="C114:C115"/>
    <mergeCell ref="C13:C14"/>
    <mergeCell ref="C25:C26"/>
    <mergeCell ref="J5:K5"/>
    <mergeCell ref="L5:M5"/>
    <mergeCell ref="B25:B26"/>
    <mergeCell ref="C128:C129"/>
    <mergeCell ref="D2:P2"/>
    <mergeCell ref="G4:I4"/>
    <mergeCell ref="J4:O4"/>
    <mergeCell ref="N5:O5"/>
    <mergeCell ref="B4:C4"/>
    <mergeCell ref="D5:F5"/>
    <mergeCell ref="B5:B6"/>
    <mergeCell ref="C5:C6"/>
    <mergeCell ref="J140:K140"/>
    <mergeCell ref="L140:O140"/>
    <mergeCell ref="J141:K141"/>
    <mergeCell ref="L141:O141"/>
    <mergeCell ref="N138:O138"/>
    <mergeCell ref="L139:O139"/>
    <mergeCell ref="J139:K139"/>
  </mergeCells>
  <conditionalFormatting sqref="H18:I19">
    <cfRule type="expression" priority="147" dxfId="0" stopIfTrue="1">
      <formula>"#REF!=""realiz."""</formula>
    </cfRule>
  </conditionalFormatting>
  <conditionalFormatting sqref="H77:I77 H79:I79 I78">
    <cfRule type="expression" priority="146" dxfId="0" stopIfTrue="1">
      <formula>"#REF!=""realiz."""</formula>
    </cfRule>
  </conditionalFormatting>
  <conditionalFormatting sqref="H29:H44">
    <cfRule type="expression" priority="144" dxfId="8">
      <formula>#REF!="5=realiz."</formula>
    </cfRule>
    <cfRule type="expression" priority="145" dxfId="7">
      <formula>#REF!="4=rozpoč."</formula>
    </cfRule>
  </conditionalFormatting>
  <conditionalFormatting sqref="H29:H44">
    <cfRule type="expression" priority="141" dxfId="6">
      <formula>#REF!="8=zrušené"</formula>
    </cfRule>
    <cfRule type="expression" priority="142" dxfId="5">
      <formula>#REF!="7=pozastav."</formula>
    </cfRule>
    <cfRule type="expression" priority="143" dxfId="4">
      <formula>#REF!="6=dokonč."</formula>
    </cfRule>
  </conditionalFormatting>
  <conditionalFormatting sqref="B8">
    <cfRule type="expression" priority="140" dxfId="0" stopIfTrue="1">
      <formula>"#REF!=""realiz."""</formula>
    </cfRule>
  </conditionalFormatting>
  <conditionalFormatting sqref="C8:F8 B20 B37:G40 C41:G41 P81:P87 D42:G43">
    <cfRule type="expression" priority="138" dxfId="8">
      <formula>$N8="5=realiz."</formula>
    </cfRule>
    <cfRule type="expression" priority="139" dxfId="7">
      <formula>$N8="4=rozpoč."</formula>
    </cfRule>
  </conditionalFormatting>
  <conditionalFormatting sqref="C8:F8 B20 B37:G40 C41:G41 P81:P87 D42:G43">
    <cfRule type="expression" priority="135" dxfId="6">
      <formula>$N8="8=zrušené"</formula>
    </cfRule>
    <cfRule type="expression" priority="136" dxfId="5">
      <formula>$N8="7=pozastav."</formula>
    </cfRule>
    <cfRule type="expression" priority="137" dxfId="4">
      <formula>$N8="6=dokonč."</formula>
    </cfRule>
  </conditionalFormatting>
  <conditionalFormatting sqref="B15:F17">
    <cfRule type="expression" priority="134" dxfId="0" stopIfTrue="1">
      <formula>"#REF!=""realiz."""</formula>
    </cfRule>
  </conditionalFormatting>
  <conditionalFormatting sqref="C15:F17">
    <cfRule type="expression" priority="132" dxfId="8">
      <formula>$M15="5=realiz."</formula>
    </cfRule>
    <cfRule type="expression" priority="133" dxfId="7">
      <formula>$M15="4=rozpoč."</formula>
    </cfRule>
  </conditionalFormatting>
  <conditionalFormatting sqref="C15:F17">
    <cfRule type="expression" priority="129" dxfId="6">
      <formula>$M15="8=zrušené"</formula>
    </cfRule>
    <cfRule type="expression" priority="130" dxfId="5">
      <formula>$M15="7=pozastav."</formula>
    </cfRule>
    <cfRule type="expression" priority="131" dxfId="4">
      <formula>$M15="6=dokonč."</formula>
    </cfRule>
  </conditionalFormatting>
  <conditionalFormatting sqref="B11:F11 D12:E12">
    <cfRule type="expression" priority="127" dxfId="8">
      <formula>$N11="5=realiz."</formula>
    </cfRule>
    <cfRule type="expression" priority="128" dxfId="7">
      <formula>$N11="4=rozpoč."</formula>
    </cfRule>
  </conditionalFormatting>
  <conditionalFormatting sqref="B11:F11 D12:E12">
    <cfRule type="expression" priority="124" dxfId="6">
      <formula>$N11="8=zrušené"</formula>
    </cfRule>
    <cfRule type="expression" priority="125" dxfId="5">
      <formula>$N11="7=pozastav."</formula>
    </cfRule>
    <cfRule type="expression" priority="126" dxfId="4">
      <formula>$N11="6=dokonč."</formula>
    </cfRule>
  </conditionalFormatting>
  <conditionalFormatting sqref="B13:F13 D14:E14">
    <cfRule type="expression" priority="122" dxfId="8">
      <formula>$N13="5=realiz."</formula>
    </cfRule>
    <cfRule type="expression" priority="123" dxfId="7">
      <formula>$N13="4=rozpoč."</formula>
    </cfRule>
  </conditionalFormatting>
  <conditionalFormatting sqref="B13:F13 D14:E14">
    <cfRule type="expression" priority="119" dxfId="6">
      <formula>$N13="8=zrušené"</formula>
    </cfRule>
    <cfRule type="expression" priority="120" dxfId="5">
      <formula>$N13="7=pozastav."</formula>
    </cfRule>
    <cfRule type="expression" priority="121" dxfId="4">
      <formula>$N13="6=dokonč."</formula>
    </cfRule>
  </conditionalFormatting>
  <conditionalFormatting sqref="B18:F19">
    <cfRule type="expression" priority="117" dxfId="8">
      <formula>$N18="5=realiz."</formula>
    </cfRule>
    <cfRule type="expression" priority="118" dxfId="7">
      <formula>$N18="4=rozpoč."</formula>
    </cfRule>
  </conditionalFormatting>
  <conditionalFormatting sqref="B18:F19">
    <cfRule type="expression" priority="114" dxfId="6">
      <formula>$N18="8=zrušené"</formula>
    </cfRule>
    <cfRule type="expression" priority="115" dxfId="5">
      <formula>$N18="7=pozastav."</formula>
    </cfRule>
    <cfRule type="expression" priority="116" dxfId="4">
      <formula>$N18="6=dokonč."</formula>
    </cfRule>
  </conditionalFormatting>
  <conditionalFormatting sqref="C20:F20">
    <cfRule type="expression" priority="112" dxfId="8">
      <formula>$Q20="5=realiz."</formula>
    </cfRule>
    <cfRule type="expression" priority="113" dxfId="7">
      <formula>$Q20="4=rozpoč."</formula>
    </cfRule>
  </conditionalFormatting>
  <conditionalFormatting sqref="C20:F20">
    <cfRule type="expression" priority="109" dxfId="6">
      <formula>$Q20="8=zrušené"</formula>
    </cfRule>
    <cfRule type="expression" priority="110" dxfId="5">
      <formula>$Q20="7=pozastav."</formula>
    </cfRule>
    <cfRule type="expression" priority="111" dxfId="4">
      <formula>$Q20="6=dokonč."</formula>
    </cfRule>
  </conditionalFormatting>
  <conditionalFormatting sqref="B21:F22">
    <cfRule type="expression" priority="108" dxfId="0" stopIfTrue="1">
      <formula>"#REF!=""realiz."""</formula>
    </cfRule>
  </conditionalFormatting>
  <conditionalFormatting sqref="C21:F22">
    <cfRule type="expression" priority="106" dxfId="8">
      <formula>$M21="5=realiz."</formula>
    </cfRule>
    <cfRule type="expression" priority="107" dxfId="7">
      <formula>$M21="4=rozpoč."</formula>
    </cfRule>
  </conditionalFormatting>
  <conditionalFormatting sqref="C21:F22">
    <cfRule type="expression" priority="103" dxfId="6">
      <formula>$M21="8=zrušené"</formula>
    </cfRule>
    <cfRule type="expression" priority="104" dxfId="5">
      <formula>$M21="7=pozastav."</formula>
    </cfRule>
    <cfRule type="expression" priority="105" dxfId="4">
      <formula>$M21="6=dokonč."</formula>
    </cfRule>
  </conditionalFormatting>
  <conditionalFormatting sqref="B25">
    <cfRule type="expression" priority="101" dxfId="8">
      <formula>$N25="5=realiz."</formula>
    </cfRule>
    <cfRule type="expression" priority="102" dxfId="7">
      <formula>$N25="4=rozpoč."</formula>
    </cfRule>
  </conditionalFormatting>
  <conditionalFormatting sqref="B25">
    <cfRule type="expression" priority="98" dxfId="6">
      <formula>$N25="8=zrušené"</formula>
    </cfRule>
    <cfRule type="expression" priority="99" dxfId="5">
      <formula>$N25="7=pozastav."</formula>
    </cfRule>
    <cfRule type="expression" priority="100" dxfId="4">
      <formula>$N25="6=dokonč."</formula>
    </cfRule>
  </conditionalFormatting>
  <conditionalFormatting sqref="C25:F25 D26:E27">
    <cfRule type="expression" priority="96" dxfId="8">
      <formula>$N25="5=realiz."</formula>
    </cfRule>
    <cfRule type="expression" priority="97" dxfId="7">
      <formula>$N25="4=rozpoč."</formula>
    </cfRule>
  </conditionalFormatting>
  <conditionalFormatting sqref="C25:F25 D26:E27">
    <cfRule type="expression" priority="93" dxfId="6">
      <formula>$N25="8=zrušené"</formula>
    </cfRule>
    <cfRule type="expression" priority="94" dxfId="5">
      <formula>$N25="7=pozastav."</formula>
    </cfRule>
    <cfRule type="expression" priority="95" dxfId="4">
      <formula>$N25="6=dokonč."</formula>
    </cfRule>
  </conditionalFormatting>
  <conditionalFormatting sqref="B29:F29">
    <cfRule type="expression" priority="91" dxfId="8">
      <formula>$N29="5=realiz."</formula>
    </cfRule>
    <cfRule type="expression" priority="92" dxfId="7">
      <formula>$N29="4=rozpoč."</formula>
    </cfRule>
  </conditionalFormatting>
  <conditionalFormatting sqref="B29:F29">
    <cfRule type="expression" priority="88" dxfId="6">
      <formula>$N29="8=zrušené"</formula>
    </cfRule>
    <cfRule type="expression" priority="89" dxfId="5">
      <formula>$N29="7=pozastav."</formula>
    </cfRule>
    <cfRule type="expression" priority="90" dxfId="4">
      <formula>$N29="6=dokonč."</formula>
    </cfRule>
  </conditionalFormatting>
  <conditionalFormatting sqref="B30:F30">
    <cfRule type="expression" priority="86" dxfId="8">
      <formula>$N30="5=realiz."</formula>
    </cfRule>
    <cfRule type="expression" priority="87" dxfId="7">
      <formula>$N30="4=rozpoč."</formula>
    </cfRule>
  </conditionalFormatting>
  <conditionalFormatting sqref="B30:F30">
    <cfRule type="expression" priority="83" dxfId="6">
      <formula>$N30="8=zrušené"</formula>
    </cfRule>
    <cfRule type="expression" priority="84" dxfId="5">
      <formula>$N30="7=pozastav."</formula>
    </cfRule>
    <cfRule type="expression" priority="85" dxfId="4">
      <formula>$N30="6=dokonč."</formula>
    </cfRule>
  </conditionalFormatting>
  <conditionalFormatting sqref="B34:F36">
    <cfRule type="expression" priority="81" dxfId="8">
      <formula>$N34="5=realiz."</formula>
    </cfRule>
    <cfRule type="expression" priority="82" dxfId="7">
      <formula>$N34="4=rozpoč."</formula>
    </cfRule>
  </conditionalFormatting>
  <conditionalFormatting sqref="B34:F36">
    <cfRule type="expression" priority="78" dxfId="6">
      <formula>$N34="8=zrušené"</formula>
    </cfRule>
    <cfRule type="expression" priority="79" dxfId="5">
      <formula>$N34="7=pozastav."</formula>
    </cfRule>
    <cfRule type="expression" priority="80" dxfId="4">
      <formula>$N34="6=dokonč."</formula>
    </cfRule>
  </conditionalFormatting>
  <conditionalFormatting sqref="B31:F33">
    <cfRule type="expression" priority="76" dxfId="8">
      <formula>$N31="5=realiz."</formula>
    </cfRule>
    <cfRule type="expression" priority="77" dxfId="7">
      <formula>$N31="4=rozpoč."</formula>
    </cfRule>
  </conditionalFormatting>
  <conditionalFormatting sqref="B31:F33">
    <cfRule type="expression" priority="73" dxfId="6">
      <formula>$N31="8=zrušené"</formula>
    </cfRule>
    <cfRule type="expression" priority="74" dxfId="5">
      <formula>$N31="7=pozastav."</formula>
    </cfRule>
    <cfRule type="expression" priority="75" dxfId="4">
      <formula>$N31="6=dokonč."</formula>
    </cfRule>
  </conditionalFormatting>
  <conditionalFormatting sqref="B72:F72">
    <cfRule type="expression" priority="71" dxfId="8">
      <formula>$N72="5=realiz."</formula>
    </cfRule>
    <cfRule type="expression" priority="72" dxfId="7">
      <formula>$N72="4=rozpoč."</formula>
    </cfRule>
  </conditionalFormatting>
  <conditionalFormatting sqref="B72:F72">
    <cfRule type="expression" priority="68" dxfId="6">
      <formula>$N72="8=zrušené"</formula>
    </cfRule>
    <cfRule type="expression" priority="69" dxfId="5">
      <formula>$N72="7=pozastav."</formula>
    </cfRule>
    <cfRule type="expression" priority="70" dxfId="4">
      <formula>$N72="6=dokonč."</formula>
    </cfRule>
  </conditionalFormatting>
  <conditionalFormatting sqref="B81:F81 B82:B87 D82:F87">
    <cfRule type="expression" priority="66" dxfId="8">
      <formula>$N81="5=realiz."</formula>
    </cfRule>
    <cfRule type="expression" priority="67" dxfId="7">
      <formula>$N81="4=rozpoč."</formula>
    </cfRule>
  </conditionalFormatting>
  <conditionalFormatting sqref="B81:F81 B82:B87 D82:F87">
    <cfRule type="expression" priority="63" dxfId="6">
      <formula>$N81="8=zrušené"</formula>
    </cfRule>
    <cfRule type="expression" priority="64" dxfId="5">
      <formula>$N81="7=pozastav."</formula>
    </cfRule>
    <cfRule type="expression" priority="65" dxfId="4">
      <formula>$N81="6=dokonč."</formula>
    </cfRule>
  </conditionalFormatting>
  <conditionalFormatting sqref="B108">
    <cfRule type="expression" priority="61" dxfId="8">
      <formula>$N108="5=realiz."</formula>
    </cfRule>
    <cfRule type="expression" priority="62" dxfId="7">
      <formula>$N108="4=rozpoč."</formula>
    </cfRule>
  </conditionalFormatting>
  <conditionalFormatting sqref="B108">
    <cfRule type="expression" priority="58" dxfId="6">
      <formula>$N108="8=zrušené"</formula>
    </cfRule>
    <cfRule type="expression" priority="59" dxfId="5">
      <formula>$N108="7=pozastav."</formula>
    </cfRule>
    <cfRule type="expression" priority="60" dxfId="4">
      <formula>$N108="6=dokonč."</formula>
    </cfRule>
  </conditionalFormatting>
  <conditionalFormatting sqref="C108:F108">
    <cfRule type="expression" priority="56" dxfId="8">
      <formula>$N108="5=realiz."</formula>
    </cfRule>
    <cfRule type="expression" priority="57" dxfId="7">
      <formula>$N108="4=rozpoč."</formula>
    </cfRule>
  </conditionalFormatting>
  <conditionalFormatting sqref="C108:F108">
    <cfRule type="expression" priority="53" dxfId="6">
      <formula>$N108="8=zrušené"</formula>
    </cfRule>
    <cfRule type="expression" priority="54" dxfId="5">
      <formula>$N108="7=pozastav."</formula>
    </cfRule>
    <cfRule type="expression" priority="55" dxfId="4">
      <formula>$N108="6=dokonč."</formula>
    </cfRule>
  </conditionalFormatting>
  <conditionalFormatting sqref="G11:G12 G15:G17">
    <cfRule type="expression" priority="52" dxfId="0" stopIfTrue="1">
      <formula>"#REF!=""realiz."""</formula>
    </cfRule>
  </conditionalFormatting>
  <conditionalFormatting sqref="G19">
    <cfRule type="expression" priority="51" dxfId="0" stopIfTrue="1">
      <formula>"#REF!=""realiz."""</formula>
    </cfRule>
  </conditionalFormatting>
  <conditionalFormatting sqref="G21:G22">
    <cfRule type="expression" priority="49" dxfId="0" stopIfTrue="1">
      <formula>"#REF!=""realiz."""</formula>
    </cfRule>
  </conditionalFormatting>
  <conditionalFormatting sqref="G29">
    <cfRule type="expression" priority="47" dxfId="8">
      <formula>$N29="5=realiz."</formula>
    </cfRule>
    <cfRule type="expression" priority="48" dxfId="7">
      <formula>$N29="4=rozpoč."</formula>
    </cfRule>
  </conditionalFormatting>
  <conditionalFormatting sqref="G29">
    <cfRule type="expression" priority="44" dxfId="6">
      <formula>$N29="8=zrušené"</formula>
    </cfRule>
    <cfRule type="expression" priority="45" dxfId="5">
      <formula>$N29="7=pozastav."</formula>
    </cfRule>
    <cfRule type="expression" priority="46" dxfId="4">
      <formula>$N29="6=dokonč."</formula>
    </cfRule>
  </conditionalFormatting>
  <conditionalFormatting sqref="G30">
    <cfRule type="expression" priority="42" dxfId="8">
      <formula>$N30="5=realiz."</formula>
    </cfRule>
    <cfRule type="expression" priority="43" dxfId="7">
      <formula>$N30="4=rozpoč."</formula>
    </cfRule>
  </conditionalFormatting>
  <conditionalFormatting sqref="G30">
    <cfRule type="expression" priority="39" dxfId="6">
      <formula>$N30="8=zrušené"</formula>
    </cfRule>
    <cfRule type="expression" priority="40" dxfId="5">
      <formula>$N30="7=pozastav."</formula>
    </cfRule>
    <cfRule type="expression" priority="41" dxfId="4">
      <formula>$N30="6=dokonč."</formula>
    </cfRule>
  </conditionalFormatting>
  <conditionalFormatting sqref="G34:G36">
    <cfRule type="expression" priority="37" dxfId="8">
      <formula>$N34="5=realiz."</formula>
    </cfRule>
    <cfRule type="expression" priority="38" dxfId="7">
      <formula>$N34="4=rozpoč."</formula>
    </cfRule>
  </conditionalFormatting>
  <conditionalFormatting sqref="G34:G36">
    <cfRule type="expression" priority="34" dxfId="6">
      <formula>$N34="8=zrušené"</formula>
    </cfRule>
    <cfRule type="expression" priority="35" dxfId="5">
      <formula>$N34="7=pozastav."</formula>
    </cfRule>
    <cfRule type="expression" priority="36" dxfId="4">
      <formula>$N34="6=dokonč."</formula>
    </cfRule>
  </conditionalFormatting>
  <conditionalFormatting sqref="G31:G33">
    <cfRule type="expression" priority="32" dxfId="8">
      <formula>$N31="5=realiz."</formula>
    </cfRule>
    <cfRule type="expression" priority="33" dxfId="7">
      <formula>$N31="4=rozpoč."</formula>
    </cfRule>
  </conditionalFormatting>
  <conditionalFormatting sqref="G31:G33">
    <cfRule type="expression" priority="29" dxfId="6">
      <formula>$N31="8=zrušené"</formula>
    </cfRule>
    <cfRule type="expression" priority="30" dxfId="5">
      <formula>$N31="7=pozastav."</formula>
    </cfRule>
    <cfRule type="expression" priority="31" dxfId="4">
      <formula>$N31="6=dokonč."</formula>
    </cfRule>
  </conditionalFormatting>
  <conditionalFormatting sqref="G81:G87">
    <cfRule type="expression" priority="27" dxfId="8">
      <formula>$N81="5=realiz."</formula>
    </cfRule>
    <cfRule type="expression" priority="28" dxfId="7">
      <formula>$N81="4=rozpoč."</formula>
    </cfRule>
  </conditionalFormatting>
  <conditionalFormatting sqref="G81:G87">
    <cfRule type="expression" priority="24" dxfId="6">
      <formula>$N81="8=zrušené"</formula>
    </cfRule>
    <cfRule type="expression" priority="25" dxfId="5">
      <formula>$N81="7=pozastav."</formula>
    </cfRule>
    <cfRule type="expression" priority="26" dxfId="4">
      <formula>$N81="6=dokonč."</formula>
    </cfRule>
  </conditionalFormatting>
  <conditionalFormatting sqref="H81:I87">
    <cfRule type="expression" priority="21" dxfId="8">
      <formula>$N81="5=realiz."</formula>
    </cfRule>
    <cfRule type="expression" priority="22" dxfId="7">
      <formula>$N81="4=rozpoč."</formula>
    </cfRule>
  </conditionalFormatting>
  <conditionalFormatting sqref="H81:I87">
    <cfRule type="expression" priority="18" dxfId="6">
      <formula>$N81="8=zrušené"</formula>
    </cfRule>
    <cfRule type="expression" priority="19" dxfId="5">
      <formula>$N81="7=pozastav."</formula>
    </cfRule>
    <cfRule type="expression" priority="20" dxfId="4">
      <formula>$N81="6=dokonč."</formula>
    </cfRule>
  </conditionalFormatting>
  <conditionalFormatting sqref="J81:O87">
    <cfRule type="expression" priority="16" dxfId="8">
      <formula>$N81="5=realiz."</formula>
    </cfRule>
    <cfRule type="expression" priority="17" dxfId="7">
      <formula>$N81="4=rozpoč."</formula>
    </cfRule>
  </conditionalFormatting>
  <conditionalFormatting sqref="J81:O87">
    <cfRule type="expression" priority="13" dxfId="6">
      <formula>$N81="8=zrušené"</formula>
    </cfRule>
    <cfRule type="expression" priority="14" dxfId="5">
      <formula>$N81="7=pozastav."</formula>
    </cfRule>
    <cfRule type="expression" priority="15" dxfId="4">
      <formula>$N81="6=dokonč."</formula>
    </cfRule>
  </conditionalFormatting>
  <conditionalFormatting sqref="G18">
    <cfRule type="expression" priority="4" dxfId="0" stopIfTrue="1">
      <formula>"#REF!=""realiz."""</formula>
    </cfRule>
  </conditionalFormatting>
  <conditionalFormatting sqref="G20">
    <cfRule type="expression" priority="3" dxfId="0" stopIfTrue="1">
      <formula>"#REF!=""realiz."""</formula>
    </cfRule>
  </conditionalFormatting>
  <conditionalFormatting sqref="H20">
    <cfRule type="expression" priority="2" dxfId="0" stopIfTrue="1">
      <formula>"#REF!=""realiz."""</formula>
    </cfRule>
  </conditionalFormatting>
  <conditionalFormatting sqref="G79">
    <cfRule type="expression" priority="1" dxfId="0" stopIfTrue="1">
      <formula>"#REF!=""realiz."""</formula>
    </cfRule>
  </conditionalFormatting>
  <printOptions horizontalCentered="1"/>
  <pageMargins left="0.11811023622047245" right="0.3149606299212598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Třeštík</dc:creator>
  <cp:keywords/>
  <dc:description/>
  <cp:lastModifiedBy>Hana Jánová Ing.</cp:lastModifiedBy>
  <cp:lastPrinted>2016-02-17T08:28:33Z</cp:lastPrinted>
  <dcterms:created xsi:type="dcterms:W3CDTF">2015-11-04T08:43:43Z</dcterms:created>
  <dcterms:modified xsi:type="dcterms:W3CDTF">2016-02-25T09:45:39Z</dcterms:modified>
  <cp:category/>
  <cp:version/>
  <cp:contentType/>
  <cp:contentStatus/>
</cp:coreProperties>
</file>