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8735" windowHeight="11760" activeTab="1"/>
  </bookViews>
  <sheets>
    <sheet name="Uchazeč" sheetId="5" r:id="rId1"/>
    <sheet name="Stavba" sheetId="1" r:id="rId2"/>
    <sheet name="VzorObjekt" sheetId="9" state="hidden" r:id="rId3"/>
    <sheet name="VzorKryciList" sheetId="3" state="hidden" r:id="rId4"/>
    <sheet name="VzorPolozky" sheetId="10" state="hidden" r:id="rId5"/>
    <sheet name="SO01 SO01 Pol" sheetId="11" r:id="rId6"/>
    <sheet name="SO02 SO02 Pol" sheetId="12" r:id="rId7"/>
    <sheet name="SO03 SO03 Pol" sheetId="13" r:id="rId8"/>
    <sheet name="SO04 SO04 Pol" sheetId="14" r:id="rId9"/>
    <sheet name="SO05 SO05 Pol" sheetId="15" r:id="rId10"/>
    <sheet name="SO06 SO06 Pol" sheetId="16" r:id="rId11"/>
    <sheet name="SO07 SO07 Pol" sheetId="17" r:id="rId12"/>
    <sheet name="SO08 SO08 Pol" sheetId="18" r:id="rId13"/>
    <sheet name="SO09 SO09 Pol" sheetId="19" r:id="rId14"/>
  </sheets>
  <externalReferences>
    <externalReference r:id="rId17"/>
  </externalReferences>
  <definedNames>
    <definedName name="CelkemObjekty" localSheetId="1">'Stavba'!$I$37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'Stavba'!$D$7</definedName>
    <definedName name="Objekt" localSheetId="1">'Stavba'!$B$27</definedName>
    <definedName name="_xlnm.Print_Area" localSheetId="5">'SO01 SO01 Pol'!$A$1:$M$296</definedName>
    <definedName name="_xlnm.Print_Area" localSheetId="6">'SO02 SO02 Pol'!$A$1:$M$87</definedName>
    <definedName name="_xlnm.Print_Area" localSheetId="7">'SO03 SO03 Pol'!$A$1:$M$85</definedName>
    <definedName name="_xlnm.Print_Area" localSheetId="8">'SO04 SO04 Pol'!$A$1:$M$90</definedName>
    <definedName name="_xlnm.Print_Area" localSheetId="9">'SO05 SO05 Pol'!$A$1:$M$150</definedName>
    <definedName name="_xlnm.Print_Area" localSheetId="10">'SO06 SO06 Pol'!$A$1:$M$99</definedName>
    <definedName name="_xlnm.Print_Area" localSheetId="11">'SO07 SO07 Pol'!$A$1:$M$44</definedName>
    <definedName name="_xlnm.Print_Area" localSheetId="12">'SO08 SO08 Pol'!$A$1:$M$59</definedName>
    <definedName name="_xlnm.Print_Area" localSheetId="13">'SO09 SO09 Pol'!$A$1:$M$95</definedName>
    <definedName name="_xlnm.Print_Area" localSheetId="1">'Stavba'!$A$1:$J$40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'Stavba'!$D$18</definedName>
    <definedName name="SazbaDPH1">'[1]Krycí list'!$C$30</definedName>
    <definedName name="SazbaDPH2" localSheetId="1">'Stavba'!$D$20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calcId="125725"/>
</workbook>
</file>

<file path=xl/sharedStrings.xml><?xml version="1.0" encoding="utf-8"?>
<sst xmlns="http://schemas.openxmlformats.org/spreadsheetml/2006/main" count="2347" uniqueCount="1032">
  <si>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</si>
  <si>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</si>
  <si>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</si>
  <si>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</si>
  <si>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</si>
  <si>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</si>
  <si>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</si>
  <si>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</si>
  <si>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</si>
  <si>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</si>
  <si>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</si>
  <si>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</si>
  <si>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</si>
  <si>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</si>
  <si>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</si>
  <si>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</si>
  <si>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</si>
  <si>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</si>
  <si>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</si>
  <si>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</si>
  <si>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</si>
  <si>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</si>
  <si>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</si>
  <si>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</si>
  <si>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</si>
  <si>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</si>
  <si>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</si>
  <si>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</si>
  <si>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</si>
  <si>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</si>
  <si>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</si>
  <si>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</si>
  <si>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</si>
  <si>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</si>
  <si>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</si>
  <si>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</si>
  <si>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</si>
  <si>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</si>
  <si>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</si>
  <si>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</si>
  <si>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</si>
  <si>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</si>
  <si>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</si>
  <si>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</si>
  <si>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</si>
  <si>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</si>
  <si>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</si>
  <si>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</si>
  <si>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</si>
  <si>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</si>
  <si>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</si>
  <si>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</si>
  <si>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</si>
  <si>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</si>
  <si>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</si>
  <si>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</si>
  <si>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</si>
  <si>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</si>
  <si>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</si>
  <si>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</si>
  <si>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</si>
  <si>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</si>
  <si>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</si>
  <si>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</si>
  <si>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</si>
  <si>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</si>
  <si>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</si>
  <si>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</si>
  <si>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</si>
  <si>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</si>
  <si>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</si>
  <si>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</si>
  <si>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</si>
  <si>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</si>
  <si>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</si>
  <si>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</si>
  <si>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</si>
  <si>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</si>
  <si>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</si>
  <si>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</si>
  <si>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</si>
  <si>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Poptávaný rozpočet stavby</t>
  </si>
  <si>
    <t>2019/045</t>
  </si>
  <si>
    <t>Podnikatelský park Milevsko</t>
  </si>
  <si>
    <t>SO01</t>
  </si>
  <si>
    <t>zemní práce</t>
  </si>
  <si>
    <t>SO02</t>
  </si>
  <si>
    <t>kanalizace splašková</t>
  </si>
  <si>
    <t>SO03</t>
  </si>
  <si>
    <t>kanalizace dešťová</t>
  </si>
  <si>
    <t>SO04</t>
  </si>
  <si>
    <t>Vodovod</t>
  </si>
  <si>
    <t>SO05</t>
  </si>
  <si>
    <t>Komunikace</t>
  </si>
  <si>
    <t>SO06</t>
  </si>
  <si>
    <t>Chodník a parkovací stání</t>
  </si>
  <si>
    <t>SO07</t>
  </si>
  <si>
    <t>Veřejné osvětlení</t>
  </si>
  <si>
    <t>SO08</t>
  </si>
  <si>
    <t>plynovod</t>
  </si>
  <si>
    <t>SO09</t>
  </si>
  <si>
    <t>Sadové úpravy</t>
  </si>
  <si>
    <t>cena s DPH</t>
  </si>
  <si>
    <t>hmotnost / MJ</t>
  </si>
  <si>
    <t>hmotnost celk.(t)</t>
  </si>
  <si>
    <t>dem. hmotnost / MJ</t>
  </si>
  <si>
    <t>dem. hmotnost celk.(t)</t>
  </si>
  <si>
    <t>Díl:</t>
  </si>
  <si>
    <t>1</t>
  </si>
  <si>
    <t>Zemní práce</t>
  </si>
  <si>
    <t>121101101R00</t>
  </si>
  <si>
    <t>Sejmutí ornice s přemístěním do 50 m</t>
  </si>
  <si>
    <t>m3</t>
  </si>
  <si>
    <t>8000*0,25</t>
  </si>
  <si>
    <t>šachty : 1,00*1,00*0,15*11</t>
  </si>
  <si>
    <t>vsakovací nádrž : 15,00*23,00*0,15</t>
  </si>
  <si>
    <t>retenční nádrž : 25,00/2,5*0,15</t>
  </si>
  <si>
    <t>kanaliizace DA : 116,28*(0,315+0,40*2)*0,15</t>
  </si>
  <si>
    <t>kanalizace D : 14,66*(0,315+0,40*2)*0,15</t>
  </si>
  <si>
    <t>přípojka D1 : 1,87*(0,20+0,40*2)*0,15</t>
  </si>
  <si>
    <t>kanalizace DB : 202*(0,35+0,40*25)*0,15</t>
  </si>
  <si>
    <t>122201103R00</t>
  </si>
  <si>
    <t>Odkopávky nezapažené v hor. 3 do 10000 m3</t>
  </si>
  <si>
    <t>122201109R00</t>
  </si>
  <si>
    <t>Příplatek za lepivost - odkopávky v hor. 3</t>
  </si>
  <si>
    <t>122301102R00</t>
  </si>
  <si>
    <t>Odkopávky nezapažené v hor. 4 do 1000 m3</t>
  </si>
  <si>
    <t>122401102R00</t>
  </si>
  <si>
    <t>Odkopávky nezapažené v hor. 5 do 1000 m3</t>
  </si>
  <si>
    <t>122501102R00</t>
  </si>
  <si>
    <t>Odkopávky nezapažené v hor.6 do 1000 m3</t>
  </si>
  <si>
    <t>122601102R00</t>
  </si>
  <si>
    <t>Odkopávky nezapažené v hor.7 do 1000 m3</t>
  </si>
  <si>
    <t>131101201R00</t>
  </si>
  <si>
    <t>Hloubení nezapažených jam v hor.2 do 100 m3</t>
  </si>
  <si>
    <t>sanace  : 25,00*20,00*1,50</t>
  </si>
  <si>
    <t>parkovací stání : 0,36*(5,00*40,00+5*48,10+5*27,55)</t>
  </si>
  <si>
    <t>0,50*(40,00+48,10+27,55)</t>
  </si>
  <si>
    <t>komunikace : 2709,94*0,47</t>
  </si>
  <si>
    <t>dlažba : 882,2225*0,24</t>
  </si>
  <si>
    <t>přídlažba : 567,65*0,25*0,40</t>
  </si>
  <si>
    <t>kamenná dlažba : 32,35*0,52</t>
  </si>
  <si>
    <t>drenáž : 740,85*0,30*0,40</t>
  </si>
  <si>
    <t>obrubníky : (740,85+333,63+125,40)*0,20*0,30</t>
  </si>
  <si>
    <t>kabelový žlab : 92,00*0,20*0,20</t>
  </si>
  <si>
    <t>131201101R00</t>
  </si>
  <si>
    <t>Hloubení nezapažených jam v hor.3 do 100 m3</t>
  </si>
  <si>
    <t>kanal.šachty : 1,00*1,00*1,30</t>
  </si>
  <si>
    <t>1,00*1,00*2,20*2</t>
  </si>
  <si>
    <t>1,00*1,00*1,87</t>
  </si>
  <si>
    <t>revizní šachty : 1,00*1,00*2,86+1,00*1,00*1,55+1,00*1,00*2,76+1,00*1,00*2,64</t>
  </si>
  <si>
    <t>1,00*1,00*2,72+1,00*1,00*2,86+1,00*1,00*1,92</t>
  </si>
  <si>
    <t>šachty : 1,00*1,00*2,89+1,00*1,00*1,55+1,00*1,00*2,76+1*1*2,64+1,00*1,00*2,72</t>
  </si>
  <si>
    <t>1,00*1,00*2,86+1,00*1,00*1,92+1,00*1,00*1,72+1,00*1,00*1,96+1*1*2,06</t>
  </si>
  <si>
    <t>vsakovací nádrž : 15,00*23,00*1,70</t>
  </si>
  <si>
    <t>retenční nádrž : 25,00</t>
  </si>
  <si>
    <t>šachty : 1,00*1,00*2,55+1,00*1,00*3,01+1,00*1,00*2,41+1,00*1,00*2,00</t>
  </si>
  <si>
    <t>1,00*1,00*1,34*2+1,00*1,00*0,73+1,00*1,00*2,56</t>
  </si>
  <si>
    <t>131201109R00</t>
  </si>
  <si>
    <t>Příplatek za lepivost - hloubení nezap.jam v hor.3</t>
  </si>
  <si>
    <t>131301101R00</t>
  </si>
  <si>
    <t>Hloubení nezapažených jam v hor.4 do 100 m3</t>
  </si>
  <si>
    <t>131301102R00</t>
  </si>
  <si>
    <t>Hloubení nezapažených jam v hor.4 do 1000 m3</t>
  </si>
  <si>
    <t>131401101R00</t>
  </si>
  <si>
    <t>Hloubení nezapažených jam v hor.5 do 100 m3</t>
  </si>
  <si>
    <t>131401102R00</t>
  </si>
  <si>
    <t>Hloubení nezapažených jam v hor.5 do 1000 m3</t>
  </si>
  <si>
    <t>131501101R00</t>
  </si>
  <si>
    <t>Hloubení nezapažených jam v hor.6 do 100 m3</t>
  </si>
  <si>
    <t>131501102R00</t>
  </si>
  <si>
    <t>Hloubení nezapažených jam v hor.6 do 1000 m3</t>
  </si>
  <si>
    <t>131601101R00</t>
  </si>
  <si>
    <t>Hloubení nezapažených jam v hor.7 do 100 m3</t>
  </si>
  <si>
    <t>131601102R00</t>
  </si>
  <si>
    <t>Hloubení nezapažených jam v hor.7 do 1000 m3</t>
  </si>
  <si>
    <t>132201202R00</t>
  </si>
  <si>
    <t>Hloubení rýh šířky do 200 cm v hor.3 do 1000 m3</t>
  </si>
  <si>
    <t>plynovod : (256,51+22,66+12,35+13,48+13,48)*0,90*0,40</t>
  </si>
  <si>
    <t>vodovod : 189,30*(1,23+1,21+1,31+1,38+1,44+1,52+1,13)/7*0,40</t>
  </si>
  <si>
    <t>22,59*(1,22+1,32+1,21)/3*0,40</t>
  </si>
  <si>
    <t>14,65*(1,19+1,16+1,13+0,84)/4*0,40*3</t>
  </si>
  <si>
    <t>hlavní řad SA splašk.kanalizace : 208,71*(0,25+0,4*2)*(1,55+2,76+2,64+2,72+2,82+1,95)/6</t>
  </si>
  <si>
    <t>SP1 : 5,15*(1,70+1,30)/2*(0,20+0,40*2)</t>
  </si>
  <si>
    <t>SP2 : 14,80*(2,78+2,20)/2*(0,20+0,40*2)</t>
  </si>
  <si>
    <t>SP3 : 14,80*(2,80+2,10)/2*(0,20+0,40*2)</t>
  </si>
  <si>
    <t>SP4 : 12,97*(2,00+1,87)/2*(0,20+0,40*2)</t>
  </si>
  <si>
    <t>drenáž : 208,71*0,20*0,25</t>
  </si>
  <si>
    <t>kanaliizace DA dešť.kanalizace : 116,28*(0,315+0,40*2)*(1,34+0,73+1,62+2,42+2,81+2,56)/6</t>
  </si>
  <si>
    <t>kanalizace DB : 202,21*(0,315+0,40*2)*(1,41+2,13+1,96+2,06+2,35+3,01+2,41)/7</t>
  </si>
  <si>
    <t>kanalizace D : 14,66*(0,315+0,40*2)*(2,00+1,34)/2</t>
  </si>
  <si>
    <t>přípojka D1 : 1,87*(0,20+0,40*2)*2,00</t>
  </si>
  <si>
    <t>132201209R00</t>
  </si>
  <si>
    <t>Příplatek za lepivost - hloubení rýh 200cm v hor.3</t>
  </si>
  <si>
    <t>132301102R00</t>
  </si>
  <si>
    <t>Hloubení rýh šířky do 60 cm v hor.4 nad 100 m3</t>
  </si>
  <si>
    <t>132301109R00</t>
  </si>
  <si>
    <t>Příplatek za lepivost - hloubení rýh 60 cm v hor.4</t>
  </si>
  <si>
    <t>132401101R00</t>
  </si>
  <si>
    <t>Hloubení rýh šířky do 60 cm v hor.5</t>
  </si>
  <si>
    <t>132401201R00</t>
  </si>
  <si>
    <t>Hloubení rýh šířky do 200 cm v hor.5</t>
  </si>
  <si>
    <t>132501101R00</t>
  </si>
  <si>
    <t>Hloubení rýh šířky do 60 cm v hor.6</t>
  </si>
  <si>
    <t>132501201R00</t>
  </si>
  <si>
    <t>Hloubení rýh šířky do 200 cm v hor.6</t>
  </si>
  <si>
    <t>132601101R00</t>
  </si>
  <si>
    <t>Hloubení rýh šířky do 60 cm v hor.7</t>
  </si>
  <si>
    <t>132601201R00</t>
  </si>
  <si>
    <t>Hloubení rýh šířky do 200 cm v hor.7</t>
  </si>
  <si>
    <t>151101103R00</t>
  </si>
  <si>
    <t>Pažení a rozepření stěn rýh - příložné - hl. do 8m</t>
  </si>
  <si>
    <t>m2</t>
  </si>
  <si>
    <t>kanaliizace DA dešť.kanalizace : 116,28*2*(1,34+0,73+1,62+2,42+2,81+2,56)/6</t>
  </si>
  <si>
    <t>kanalizace DB : 202,21*2*(1,41+2,13+1,96+2,06+2,35+3,01+2,41)/7</t>
  </si>
  <si>
    <t>kanalizace D : 14,66*2*(2,00+1,34)/2</t>
  </si>
  <si>
    <t>přípojka D1 : 1,87*2*2,00</t>
  </si>
  <si>
    <t>plynovod : (256,51+22,66+12,35+13,48+13,48)*0,90*2</t>
  </si>
  <si>
    <t>hlavní řad SA splašk.kanalizace : 208,71*2*(1,55+2,76+2,64+2,72+2,82+1,95)/6</t>
  </si>
  <si>
    <t>SP1 : 5,15*(1,70+1,30)/2*2</t>
  </si>
  <si>
    <t>SP2 : 14,80*(2,78+2,20)/2*2</t>
  </si>
  <si>
    <t>SP3 : 14,80*(2,80+2,10)/2*2</t>
  </si>
  <si>
    <t>SP4 : 12,97*(2,00+1,87)/2*2</t>
  </si>
  <si>
    <t>drenáž : 208,71*0,20*2</t>
  </si>
  <si>
    <t>vodovod : 189,30*(1,23+1,21+1,31+1,38+1,44+1,52+1,13)/7*2</t>
  </si>
  <si>
    <t>22,59*(1,22+1,32+1,21)/3*2</t>
  </si>
  <si>
    <t>14,65*(1,19+1,16+1,13+0,84)/4*2*3</t>
  </si>
  <si>
    <t>151101113R00</t>
  </si>
  <si>
    <t>Odstranění paženi stěn rýh - příložné - hl. do 8 m</t>
  </si>
  <si>
    <t>161101103R00</t>
  </si>
  <si>
    <t>Svislé přemístění výkopku z hor.1-4 do 6,0 m</t>
  </si>
  <si>
    <t>šachty : 1,00*1,00*2,49+1,00*1,00*3,02+1,00*1,00*3,88+1*1*4,99+1,00*1,00*5,50</t>
  </si>
  <si>
    <t>1,00*1,00*4,71+1,00*1,00*2,00+1,00*1,00*1,34*2+1,00*1,00*0,73+1*1*2,88</t>
  </si>
  <si>
    <t>hlavní řad SA : 208,71*(0,25+0,4*2)*(2,86+2,33+3,5+3,7+4,6+4,94+5,23+5,42+4,6+4,4)/10</t>
  </si>
  <si>
    <t>SP1 : 5,15*(2,38+1,80)/2*(0,20+0,40*2)</t>
  </si>
  <si>
    <t>SP2 : 14,80*(5,31+4,80+2,80)/3*(0,20+0,40*2)</t>
  </si>
  <si>
    <t>SP3 : 14,80*(5,38+5,10+2,80)/3*(0,20+0,40*2)</t>
  </si>
  <si>
    <t>SP4 : 12,97*(4,43+4,23+3,55)/3*(0,20+0,40*2)</t>
  </si>
  <si>
    <t>kanal.šachty : 1,00*1,00*1,80</t>
  </si>
  <si>
    <t>1,00*1,00*2,80*2</t>
  </si>
  <si>
    <t>1,00*1,00*3,55</t>
  </si>
  <si>
    <t>revizní šachty : 1,00*1,00*2,86+1,00*1,00*2,33+1,00*1,00*3,45+1,00*1,00*4,53</t>
  </si>
  <si>
    <t>1,00*1,00*4,94+1,00*1,00*5,43+1,00*1,00*4,27</t>
  </si>
  <si>
    <t>162301101R00</t>
  </si>
  <si>
    <t>Vodorovné přemístění výkopku z hor.1-4 do 500 m</t>
  </si>
  <si>
    <t>9800,00</t>
  </si>
  <si>
    <t>2817,6254</t>
  </si>
  <si>
    <t>162601102R00</t>
  </si>
  <si>
    <t>Vodorovné přemístění výkopku z hor.1-4 do 5000 m</t>
  </si>
  <si>
    <t>sanace : 25,00*20,00*1,50</t>
  </si>
  <si>
    <t>1153,1579+644,38</t>
  </si>
  <si>
    <t>167101102R00</t>
  </si>
  <si>
    <t>Nakládání výkopku z hor.1-4 v množství nad 100 m3</t>
  </si>
  <si>
    <t>30,7008</t>
  </si>
  <si>
    <t>171101101R00</t>
  </si>
  <si>
    <t>Uložení sypaniny do násypů zhutněných na 95% PS</t>
  </si>
  <si>
    <t>171102103R00</t>
  </si>
  <si>
    <t>Uložení sypaniny do násypů, zhutn, na 100% PS</t>
  </si>
  <si>
    <t>174101101R00</t>
  </si>
  <si>
    <t>Zásyp jam, rýh, šachet se zhutněním</t>
  </si>
  <si>
    <t>(130,0155+2739,5620+650,52+24,88+643,78+114,6528+772,872)</t>
  </si>
  <si>
    <t>-(38,2176+812,3795+780,00+120,0895+2739,562)</t>
  </si>
  <si>
    <t>175101201R00</t>
  </si>
  <si>
    <t>Obsyp objektu bez prohození sypaniny</t>
  </si>
  <si>
    <t>kanal.šachty : 1,00*1,00*1,80/2</t>
  </si>
  <si>
    <t>1,00*1,00*2,80*2/2</t>
  </si>
  <si>
    <t>1,00*1,00*3,55/2</t>
  </si>
  <si>
    <t>revizní šachty : (1,00*1,00*2,86+1,00*1,00*2,33+1,00*1,00*3,45+1,00*1,00*4,53)/2</t>
  </si>
  <si>
    <t>(1,00*1,00*4,94+1,00*1,00*5,43+1,00*1,00*4,27)/2</t>
  </si>
  <si>
    <t>175101209R00</t>
  </si>
  <si>
    <t>Příplatek za prohození sypaniny pro obsyp objektu</t>
  </si>
  <si>
    <t>180401211R00</t>
  </si>
  <si>
    <t>Založení trávníku lučního výsevem v rovině</t>
  </si>
  <si>
    <t>kanaliizace DA : 116,28*(0,315+0,40*2)</t>
  </si>
  <si>
    <t>kanalizace D : 14,66*(0,315+0,40*2)</t>
  </si>
  <si>
    <t>přípojka D1 : 1,87*(0,20+0,40*2)</t>
  </si>
  <si>
    <t>20,00*(64,00+56,00+54,00)</t>
  </si>
  <si>
    <t>30,00*1,00</t>
  </si>
  <si>
    <t>15,90*2,50+5,00*6,00+2,50*11,25+15,00*2,50</t>
  </si>
  <si>
    <t>29,00*(2,00+5,00)/2+3,50*6,05*2</t>
  </si>
  <si>
    <t>181101102R00</t>
  </si>
  <si>
    <t>Úprava pláně v zářezech v hor. 1-4, se zhutněním</t>
  </si>
  <si>
    <t>vodovod : (189,30+22,59+14,65*3)*0,40</t>
  </si>
  <si>
    <t>720,00+8000,00</t>
  </si>
  <si>
    <t>kanalizace DB : 202,21*(0,315+0,40*2)</t>
  </si>
  <si>
    <t>šachty : 1,00*1,00*11</t>
  </si>
  <si>
    <t>vsakovací nádrž : 15,00*23,00</t>
  </si>
  <si>
    <t>retenční nádrž : 25,00/2,5</t>
  </si>
  <si>
    <t>plynovod : 318,48*0,40</t>
  </si>
  <si>
    <t>hlavní řad : 208,71*(0,25+0,4*2)</t>
  </si>
  <si>
    <t>SP1 : 5,15*(0,20+0,40*2)</t>
  </si>
  <si>
    <t>SP2 : 14,80*(0,20+0,40*2)</t>
  </si>
  <si>
    <t>SP3 : 14,80*(0,20+0,40*2)</t>
  </si>
  <si>
    <t>SP4 : 12,97*(0,20+0,40*2)</t>
  </si>
  <si>
    <t>181301102R00</t>
  </si>
  <si>
    <t>Rozprostření ornice, rovina, tl. 10-15 cm,do 500m2</t>
  </si>
  <si>
    <t>181301113R00</t>
  </si>
  <si>
    <t>Rozprostření ornice, rovina, tl.15-20 cm,nad 500m2</t>
  </si>
  <si>
    <t>182101101R00</t>
  </si>
  <si>
    <t>Svahování v zářezech v hor. 1 - 4</t>
  </si>
  <si>
    <t>182202112R00</t>
  </si>
  <si>
    <t>Svahování břehů nádrže úprava</t>
  </si>
  <si>
    <t>(15,00+15,00+23,00+23,00)*2,50</t>
  </si>
  <si>
    <t>(10,00*2+5,00*2)*2,5</t>
  </si>
  <si>
    <t>199000002R00</t>
  </si>
  <si>
    <t>Poplatek za skládku horniny 1- 4</t>
  </si>
  <si>
    <t>30,00</t>
  </si>
  <si>
    <t>hlavní řad : 208,71*(0,25+0,4*2)*0,10</t>
  </si>
  <si>
    <t>SP1 : 5,15*0,10*(0,20+0,40*2)</t>
  </si>
  <si>
    <t>SP2 : 14,80*0,10*(0,20+0,40*2)</t>
  </si>
  <si>
    <t>SP3 : 14,80*0,10*(0,20+0,40*2)</t>
  </si>
  <si>
    <t>SP4 : 12,97*0,10*(0,20+0,40*2)</t>
  </si>
  <si>
    <t>hlavní řad : 208,71*(0,25+0,4*2)*0,35</t>
  </si>
  <si>
    <t>SP1 : 5,15*0,35*(0,20+0,40*2)</t>
  </si>
  <si>
    <t>SP2 : 14,80*0,35*(0,20+0,40*2)</t>
  </si>
  <si>
    <t>SP3 : 14,80*0,35*(0,20+0,40*2)</t>
  </si>
  <si>
    <t>SP4 : 12,97*0,35*(0,20+0,40*2)</t>
  </si>
  <si>
    <t>kanaliizace DA : 116,28*(0,315+0,40*2)*0,45</t>
  </si>
  <si>
    <t>kanalizace DB : 202,21*(0,315+0,40*2)*0,45</t>
  </si>
  <si>
    <t>kanalizace D : 14,66*(0,315+0,40*2)*0,45</t>
  </si>
  <si>
    <t>přípojka D1 : 1,87*(0,20+0,40*2)*0,45</t>
  </si>
  <si>
    <t>00572400</t>
  </si>
  <si>
    <t>Směs travní parková I. běžná zátěž PROFI</t>
  </si>
  <si>
    <t>kg</t>
  </si>
  <si>
    <t>3789,225/10</t>
  </si>
  <si>
    <t>148,00/10</t>
  </si>
  <si>
    <t>10364200</t>
  </si>
  <si>
    <t>Ornice pro pozemkové úpravy</t>
  </si>
  <si>
    <t>30,00*1,00*0,15</t>
  </si>
  <si>
    <t>2</t>
  </si>
  <si>
    <t>Základy,zvláštní zakládání</t>
  </si>
  <si>
    <t>289971212R00</t>
  </si>
  <si>
    <t>Zřízení vrstvy z geotextilie sklon do 1:5 š.do 6 m</t>
  </si>
  <si>
    <t>40,00*35,00*2</t>
  </si>
  <si>
    <t>69310235</t>
  </si>
  <si>
    <t>Geomříže tříosé</t>
  </si>
  <si>
    <t>40,00*35,00*1,10</t>
  </si>
  <si>
    <t>69366055</t>
  </si>
  <si>
    <t>netkaná geotextilie</t>
  </si>
  <si>
    <t>5</t>
  </si>
  <si>
    <t>564681111R00</t>
  </si>
  <si>
    <t>Podklad z kameniva drceného 0-125 mm,, sanace</t>
  </si>
  <si>
    <t>25,00*20,00*(1,75+0,75)/2</t>
  </si>
  <si>
    <t>564782111R00</t>
  </si>
  <si>
    <t>Podklad z kam.drceného 32-63 s výplň.kamen. 30 cm, propustek</t>
  </si>
  <si>
    <t>20,00*3,00</t>
  </si>
  <si>
    <t>M46</t>
  </si>
  <si>
    <t>Zemní práce při montážích</t>
  </si>
  <si>
    <t>R</t>
  </si>
  <si>
    <t>zához kabelové rýhy 35/60</t>
  </si>
  <si>
    <t>m</t>
  </si>
  <si>
    <t>výkop kabelové rýhy 50/120</t>
  </si>
  <si>
    <t>Výkop jámy pro sloup do 10m</t>
  </si>
  <si>
    <t>ks</t>
  </si>
  <si>
    <t>výkop kabelové rýhy 35/60</t>
  </si>
  <si>
    <t>zához kabelové rýhy 50/120</t>
  </si>
  <si>
    <t>kabelové lože 50cm</t>
  </si>
  <si>
    <t>provizorní úprava terénu</t>
  </si>
  <si>
    <t>hutnění zeminy</t>
  </si>
  <si>
    <t>kabelové lože pískové 35cm</t>
  </si>
  <si>
    <t>VN</t>
  </si>
  <si>
    <t>Vedlejší náklady</t>
  </si>
  <si>
    <t>VRN0</t>
  </si>
  <si>
    <t>Ztížené výrobní podmínky</t>
  </si>
  <si>
    <t>Soubor</t>
  </si>
  <si>
    <t>VRN1</t>
  </si>
  <si>
    <t>Oborová přirážka</t>
  </si>
  <si>
    <t>VRN2</t>
  </si>
  <si>
    <t>Přesun stavebních kapacit</t>
  </si>
  <si>
    <t>VRN3</t>
  </si>
  <si>
    <t>Mimostaveništní doprava</t>
  </si>
  <si>
    <t>VRN4</t>
  </si>
  <si>
    <t>Zařízení staveniště</t>
  </si>
  <si>
    <t>VRN5</t>
  </si>
  <si>
    <t>Provoz investora</t>
  </si>
  <si>
    <t>VRN6</t>
  </si>
  <si>
    <t>Kompletační činnost (IČD)</t>
  </si>
  <si>
    <t>VRN7</t>
  </si>
  <si>
    <t>Rezerva rozpočtu</t>
  </si>
  <si>
    <t>Celkem za objekt</t>
  </si>
  <si>
    <t>Poznámky uchazeče k zadání</t>
  </si>
  <si>
    <t>175101101RT2</t>
  </si>
  <si>
    <t>Obsyp potrubí bez prohození sypaniny, s dodáním štěrkopísku frakce 0 - 22 mm</t>
  </si>
  <si>
    <t>175101109R00</t>
  </si>
  <si>
    <t>Příplatek za prohození sypaniny pro obsyp potrubí</t>
  </si>
  <si>
    <t>bezpečnostní oplocení výkopu</t>
  </si>
  <si>
    <t>kpl</t>
  </si>
  <si>
    <t>58337330R</t>
  </si>
  <si>
    <t>Štěrkopísek frakce 0-22 A</t>
  </si>
  <si>
    <t>t</t>
  </si>
  <si>
    <t>hlavní řad : 208,71*(0,25+0,4*2)*0,10*2</t>
  </si>
  <si>
    <t>SP1 : 5,15*0,10*(0,20+0,40*2)*2</t>
  </si>
  <si>
    <t>SP2 : 14,80*0,10*(0,20+0,40*2)*2</t>
  </si>
  <si>
    <t>SP3 : 14,80*0,10*(0,20+0,40*2)*2</t>
  </si>
  <si>
    <t>SP4 : 12,97*0,10*(0,20+0,40*2)*2</t>
  </si>
  <si>
    <t>provedení žlábku dno šachet</t>
  </si>
  <si>
    <t>4</t>
  </si>
  <si>
    <t>Vodorovné konstrukce</t>
  </si>
  <si>
    <t>451572111R00</t>
  </si>
  <si>
    <t>Lože pod potrubí z kameniva těženého 0 - 4 mm</t>
  </si>
  <si>
    <t>457531111R00</t>
  </si>
  <si>
    <t>Filtr.vrstvy z nezhut.kam. hrubého drcen. 22-32 mm</t>
  </si>
  <si>
    <t>208,71*0,20*0,25</t>
  </si>
  <si>
    <t>8</t>
  </si>
  <si>
    <t>Trubní vedení</t>
  </si>
  <si>
    <t>871218111R00</t>
  </si>
  <si>
    <t>Kladení dren. potrubí do rýhy, tvr. PVC, do 90 mm</t>
  </si>
  <si>
    <t>208,71</t>
  </si>
  <si>
    <t>871373121R00</t>
  </si>
  <si>
    <t>Montáž trub z plastu, gumový kroužek, DN 300</t>
  </si>
  <si>
    <t>DN250 : 208,71</t>
  </si>
  <si>
    <t>SP1 až SP4 DN200 : 5,15+14,80+15,80+12,97</t>
  </si>
  <si>
    <t>877353121RT8</t>
  </si>
  <si>
    <t>Montáž tvarovek odboč. z PVC gumový kroužek DN 200, včetně dodávky odbočky 250/200 mm</t>
  </si>
  <si>
    <t>kus</t>
  </si>
  <si>
    <t>892581111R00</t>
  </si>
  <si>
    <t>Zkouška těsnosti kanalizace DN do 300, vodou</t>
  </si>
  <si>
    <t>892583111R00</t>
  </si>
  <si>
    <t>Zabezpečení konců kanal. potrubí DN do 300, vodou</t>
  </si>
  <si>
    <t>úsek</t>
  </si>
  <si>
    <t>894402211R00</t>
  </si>
  <si>
    <t>Osazení beton. skruží přechodových 60/100/70/9</t>
  </si>
  <si>
    <t>894422111R00</t>
  </si>
  <si>
    <t>Osazení betonových dílců šachet</t>
  </si>
  <si>
    <t>9</t>
  </si>
  <si>
    <t>894432112R00</t>
  </si>
  <si>
    <t>Osazení plastové šachty revizní prům.425 mm,</t>
  </si>
  <si>
    <t>899103111RT2</t>
  </si>
  <si>
    <t>Osazení poklopu s rámem do 150 kg, včetně dodávky poklopu lit. kruhového D 600</t>
  </si>
  <si>
    <t>899661312R00</t>
  </si>
  <si>
    <t>folie výstražná z PVC šířka 30cm</t>
  </si>
  <si>
    <t>28611223.A</t>
  </si>
  <si>
    <t>Trubka PVC drenážní flexibilní d 100 mm</t>
  </si>
  <si>
    <t>208,71*1,10</t>
  </si>
  <si>
    <t>28611263.A</t>
  </si>
  <si>
    <t>Trubka kanalizační KGEM SN 8 PVC 200x5,9x1000</t>
  </si>
  <si>
    <t>(5,15+14,80+14,80+12,97)*1,08</t>
  </si>
  <si>
    <t>28611268.A</t>
  </si>
  <si>
    <t>Trubka kanalizační KGEM SN10 PVC 250x7,3x5000</t>
  </si>
  <si>
    <t>208,71*1,04/5</t>
  </si>
  <si>
    <t>28697146</t>
  </si>
  <si>
    <t>Poklop do šachtové roury 425 mm</t>
  </si>
  <si>
    <t>59224104</t>
  </si>
  <si>
    <t>Skruž kanalizační TBS-Q 1000/1000/90 mm</t>
  </si>
  <si>
    <t>59224120R</t>
  </si>
  <si>
    <t>Skruž přechodová TBR-Q 625/600/90/SP (SL)</t>
  </si>
  <si>
    <t>59224349.AR</t>
  </si>
  <si>
    <t>Prstenec vyrovn šachetní TBW-Q.1 63/10</t>
  </si>
  <si>
    <t>7</t>
  </si>
  <si>
    <t>Zřízení šachet z dílců, dno C25/30, potrubí DN 300, včetně dílců TBS-Q 100/50 PS a TBR-Q 100-63/58 KPS</t>
  </si>
  <si>
    <t>dodávka šachet KG komplet DN 425mm</t>
  </si>
  <si>
    <t>napojení kanalizace do kanalizačních šachet, nové kanalizace</t>
  </si>
  <si>
    <t>7*2</t>
  </si>
  <si>
    <t>4*2</t>
  </si>
  <si>
    <t>napojení na stávající stoku KT DN500, přes nově usazenou šachtu</t>
  </si>
  <si>
    <t>99</t>
  </si>
  <si>
    <t>Přesun hmot</t>
  </si>
  <si>
    <t>998276101R00</t>
  </si>
  <si>
    <t>Přesun hmot, trubní vedení plastová, otevř. výkop</t>
  </si>
  <si>
    <t>Vytýčení inženýrských sítí</t>
  </si>
  <si>
    <t>Geodetické zaměření</t>
  </si>
  <si>
    <t>Zaměření skutečného stavu</t>
  </si>
  <si>
    <t>kanaliizace DA : 116,28*(0,315+0,40*2)*0,35</t>
  </si>
  <si>
    <t>kanalizace DB : 202,21*(0,315+0,40*2)*0,35</t>
  </si>
  <si>
    <t>kanalizace D : 14,66*(0,315+0,40*2)*0,35</t>
  </si>
  <si>
    <t>přípojka D1 : 1,87*(0,20+0,40*2)*0,35</t>
  </si>
  <si>
    <t>kanaliizace DA : 116,28*(0,315+0,40*2)*0,1092</t>
  </si>
  <si>
    <t>kanalizace DB : 202,21*(0,315+0,40*2)*0,10*2</t>
  </si>
  <si>
    <t>kanalizace D : 14,66*(0,315+0,40*2)*0,10*2</t>
  </si>
  <si>
    <t>přípojka D1 : 1,87*(0,20+0,40*2)*0,10*2</t>
  </si>
  <si>
    <t>181101123R00</t>
  </si>
  <si>
    <t>Vyspádování dna nádrže</t>
  </si>
  <si>
    <t>15,00*23,00</t>
  </si>
  <si>
    <t>10,00*5,00</t>
  </si>
  <si>
    <t>kanaliizace DA : 116,28*(0,315+0,40*2)*0,10</t>
  </si>
  <si>
    <t>kanalizace DB : 202,21*(0,315+0,40*2)*0,10</t>
  </si>
  <si>
    <t>kanalizace D : 14,66*(0,315+0,40*2)*0,10</t>
  </si>
  <si>
    <t>přípojka D1 : 1,87*(0,20+0,40*2)*0,10</t>
  </si>
  <si>
    <t>(116,26+202,21+14,66)*0,20*0,25</t>
  </si>
  <si>
    <t>463211111R00</t>
  </si>
  <si>
    <t>Rovnanina z lomového kamene s vyklínováním spár</t>
  </si>
  <si>
    <t>265,00*0,30</t>
  </si>
  <si>
    <t>465513327R00</t>
  </si>
  <si>
    <t>Dlažba z kamene na MC,s vyspár.MCs, tl.do 30 cm</t>
  </si>
  <si>
    <t>1,50*2,00</t>
  </si>
  <si>
    <t>(116,26+202,21+14,66)</t>
  </si>
  <si>
    <t>331,13+1,87</t>
  </si>
  <si>
    <t>2+2+3+4+5+4+1+1+1+2</t>
  </si>
  <si>
    <t>895931111R00</t>
  </si>
  <si>
    <t>Vpusti kanal. horské z betonu B 12,5, vel.1200/600</t>
  </si>
  <si>
    <t>331,13*1,08</t>
  </si>
  <si>
    <t>1,87*1,10</t>
  </si>
  <si>
    <t>28611272.A</t>
  </si>
  <si>
    <t>Trubka kanalizační KGEM SN 8 PVC 315x9,2x5000</t>
  </si>
  <si>
    <t>(116,26+202,21+14,66)/5*1,04</t>
  </si>
  <si>
    <t>dodávka a montáž regulační prvek+bezpečnostní, prvek</t>
  </si>
  <si>
    <t>vytýčení inženýrských staveb</t>
  </si>
  <si>
    <t>vodovod : (189,30+22,59+14,65*3)*0,40*0,20</t>
  </si>
  <si>
    <t>vodovod : 10,2336*2</t>
  </si>
  <si>
    <t>vodovod : (189,30+22,59+14,65*3)*0,40*0,10</t>
  </si>
  <si>
    <t>722219191</t>
  </si>
  <si>
    <t>Montáž souprav zemních</t>
  </si>
  <si>
    <t>850365121</t>
  </si>
  <si>
    <t>Napojení na stávající vodovod  DN 250</t>
  </si>
  <si>
    <t>857242121</t>
  </si>
  <si>
    <t>Montáž tvarovek litin. jednoos.přír. výkop DN 80</t>
  </si>
  <si>
    <t>857262121</t>
  </si>
  <si>
    <t>Montáž tvarovek litin. jednoos. přír. výkop DN 100</t>
  </si>
  <si>
    <t>857312121</t>
  </si>
  <si>
    <t>Montáž tvarovek litin. jednoos. přír. výkop DN 125</t>
  </si>
  <si>
    <t>857314121</t>
  </si>
  <si>
    <t>Montáž tvarovek litin. odboč. přír. výkop DN 125</t>
  </si>
  <si>
    <t>857362121</t>
  </si>
  <si>
    <t>Montáž tvarovek litin. jednoos. přír. výkop DN 250</t>
  </si>
  <si>
    <t>857364121</t>
  </si>
  <si>
    <t>Montáž tvarovek litin. odboč. přír. výkop DN 250</t>
  </si>
  <si>
    <t>871171121</t>
  </si>
  <si>
    <t>Montáž trubek polyetylenových ve výkopu d 40 mm</t>
  </si>
  <si>
    <t>871251121</t>
  </si>
  <si>
    <t>Montáž trubek polyetylenových ve výkopu d 110 mm</t>
  </si>
  <si>
    <t>871261121</t>
  </si>
  <si>
    <t>Montáž trubek polyetylenových ve výkopu d 125 mm</t>
  </si>
  <si>
    <t>891183111</t>
  </si>
  <si>
    <t>Montáž ventilů hlavních pro přípojky DN 40</t>
  </si>
  <si>
    <t>891241111</t>
  </si>
  <si>
    <t>Montáž vodovodních šoupátek ve výkopu DN 80</t>
  </si>
  <si>
    <t>891247111</t>
  </si>
  <si>
    <t>Montáž hydrantů podzemních DN 80</t>
  </si>
  <si>
    <t>891247211</t>
  </si>
  <si>
    <t>Montáž hydrantů nadzemních DN 80</t>
  </si>
  <si>
    <t>891261111</t>
  </si>
  <si>
    <t>Montáž vodovodních šoupátek ve výkopu DN 100</t>
  </si>
  <si>
    <t>891311111</t>
  </si>
  <si>
    <t>Montáž vodovodních šoupátek ve výkopu DN 125</t>
  </si>
  <si>
    <t>891319111</t>
  </si>
  <si>
    <t>Montáž navrtávacích pasů DN 125</t>
  </si>
  <si>
    <t>892233111</t>
  </si>
  <si>
    <t>Desinfekce vodovodního potrubí DN 70</t>
  </si>
  <si>
    <t>892241111</t>
  </si>
  <si>
    <t>Tlaková zkouška vodovodního potrubí DN 80</t>
  </si>
  <si>
    <t>892271111</t>
  </si>
  <si>
    <t>Tlaková zkouška vodovodního potrubí DN 125</t>
  </si>
  <si>
    <t>892273111</t>
  </si>
  <si>
    <t>Desinfekce vodovodního potrubí DN 125</t>
  </si>
  <si>
    <t>893151111</t>
  </si>
  <si>
    <t>Montáž šachty vodoměrné plastové kruhové</t>
  </si>
  <si>
    <t>899401112</t>
  </si>
  <si>
    <t>Osazení poklopů litinových šoupátkových</t>
  </si>
  <si>
    <t>899401113</t>
  </si>
  <si>
    <t>Osazení poklopů litinových hydrantových</t>
  </si>
  <si>
    <t>998276101</t>
  </si>
  <si>
    <t>8-001</t>
  </si>
  <si>
    <t>Trubka vodovodní PE 100  SDR 11 40 x 3,6 mm</t>
  </si>
  <si>
    <t>8-002</t>
  </si>
  <si>
    <t>Trubka vodovodní PE 100  SDR 11 RC   110 x 10 mm</t>
  </si>
  <si>
    <t>8-003</t>
  </si>
  <si>
    <t>Trubka vodovodní PE 100  SDR 11  RC  125 x11.4 mm</t>
  </si>
  <si>
    <t>8-004</t>
  </si>
  <si>
    <t>T kus litinový DDN 250 / 100</t>
  </si>
  <si>
    <t>8-005</t>
  </si>
  <si>
    <t>spojka litinová E D250,jištěna proti posunu, a vychýlení</t>
  </si>
  <si>
    <t>8-006</t>
  </si>
  <si>
    <t>Šoupě DN 100</t>
  </si>
  <si>
    <t>8-007</t>
  </si>
  <si>
    <t>Šoupě DN 80</t>
  </si>
  <si>
    <t>8-008</t>
  </si>
  <si>
    <t>Šoupě DN 125</t>
  </si>
  <si>
    <t>8-009</t>
  </si>
  <si>
    <t>Zemní tel. souprava pro šoupata</t>
  </si>
  <si>
    <t>8-010</t>
  </si>
  <si>
    <t>Poklop šoupatový + vyrovnávací deska</t>
  </si>
  <si>
    <t>8-011</t>
  </si>
  <si>
    <t>Tkus litinový přír. DN 125 / 80</t>
  </si>
  <si>
    <t>8-012</t>
  </si>
  <si>
    <t>Tkus litinový přír. DN 125 / 100</t>
  </si>
  <si>
    <t>8-013</t>
  </si>
  <si>
    <t>Příruba S 2000 DN 100</t>
  </si>
  <si>
    <t>8-014</t>
  </si>
  <si>
    <t>Příruba S 2000 DN 125</t>
  </si>
  <si>
    <t>8-015</t>
  </si>
  <si>
    <t>Redukce litinová přírubová DN 125 / 100</t>
  </si>
  <si>
    <t>8-016</t>
  </si>
  <si>
    <t>Redukce litinová přírubová DN 125 / 80</t>
  </si>
  <si>
    <t>8-017</t>
  </si>
  <si>
    <t>Redukce litinová přírubová DN 100 / 80</t>
  </si>
  <si>
    <t>8-018</t>
  </si>
  <si>
    <t>Koleno přírubové litinové DN 125  45st</t>
  </si>
  <si>
    <t>8-019</t>
  </si>
  <si>
    <t>Koleno patní přírubové DN 80</t>
  </si>
  <si>
    <t>8-020</t>
  </si>
  <si>
    <t>TP přírubové  DN 80  600 mm</t>
  </si>
  <si>
    <t>8-021</t>
  </si>
  <si>
    <t>Hydrant podzemní DN 80</t>
  </si>
  <si>
    <t>8-022</t>
  </si>
  <si>
    <t>Poklop hydrantový + vyrov. deska</t>
  </si>
  <si>
    <t>8-023</t>
  </si>
  <si>
    <t>Hydrant nadzemní DN 80</t>
  </si>
  <si>
    <t>8-024</t>
  </si>
  <si>
    <t>Navrtávací pas   125 / 6/4"</t>
  </si>
  <si>
    <t>8-025</t>
  </si>
  <si>
    <t>Šoupátko pro dom. přípojky  6/4" x 40</t>
  </si>
  <si>
    <t>8-027</t>
  </si>
  <si>
    <t>Zemní souprava pro dom. přípojky tel.</t>
  </si>
  <si>
    <t>8-028</t>
  </si>
  <si>
    <t>Poklop litinový šoupátkový + vyrov. deska</t>
  </si>
  <si>
    <t>8-029</t>
  </si>
  <si>
    <t>Vodoměrná šachta plastová kruhová</t>
  </si>
  <si>
    <t>8-030</t>
  </si>
  <si>
    <t>Vodoměrná sestava s vodoměrem ve vodoměrné šachtě</t>
  </si>
  <si>
    <t>8-031</t>
  </si>
  <si>
    <t>Spojovací materiál</t>
  </si>
  <si>
    <t>905</t>
  </si>
  <si>
    <t>revize požárních hydrantů</t>
  </si>
  <si>
    <t>46-001</t>
  </si>
  <si>
    <t>Vyhledávací vodič</t>
  </si>
  <si>
    <t>46-002</t>
  </si>
  <si>
    <t>Výstražná folie modrá</t>
  </si>
  <si>
    <t>vytýčení inženýrských sítí</t>
  </si>
  <si>
    <t>113106111R00</t>
  </si>
  <si>
    <t>Rozebrání dlažeb z zámkové dlažby</t>
  </si>
  <si>
    <t>113106241R00</t>
  </si>
  <si>
    <t>Rozebrání ploch ze silničních panelů</t>
  </si>
  <si>
    <t>113107121R00</t>
  </si>
  <si>
    <t>Odstranění podkladu pl. 200 m2,kam.drcené tl.10 cm</t>
  </si>
  <si>
    <t>113107123R00</t>
  </si>
  <si>
    <t>Odstranění podkladu pl. 200 m2,kam.drcené tl.30 cm</t>
  </si>
  <si>
    <t>113107141R00</t>
  </si>
  <si>
    <t>Odstranění podkladu pl. do 200 m2, živice tl. 5 cm</t>
  </si>
  <si>
    <t>113107143R00</t>
  </si>
  <si>
    <t>Odstranění podkladu pl.do 200 m2, živice tl. 15 cm</t>
  </si>
  <si>
    <t>113107222R00</t>
  </si>
  <si>
    <t>Odstranění podkladu nad 200 m2,kam.drcené tl.20 cm</t>
  </si>
  <si>
    <t>113151115R00</t>
  </si>
  <si>
    <t>Frézování krytu pl.do 500 m2,pruh do 75 cm,tl.6 cm</t>
  </si>
  <si>
    <t>113202111R00</t>
  </si>
  <si>
    <t>Vytrhání obrub z krajníků nebo obrubníků stojatých</t>
  </si>
  <si>
    <t>komunikace : 60,00*7,00+4,80*12,80+5,00*5,00/2*2</t>
  </si>
  <si>
    <t>14,00*14,00/2*2+7,00*(60,00+32,00)+3,50*(42,00+21,00)</t>
  </si>
  <si>
    <t>3,50*35,00+22,00*4,00/2+28,00*(3,50+7,00+5,00+3,50)/4</t>
  </si>
  <si>
    <t>7,00*14,00+6,00*6,00/2+10,00*10,00/2+7,00*86,00+5,50*13,00</t>
  </si>
  <si>
    <t>8,00*8,00/2*2</t>
  </si>
  <si>
    <t>3</t>
  </si>
  <si>
    <t>Svislé a kompletní konstrukce</t>
  </si>
  <si>
    <t>388995212U00</t>
  </si>
  <si>
    <t>Chránička HDPE DN 110</t>
  </si>
  <si>
    <t>11+2*4,50+12</t>
  </si>
  <si>
    <t>388995214U00</t>
  </si>
  <si>
    <t>Chránička HDPE  DN 160</t>
  </si>
  <si>
    <t>740,85*0,30*0,40</t>
  </si>
  <si>
    <t>564761111R00</t>
  </si>
  <si>
    <t>Podklad z kameniva drceného vel.32-63 mm,tl. 20 cm</t>
  </si>
  <si>
    <t>kamenná dlažba : 32,35</t>
  </si>
  <si>
    <t>přídlažba : 567,65*0,25</t>
  </si>
  <si>
    <t>565165121U00</t>
  </si>
  <si>
    <t>Asf beton podkl ACP16 tl80mm 3m-</t>
  </si>
  <si>
    <t>567122111R00</t>
  </si>
  <si>
    <t>Podklad z kameniva zpev.cementem KZC 1 tl.12 cm</t>
  </si>
  <si>
    <t>32,35</t>
  </si>
  <si>
    <t>567,65</t>
  </si>
  <si>
    <t>567122114R00</t>
  </si>
  <si>
    <t>Podklad z kameniva zpev.cementem KZC 1 tl.15 cm</t>
  </si>
  <si>
    <t>569931132U00</t>
  </si>
  <si>
    <t>Zpev krajnice asfalt recykl tl10cm</t>
  </si>
  <si>
    <t>4,60*0,50*2</t>
  </si>
  <si>
    <t>573211111R00</t>
  </si>
  <si>
    <t>Postřik živičný spojovací z asfaltu 0,5-0,7 kg/m2</t>
  </si>
  <si>
    <t>577132111RT2</t>
  </si>
  <si>
    <t>Beton asfaltový ACO 11 S (ABS I) nad 3 m, tl. 4 cm, plochy 201-1000 m2</t>
  </si>
  <si>
    <t>591141111R00</t>
  </si>
  <si>
    <t>Kladení dlažby velké kostky, lože z MC tl. 5 cm</t>
  </si>
  <si>
    <t>16,00*0,50+25,65*0,50+23,05*0,50</t>
  </si>
  <si>
    <t>597092311RS3</t>
  </si>
  <si>
    <t>Žlab odvodňovací DN200+litinový rošt</t>
  </si>
  <si>
    <t>599142111R00</t>
  </si>
  <si>
    <t>Zálivka spár asfaltovou suspenzí s prořezem spáry</t>
  </si>
  <si>
    <t>740,85</t>
  </si>
  <si>
    <t>58380129</t>
  </si>
  <si>
    <t>Kostka dlažební drobná  8/10  10/15</t>
  </si>
  <si>
    <t>T</t>
  </si>
  <si>
    <t>32,35*0,15*2,90</t>
  </si>
  <si>
    <t>napojení odvodňovacího žlabu na trativod</t>
  </si>
  <si>
    <t>2,00*0,50*0,50</t>
  </si>
  <si>
    <t>871228111R00</t>
  </si>
  <si>
    <t>Kladení dren. potrubí do rýhy, tvr. PVC, do 10 mm</t>
  </si>
  <si>
    <t>895941311RT2</t>
  </si>
  <si>
    <t>Zřízení vpusti uliční z dílců typ UVB - 50, včetně dodávky dílců pro uliční vpusti TBV</t>
  </si>
  <si>
    <t>899204111RT2</t>
  </si>
  <si>
    <t>Osazení mříží litinových s rámem nad 150 kg, včetně dodávky vtokové mříže s nálevkou</t>
  </si>
  <si>
    <t>28611225.A</t>
  </si>
  <si>
    <t>Trubka PVC drenážní flexibilní d 160 mm</t>
  </si>
  <si>
    <t>740,85*1,10</t>
  </si>
  <si>
    <t>napojení UV na kanalizaci</t>
  </si>
  <si>
    <t>10*5</t>
  </si>
  <si>
    <t>91</t>
  </si>
  <si>
    <t>Doplňující práce na komunikaci</t>
  </si>
  <si>
    <t>914001111R00</t>
  </si>
  <si>
    <t>Montáž svislých dopr.značek na sloupky, konzoly, včetně dodávky</t>
  </si>
  <si>
    <t>4+1+1</t>
  </si>
  <si>
    <t>915111111U00</t>
  </si>
  <si>
    <t>Souvislá čára -125mm bílá barva</t>
  </si>
  <si>
    <t>740*2</t>
  </si>
  <si>
    <t>915491211R00</t>
  </si>
  <si>
    <t>Osazení vodícího proužku do MC,podkl.B12,5, 25 cm</t>
  </si>
  <si>
    <t>(8,00+7,30+3,00+7,30+44,20+26,85+20,50+16,15+34,65+16,15+5,25)</t>
  </si>
  <si>
    <t>(3,00+4,65+4,10+11,25+48,10+40+27,90+22,00+5+9+11,40+16,90+4,05+9,30)</t>
  </si>
  <si>
    <t>(25,65+3,00+3,05+3,10+7,95+23,05+20,25+11,40+27,55+36,65)</t>
  </si>
  <si>
    <t>915611111U00</t>
  </si>
  <si>
    <t>Předznačení VDZ liniové</t>
  </si>
  <si>
    <t>915701111R00</t>
  </si>
  <si>
    <t>reflexní pásky přechody pro chodce</t>
  </si>
  <si>
    <t>3,50*2+6,50</t>
  </si>
  <si>
    <t>917862111R00</t>
  </si>
  <si>
    <t>Osazení stojat. obrub. bet. s opěrou,lože z B 12,5</t>
  </si>
  <si>
    <t>ABO 2-15 : (40,00+5,50*2+48,10+5,50*2+25,45)</t>
  </si>
  <si>
    <t>(7,00+4,00+12,10+2,15+36,70+20,40+28,95+6,85+12,10+3,05+3,10+7,95)</t>
  </si>
  <si>
    <t>(14,30+14,55+11,40+1,60+3,30+17,65+16,20+7,00+8,95+5,00+7,90)</t>
  </si>
  <si>
    <t>(16,90+4,90+4,65+3,00+5,25+16,15+26,85+7,30+7,60+7,60+7,30+10,00)</t>
  </si>
  <si>
    <t>(7,30+44,20+20,50+7,30+34,65+14,25+28,00+9,40+5*2+16+17+16)</t>
  </si>
  <si>
    <t>ABO 14-10 : (36,70+20,40+28,95)</t>
  </si>
  <si>
    <t>(2,25+3,10+3,05+12,10+6,85+2,25+3,30+17,65+4,55+2,50+9,90+2,00)</t>
  </si>
  <si>
    <t>(92,00+27,00+4,90+3,50+2,00+25,50+5,15+4,80+3,75+4,30+2,25)</t>
  </si>
  <si>
    <t>ABO 13-10 : (2,00+7,90+16,90+4,05+6,00+5,00*2+5,50+16,50+6,50+3,85+6,85)</t>
  </si>
  <si>
    <t>(5,15+4,80+3,75+25,65)</t>
  </si>
  <si>
    <t>918101111R00</t>
  </si>
  <si>
    <t>Lože pod obrubníky nebo obruby dlažeb z B 12,5</t>
  </si>
  <si>
    <t>1185,95*0,20*0,30</t>
  </si>
  <si>
    <t>32,35*0,10</t>
  </si>
  <si>
    <t>567,65*0,25*0,08</t>
  </si>
  <si>
    <t>919513111R00</t>
  </si>
  <si>
    <t>Zřízení propustku z trub betonových/ŽB DN 50 cm</t>
  </si>
  <si>
    <t>20,00</t>
  </si>
  <si>
    <t>919535555R00</t>
  </si>
  <si>
    <t>Obetonování trub propustku betonem prostým B 10</t>
  </si>
  <si>
    <t>20,00*(1,00+1,00+1,00)*0,30</t>
  </si>
  <si>
    <t>592162116</t>
  </si>
  <si>
    <t>Přídlažba silniční nízká  beton 50/25/8 přírodní</t>
  </si>
  <si>
    <t>567,65*2*1,08</t>
  </si>
  <si>
    <t>59217420</t>
  </si>
  <si>
    <t>Obrubník chodníkový ABO 13-10 1000/100/200</t>
  </si>
  <si>
    <t>125,40*1,08</t>
  </si>
  <si>
    <t>59217421</t>
  </si>
  <si>
    <t>Obrubník chodníkový ABO 14-10 1000/100/250</t>
  </si>
  <si>
    <t>333,25*1,08</t>
  </si>
  <si>
    <t>59217460</t>
  </si>
  <si>
    <t>Obrubník silniční dvouvrstvý ABO 2-15  100x15x25cm</t>
  </si>
  <si>
    <t>729,85*1,08</t>
  </si>
  <si>
    <t>59221142</t>
  </si>
  <si>
    <t>Trouba železobetonová osmihranná TZP-Q  500/1000</t>
  </si>
  <si>
    <t>napojení,zafrézování na stávající komunikaci</t>
  </si>
  <si>
    <t>9,25+5,50</t>
  </si>
  <si>
    <t>Dopravní maják C4a na pojeno na kabel VO</t>
  </si>
  <si>
    <t>998225111R00</t>
  </si>
  <si>
    <t>Přesun hmot, pozemní komunikace, kryt živičný</t>
  </si>
  <si>
    <t>D96</t>
  </si>
  <si>
    <t>Přesuny suti a vybouraných hmot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</si>
  <si>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</si>
  <si>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</si>
  <si>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</si>
  <si>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</si>
  <si>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</si>
  <si>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</si>
  <si>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979087112R00</t>
  </si>
  <si>
    <t>Nakládání suti na dopravní prostředky</t>
  </si>
  <si>
    <t>979093111R00</t>
  </si>
  <si>
    <t>Uložení suti na skládku bez zhutnění</t>
  </si>
  <si>
    <t>979990001R00</t>
  </si>
  <si>
    <t>Poplatek za skládku stavební suti</t>
  </si>
  <si>
    <t>geodetické zaměření</t>
  </si>
  <si>
    <t>DIO</t>
  </si>
  <si>
    <t>chodníky : 7,00*2,10+4,55*2,10+2,10*(25,05+24,20+4,85+9,85+9,40)</t>
  </si>
  <si>
    <t>2,10*(52,15+36,70+20,40+28,95+3,10+3,05+12,10+6,85+3,30+17,65)</t>
  </si>
  <si>
    <t>5,00*1,80+2,00*(3,00+8,00+27,00+3,00)+2,20*92,00+2,50*9,90</t>
  </si>
  <si>
    <t>4,55*5,00+5,00*3,50+5,00*3,00+2,25*(25,50+6,55+3,85+6,60+41,85)</t>
  </si>
  <si>
    <t>2,25*(5,15+4,80+3,75+4,80)</t>
  </si>
  <si>
    <t>parkovací stání : 40,00*5,00+48,10*5,00+27,55*5,00</t>
  </si>
  <si>
    <t>388113100U00</t>
  </si>
  <si>
    <t>Osazení žlabů kabelových</t>
  </si>
  <si>
    <t>564751111R00</t>
  </si>
  <si>
    <t>Podklad z kameniva drceného vel.0-63 mm,tl. 15 cm</t>
  </si>
  <si>
    <t>přídlažba : 12,10*0,25</t>
  </si>
  <si>
    <t>564811111R00</t>
  </si>
  <si>
    <t>Podklad z kladecí vrstvy</t>
  </si>
  <si>
    <t>7,00*2,10+4,55*2,10+2,10*(25,05+24,20+4,85+9,85+9,40)</t>
  </si>
  <si>
    <t>565135121U00</t>
  </si>
  <si>
    <t>Asf beton podkl ACP16 tl50mm 3m-</t>
  </si>
  <si>
    <t>40,00*5,00+48,10*5,00+27,55*5,00</t>
  </si>
  <si>
    <t>nájezdová rampa : 0,50*(40,00+48,10+27,55)</t>
  </si>
  <si>
    <t>596215021R00</t>
  </si>
  <si>
    <t>Kladení zámkové dlažby</t>
  </si>
  <si>
    <t>2,10*(36,70+20,40+28,95+3,10+3,05+12,10+6,85+3,30+17,65)</t>
  </si>
  <si>
    <t>5,50*2+40,00</t>
  </si>
  <si>
    <t>5,50*2+48,10</t>
  </si>
  <si>
    <t>5,50*2+25,45</t>
  </si>
  <si>
    <t>40,00+48,10+27,55</t>
  </si>
  <si>
    <t>Kostka dlažební drobná  8/10 štípaná Itř. 1t=4,0m2</t>
  </si>
  <si>
    <t>0,50*(40,00+48,10+27,55)*0,10*1,10*2,8</t>
  </si>
  <si>
    <t>59</t>
  </si>
  <si>
    <t>Dlažby a předlažby komunikací</t>
  </si>
  <si>
    <t>59245304</t>
  </si>
  <si>
    <t>Dlažba betonová přírodní  20x16,5x6</t>
  </si>
  <si>
    <t>2,10*(36,70+20,40+28,95+3,10+3,05+12,10+6,85+3,30+17,65)*1,08</t>
  </si>
  <si>
    <t>(5,00*1,80+2,00*(3,00+8,00+27,00+3,00)+2,20*92,00+2,50*9,90)*1,08</t>
  </si>
  <si>
    <t>(4,55*5,00+5,00*3,50+5,00*3,00+2,25*(25,50+6,55+3,85+6,60+41,85))*1,08</t>
  </si>
  <si>
    <t>2,25*(5,15+4,80+3,75+4,80)*1,08</t>
  </si>
  <si>
    <t>-40,22*1,08</t>
  </si>
  <si>
    <t>592453041</t>
  </si>
  <si>
    <t>Dlažba betonová červená  pro nevidomé 20x16,5x6</t>
  </si>
  <si>
    <t>(0,40*(3,50+3,15))*1,08</t>
  </si>
  <si>
    <t>(4,00*0,40*2+0,50*1,50*2+3,00*0,40+7,00*0,40+5,00*0,40*2+5,00*0,40)*1,08</t>
  </si>
  <si>
    <t>(3,30*0,80+0,40*(1,70+0,90)+5,00*0,40*2+3,00*0,80+5,00*0,40+1,30*0,80)*1,08</t>
  </si>
  <si>
    <t>(5,00*0,40+1,30*0,80+5,00*0,40)*1,08</t>
  </si>
  <si>
    <t>Montáž svislých dopr.značek na sloupky, konzoly, včetně dodávky+ dodatková tabulky</t>
  </si>
  <si>
    <t>5,00*(15,00+18,00+8,00)</t>
  </si>
  <si>
    <t>915131112U00</t>
  </si>
  <si>
    <t>Plošné značení bílá barva reflex, znak invalida</t>
  </si>
  <si>
    <t>915131115U00</t>
  </si>
  <si>
    <t>červený nátěr asfalt, zona</t>
  </si>
  <si>
    <t>5,00*1,20*2</t>
  </si>
  <si>
    <t>nájezdová rampa : 0,50*(40,00+48,10+27,55)*0,05</t>
  </si>
  <si>
    <t>998223011R00</t>
  </si>
  <si>
    <t>Přesun hmot, pozemní komunikace, kryt dlážděný</t>
  </si>
  <si>
    <t>M21</t>
  </si>
  <si>
    <t>Elektromontáže</t>
  </si>
  <si>
    <t>kabelový žlab 50/20/20+ rošt</t>
  </si>
  <si>
    <t>92*2*1,04</t>
  </si>
  <si>
    <t>Zaněření skutečného stavu</t>
  </si>
  <si>
    <t>svítidlo led přechodové</t>
  </si>
  <si>
    <t>svorkovnice stožárová pro 4*35mm2</t>
  </si>
  <si>
    <t>výložník s bočním vyložením 1,5-2,5m</t>
  </si>
  <si>
    <t>svítidlo led 50W</t>
  </si>
  <si>
    <t>sloup přechodový výšky 6m nad terén</t>
  </si>
  <si>
    <t>autojeřáb</t>
  </si>
  <si>
    <t>hod</t>
  </si>
  <si>
    <t>výchozí revize</t>
  </si>
  <si>
    <t>geodetické zaměření kabelové trasy</t>
  </si>
  <si>
    <t>přesun materiálu dopravní náklady</t>
  </si>
  <si>
    <t>km</t>
  </si>
  <si>
    <t>montáž plošina</t>
  </si>
  <si>
    <t>příprava a koordinace stavby DSPS</t>
  </si>
  <si>
    <t>výložník 1,8m nahoru 1 m do boku na pr.89</t>
  </si>
  <si>
    <t>svorka zemnící</t>
  </si>
  <si>
    <t>chránička pr.110mm vnější</t>
  </si>
  <si>
    <t>uzemnění v zemi drát FeZn pr.10mm</t>
  </si>
  <si>
    <t>kabel AYKY 4*35mm2</t>
  </si>
  <si>
    <t>ukončení kabelu do 4*35mm2</t>
  </si>
  <si>
    <t>folie výstražná</t>
  </si>
  <si>
    <t>svítidlo LED 42W</t>
  </si>
  <si>
    <t>sloup žár zinek 602m nad terén 159/114/89</t>
  </si>
  <si>
    <t>sloup žár.zinek 8m nad terén 159/89/60</t>
  </si>
  <si>
    <t>stožárové pouzdro pro sloup VO 10m</t>
  </si>
  <si>
    <t>podkladové vrstv y vozovky štěrk 40cm</t>
  </si>
  <si>
    <t>plynovod : 318,48*0,40*0,20</t>
  </si>
  <si>
    <t>plynovod : 12,73*2</t>
  </si>
  <si>
    <t>318,48*0,40*0,10</t>
  </si>
  <si>
    <t>M23</t>
  </si>
  <si>
    <t>Montáže potrubí</t>
  </si>
  <si>
    <t>23-002</t>
  </si>
  <si>
    <t>Napojení na stávající řád za učasti správce sítě</t>
  </si>
  <si>
    <t>230120041</t>
  </si>
  <si>
    <t>Čištění potrubí profukováním nebo proplach. DN 32</t>
  </si>
  <si>
    <t>230120044</t>
  </si>
  <si>
    <t>Čištění potrubí profukováním nebo proplach. DN 65</t>
  </si>
  <si>
    <t>230170011</t>
  </si>
  <si>
    <t>Zkouška těsnosti potrubí, DN do 40</t>
  </si>
  <si>
    <t>230170012</t>
  </si>
  <si>
    <t>Zkouška těsnosti potrubí, DN 50 - 80</t>
  </si>
  <si>
    <t>230180011</t>
  </si>
  <si>
    <t>Montáž trub z plastických hmot PE, PP, 32 x 3,4</t>
  </si>
  <si>
    <t>230180022</t>
  </si>
  <si>
    <t>Montáž trub z plastických hmot PE, PP, 63 x 5,7</t>
  </si>
  <si>
    <t>230180066</t>
  </si>
  <si>
    <t>Montáž trubních dílů PE, PP, D 32</t>
  </si>
  <si>
    <t>230180069</t>
  </si>
  <si>
    <t>Montáž trubních dílů PE, PP, D 63</t>
  </si>
  <si>
    <t>230230016</t>
  </si>
  <si>
    <t>Hlavní tlaková zkouška vzduchem 0,6 MPa, DN 50</t>
  </si>
  <si>
    <t>230230016887</t>
  </si>
  <si>
    <t>Hlavní tlaková zkouška vzduchem 0,6 MPa, D 32</t>
  </si>
  <si>
    <t>99-001</t>
  </si>
  <si>
    <t>Revize plynoinstalace, vypracování revizní knihy,</t>
  </si>
  <si>
    <t>23-001</t>
  </si>
  <si>
    <t>Potrubí plynové PE  D 63</t>
  </si>
  <si>
    <t>23-003</t>
  </si>
  <si>
    <t>T kus navrtávací el. tvar. D 110 / 63</t>
  </si>
  <si>
    <t>23-004</t>
  </si>
  <si>
    <t>El. tvarovka hrdlo D 63</t>
  </si>
  <si>
    <t>23-005</t>
  </si>
  <si>
    <t>El. tvarovka Koleno D 63  45 st</t>
  </si>
  <si>
    <t>23-006</t>
  </si>
  <si>
    <t>El. tvarovka Koleno D 63  90 st</t>
  </si>
  <si>
    <t>23-007</t>
  </si>
  <si>
    <t>El. tvarovka T kus  D 63</t>
  </si>
  <si>
    <t>23-008</t>
  </si>
  <si>
    <t>El. tvarovka záslepka D 63</t>
  </si>
  <si>
    <t>23-009</t>
  </si>
  <si>
    <t>Trobka PE D 90  chránička vč. montáže</t>
  </si>
  <si>
    <t>23-010</t>
  </si>
  <si>
    <t>Trubka plynová D 32</t>
  </si>
  <si>
    <t>23-011</t>
  </si>
  <si>
    <t>Chránička potrubí  D 50  vč. montáže PE, (vlnitá/hladká)</t>
  </si>
  <si>
    <t>23-012</t>
  </si>
  <si>
    <t>Navrtávací odbočkový T kus  63/32 el. tvar.</t>
  </si>
  <si>
    <t>23-013</t>
  </si>
  <si>
    <t>El. tvarovka hrdlo D 32</t>
  </si>
  <si>
    <t>23-014</t>
  </si>
  <si>
    <t>El. tvarovka koleno D 32  90st</t>
  </si>
  <si>
    <t>23-015</t>
  </si>
  <si>
    <t>šroubení s vnějším závitem KK  32 x 1", + vsuvka podpůrná</t>
  </si>
  <si>
    <t>460490012T1</t>
  </si>
  <si>
    <t>Zakrytí potrubí výstražnou folií  33CM</t>
  </si>
  <si>
    <t>Signalizační vodič   CY 6</t>
  </si>
  <si>
    <t>111201101R00</t>
  </si>
  <si>
    <t>Odstranění křovin i s kořeny na ploše do 1000 m2</t>
  </si>
  <si>
    <t>111201401R00</t>
  </si>
  <si>
    <t>Spálení křovin a stromů o průměru do 100 mm</t>
  </si>
  <si>
    <t>112101101R00</t>
  </si>
  <si>
    <t>Kácení stromů listnatých o průměru kmene 10-30 cm</t>
  </si>
  <si>
    <t>112101102R00</t>
  </si>
  <si>
    <t>Kácení stromů listnatých o průměru kmene 30-50 cm</t>
  </si>
  <si>
    <t>112111111R00</t>
  </si>
  <si>
    <t>Spálení větví všech druhů stromů</t>
  </si>
  <si>
    <t>112201101R00</t>
  </si>
  <si>
    <t>Odstranění pařezů pod úrovní, o průměru 10 - 30 cm</t>
  </si>
  <si>
    <t>112201102R00</t>
  </si>
  <si>
    <t>Odstranění pařezů pod úrovní, o průměru 30 - 50 cm</t>
  </si>
  <si>
    <t>152922311R00</t>
  </si>
  <si>
    <t>Zajištění svahu dřevěnými latěmi proti sesuvu, mulčovací kůry</t>
  </si>
  <si>
    <t>162301401R00</t>
  </si>
  <si>
    <t>Vod.přemístění větví listnatých, D 30cm  do 5000 m</t>
  </si>
  <si>
    <t>162301402R00</t>
  </si>
  <si>
    <t>Vod.přemístění větví listnatých, D 50cm  do 5000 m</t>
  </si>
  <si>
    <t>162301411R00</t>
  </si>
  <si>
    <t>Vod.přemístění kmenů listnatých, D 30cm  do 5000 m</t>
  </si>
  <si>
    <t>162301412R00</t>
  </si>
  <si>
    <t>Vod.přemístění kmenů listnatých, D 50cm  do 5000 m</t>
  </si>
  <si>
    <t>162301421R00</t>
  </si>
  <si>
    <t>Vodorovné přemístění pařezů  D 30 cm do 5000 m</t>
  </si>
  <si>
    <t>162301422R00</t>
  </si>
  <si>
    <t>Vodorovné přemístění pařezů  D 50 cm do 5000 m</t>
  </si>
  <si>
    <t>162301501R00</t>
  </si>
  <si>
    <t>Vodorovné přemístění křovin do  5000 m</t>
  </si>
  <si>
    <t>183101112R00</t>
  </si>
  <si>
    <t>Hloub. jamek bez výměny půdy do 0,02 m3, svah 1:5</t>
  </si>
  <si>
    <t>183102132R00</t>
  </si>
  <si>
    <t>Hloub. jamek bez výměny půdy do 0,02 m3, svah 1:2</t>
  </si>
  <si>
    <t>183102135R00</t>
  </si>
  <si>
    <t>Hloub. jamek bez výměny půdy do 0,4 m3, svah 1:2</t>
  </si>
  <si>
    <t>183102221R00</t>
  </si>
  <si>
    <t>Hloubení jamek 50% výměny půdy do 1 m3, svah 1:2</t>
  </si>
  <si>
    <t>183552231R00</t>
  </si>
  <si>
    <t>Hnojení rostlin s rozdělením k jednotlivým rostlin</t>
  </si>
  <si>
    <t>184102121R00</t>
  </si>
  <si>
    <t>Výsadba dřevin s balem D do 20 cm, na svahu 1:2</t>
  </si>
  <si>
    <t>184102122R00</t>
  </si>
  <si>
    <t>Výsadba dřevin s balem D do 20 cm, na svahu 1:5</t>
  </si>
  <si>
    <t>184102124R00</t>
  </si>
  <si>
    <t>Výsadba dřevin s balem D do 50 cm, na svahu 1:2</t>
  </si>
  <si>
    <t>184102125R00</t>
  </si>
  <si>
    <t>Výsadba dřevin s balem D do 60 cm, na svahu 1:2</t>
  </si>
  <si>
    <t>184102411R00</t>
  </si>
  <si>
    <t>Výsadba keře bez balu výšky do 1 m, na svahu 1:2</t>
  </si>
  <si>
    <t>184202112R00</t>
  </si>
  <si>
    <t>Ukotvení dřeviny kůly D do 10 cm, dl. do 3 m</t>
  </si>
  <si>
    <t>184202123U00</t>
  </si>
  <si>
    <t>Ukotvení dřevin kůl D -0,1m dl -3m</t>
  </si>
  <si>
    <t>184501115R00</t>
  </si>
  <si>
    <t>Zhotovení obalu kmene z juty, 2vrstvy, svah 1:2</t>
  </si>
  <si>
    <t>184802111R00</t>
  </si>
  <si>
    <t>Chem. odplevelení před založ.kultury</t>
  </si>
  <si>
    <t>184802215R00</t>
  </si>
  <si>
    <t>Chem. odplevelení před založ. kultury, svah 1:2</t>
  </si>
  <si>
    <t>184804112R00</t>
  </si>
  <si>
    <t>Ochrana dřevin před okusem z drát.pletiva v rovině</t>
  </si>
  <si>
    <t>184804114R00</t>
  </si>
  <si>
    <t>Příplatek za ochranu před okusem na svahu 1 : 2</t>
  </si>
  <si>
    <t>184816111R00</t>
  </si>
  <si>
    <t>Hnojení sazenic průmysl. hnojivy do 0,25 kg k 1saz</t>
  </si>
  <si>
    <t>184901112R00</t>
  </si>
  <si>
    <t>Osazení kůlů k dřevině s uvázáním, dl. kůlů do 3 m</t>
  </si>
  <si>
    <t>184921093R00</t>
  </si>
  <si>
    <t>Mulčování rostlin tl. do 0,1 m ve svahu do 1:2</t>
  </si>
  <si>
    <t>184921094R00</t>
  </si>
  <si>
    <t>Mulčování rostlin tl. do 0,1 m, svah do 1:5</t>
  </si>
  <si>
    <t>184921097R00</t>
  </si>
  <si>
    <t>Mulčování rostlin tl. do 0,15 m, svah do 1:2</t>
  </si>
  <si>
    <t>185851111R00</t>
  </si>
  <si>
    <t>Dovoz vody pro zálivku rostlin do 6 km</t>
  </si>
  <si>
    <t>18500000</t>
  </si>
  <si>
    <t>aplikace půdního kondicioneru</t>
  </si>
  <si>
    <t>998236251</t>
  </si>
  <si>
    <t>přesun hmot pro sadovnické a krajinářské úpravy</t>
  </si>
  <si>
    <t>M</t>
  </si>
  <si>
    <t>Spiraea cinerea Grefsheim</t>
  </si>
  <si>
    <t>Potentila fruticosa Snowmonth</t>
  </si>
  <si>
    <t>Forsythia x intermedia Maluch</t>
  </si>
  <si>
    <t>lonicera xylosteum</t>
  </si>
  <si>
    <t>Physocarpus opulifolius</t>
  </si>
  <si>
    <t>Euonymus europaeus</t>
  </si>
  <si>
    <t>Aronia melanocarpa</t>
  </si>
  <si>
    <t>drenážní trubka pro zalití stromů</t>
  </si>
  <si>
    <t>Hedera helix</t>
  </si>
  <si>
    <t>Acer platanoides 12-14</t>
  </si>
  <si>
    <t>Příčky pro kotvení stromů</t>
  </si>
  <si>
    <t>Tilia cordata Greenspire 12-14</t>
  </si>
  <si>
    <t>Sorbus aucuparia 12-14</t>
  </si>
  <si>
    <t>totální herbicid roundup</t>
  </si>
  <si>
    <t>l</t>
  </si>
  <si>
    <t>kůra mulčovací</t>
  </si>
  <si>
    <t>Pinus nigra 150-175cm</t>
  </si>
  <si>
    <t>terracotem půdní smáčedlo</t>
  </si>
  <si>
    <t>Kůly pro kotvení stromů</t>
  </si>
  <si>
    <t>Vyvazovací páska pro kotvení stromů</t>
  </si>
  <si>
    <t>organické tabletové hnojivo s postupným, uvolňováním látek</t>
  </si>
  <si>
    <t>dřevěné hranoly proti sesuvu půdy</t>
  </si>
  <si>
    <t>fyzikální půdní kondicioner po 20kg</t>
  </si>
  <si>
    <t>kůra mulčovací VL</t>
  </si>
  <si>
    <t>plný zásobní hnojivo</t>
  </si>
  <si>
    <t>založení závlahové trubky</t>
  </si>
  <si>
    <t>rašelina zahradní a kompostová trř. I vl.</t>
  </si>
  <si>
    <t>růže svraskalá Rosa rigosa 40-60cm</t>
  </si>
  <si>
    <t>jasan úzkolistý Fraxinus angostifolia ok 14-16</t>
  </si>
  <si>
    <t>plotovina pro ochranu stromků PE 300R</t>
  </si>
  <si>
    <t>tkanina jutová JH 427 g/m2 š.160cm přírodní</t>
  </si>
  <si>
    <t>popruh jednovrstvý polypropylen šíře 40mm</t>
  </si>
  <si>
    <t>kůl vyvazovací impregnovaný 250*6cm</t>
  </si>
  <si>
    <t>tavola kalinolistá-Physocarpus opulifolius 40-60cm</t>
  </si>
  <si>
    <t>příčka spojovací ke kůlům impregnovaná 50*6cm</t>
  </si>
  <si>
    <t>=</t>
  </si>
  <si>
    <t>Celkem za stavbu bez DPH</t>
  </si>
  <si>
    <t>DPH 15%</t>
  </si>
  <si>
    <t>DPH 21%</t>
  </si>
  <si>
    <t>Cena celkem včetně DPH</t>
  </si>
</sst>
</file>

<file path=xl/styles.xml><?xml version="1.0" encoding="utf-8"?>
<styleSheet xmlns="http://schemas.openxmlformats.org/spreadsheetml/2006/main">
  <numFmts count="4">
    <numFmt numFmtId="164" formatCode="#,##0.00\ [$CZK]"/>
    <numFmt numFmtId="165" formatCode="#,##0.00\ &quot;Kč&quot;"/>
    <numFmt numFmtId="166" formatCode="#,##0.00\ _K_č"/>
    <numFmt numFmtId="167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b/>
      <sz val="12"/>
      <color rgb="FFFFFFCC"/>
      <name val="Arial CE"/>
      <family val="2"/>
    </font>
    <font>
      <sz val="8"/>
      <color indexed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medium"/>
      <top/>
      <bottom/>
    </border>
    <border>
      <left style="thin"/>
      <right/>
      <top style="double"/>
      <bottom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5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right"/>
      <protection/>
    </xf>
    <xf numFmtId="0" fontId="2" fillId="0" borderId="8" xfId="20" applyFont="1" applyBorder="1" applyAlignment="1">
      <alignment horizontal="centerContinuous" vertical="top"/>
      <protection/>
    </xf>
    <xf numFmtId="0" fontId="0" fillId="0" borderId="8" xfId="20" applyBorder="1" applyAlignment="1">
      <alignment horizontal="centerContinuous"/>
      <protection/>
    </xf>
    <xf numFmtId="0" fontId="0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13" xfId="20" applyFont="1" applyBorder="1">
      <alignment/>
      <protection/>
    </xf>
    <xf numFmtId="0" fontId="3" fillId="0" borderId="14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3" fillId="0" borderId="16" xfId="20" applyNumberFormat="1" applyFont="1" applyBorder="1" applyAlignment="1">
      <alignment horizontal="left"/>
      <protection/>
    </xf>
    <xf numFmtId="0" fontId="7" fillId="0" borderId="17" xfId="20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49" fontId="0" fillId="2" borderId="20" xfId="20" applyNumberFormat="1" applyFont="1" applyFill="1" applyBorder="1">
      <alignment/>
      <protection/>
    </xf>
    <xf numFmtId="49" fontId="0" fillId="2" borderId="3" xfId="20" applyNumberFormat="1" applyFont="1" applyFill="1" applyBorder="1">
      <alignment/>
      <protection/>
    </xf>
    <xf numFmtId="0" fontId="7" fillId="0" borderId="20" xfId="20" applyFont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4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7" fillId="2" borderId="2" xfId="20" applyNumberFormat="1" applyFont="1" applyFill="1" applyBorder="1">
      <alignment/>
      <protection/>
    </xf>
    <xf numFmtId="49" fontId="3" fillId="0" borderId="13" xfId="20" applyNumberFormat="1" applyFont="1" applyBorder="1" applyAlignment="1">
      <alignment horizontal="left"/>
      <protection/>
    </xf>
    <xf numFmtId="0" fontId="3" fillId="0" borderId="21" xfId="20" applyFont="1" applyBorder="1">
      <alignment/>
      <protection/>
    </xf>
    <xf numFmtId="0" fontId="3" fillId="0" borderId="13" xfId="20" applyNumberFormat="1" applyFont="1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20" applyNumberFormat="1">
      <alignment/>
      <protection/>
    </xf>
    <xf numFmtId="0" fontId="3" fillId="0" borderId="22" xfId="20" applyNumberFormat="1" applyFont="1" applyFill="1" applyBorder="1" applyAlignment="1">
      <alignment/>
      <protection/>
    </xf>
    <xf numFmtId="0" fontId="3" fillId="0" borderId="13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3" fillId="0" borderId="13" xfId="20" applyFont="1" applyBorder="1" applyAlignment="1">
      <alignment/>
      <protection/>
    </xf>
    <xf numFmtId="0" fontId="3" fillId="0" borderId="22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3" fillId="0" borderId="20" xfId="20" applyFont="1" applyBorder="1">
      <alignment/>
      <protection/>
    </xf>
    <xf numFmtId="0" fontId="3" fillId="0" borderId="15" xfId="20" applyFont="1" applyBorder="1" applyAlignment="1">
      <alignment horizontal="left"/>
      <protection/>
    </xf>
    <xf numFmtId="0" fontId="3" fillId="0" borderId="23" xfId="20" applyNumberFormat="1" applyFont="1" applyBorder="1" applyAlignment="1">
      <alignment horizontal="right"/>
      <protection/>
    </xf>
    <xf numFmtId="0" fontId="0" fillId="0" borderId="3" xfId="20" applyBorder="1">
      <alignment/>
      <protection/>
    </xf>
    <xf numFmtId="0" fontId="0" fillId="0" borderId="24" xfId="20" applyBorder="1">
      <alignment/>
      <protection/>
    </xf>
    <xf numFmtId="0" fontId="7" fillId="2" borderId="25" xfId="20" applyFont="1" applyFill="1" applyBorder="1">
      <alignment/>
      <protection/>
    </xf>
    <xf numFmtId="0" fontId="7" fillId="2" borderId="26" xfId="20" applyFont="1" applyFill="1" applyBorder="1">
      <alignment/>
      <protection/>
    </xf>
    <xf numFmtId="0" fontId="7" fillId="2" borderId="27" xfId="20" applyFont="1" applyFill="1" applyBorder="1">
      <alignment/>
      <protection/>
    </xf>
    <xf numFmtId="0" fontId="7" fillId="2" borderId="28" xfId="20" applyFont="1" applyFill="1" applyBorder="1">
      <alignment/>
      <protection/>
    </xf>
    <xf numFmtId="0" fontId="7" fillId="2" borderId="29" xfId="20" applyFont="1" applyFill="1" applyBorder="1">
      <alignment/>
      <protection/>
    </xf>
    <xf numFmtId="0" fontId="0" fillId="0" borderId="5" xfId="20" applyBorder="1">
      <alignment/>
      <protection/>
    </xf>
    <xf numFmtId="0" fontId="0" fillId="0" borderId="4" xfId="20" applyBorder="1">
      <alignment/>
      <protection/>
    </xf>
    <xf numFmtId="0" fontId="0" fillId="0" borderId="30" xfId="20" applyBorder="1">
      <alignment/>
      <protection/>
    </xf>
    <xf numFmtId="0" fontId="0" fillId="0" borderId="0" xfId="20" applyFill="1" applyBorder="1">
      <alignment/>
      <protection/>
    </xf>
    <xf numFmtId="0" fontId="0" fillId="0" borderId="11" xfId="20" applyBorder="1">
      <alignment/>
      <protection/>
    </xf>
    <xf numFmtId="0" fontId="0" fillId="0" borderId="7" xfId="20" applyBorder="1">
      <alignment/>
      <protection/>
    </xf>
    <xf numFmtId="1" fontId="0" fillId="0" borderId="12" xfId="20" applyNumberFormat="1" applyBorder="1" applyAlignment="1">
      <alignment horizontal="right"/>
      <protection/>
    </xf>
    <xf numFmtId="0" fontId="0" fillId="0" borderId="12" xfId="20" applyBorder="1">
      <alignment/>
      <protection/>
    </xf>
    <xf numFmtId="0" fontId="0" fillId="0" borderId="2" xfId="20" applyBorder="1">
      <alignment/>
      <protection/>
    </xf>
    <xf numFmtId="1" fontId="0" fillId="0" borderId="3" xfId="20" applyNumberFormat="1" applyBorder="1" applyAlignment="1">
      <alignment horizontal="right"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justify"/>
      <protection/>
    </xf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left"/>
    </xf>
    <xf numFmtId="0" fontId="7" fillId="5" borderId="25" xfId="20" applyFont="1" applyFill="1" applyBorder="1" applyAlignment="1">
      <alignment horizontal="left"/>
      <protection/>
    </xf>
    <xf numFmtId="0" fontId="3" fillId="5" borderId="27" xfId="20" applyFont="1" applyFill="1" applyBorder="1" applyAlignment="1">
      <alignment horizontal="centerContinuous"/>
      <protection/>
    </xf>
    <xf numFmtId="0" fontId="7" fillId="5" borderId="26" xfId="20" applyFont="1" applyFill="1" applyBorder="1">
      <alignment/>
      <protection/>
    </xf>
    <xf numFmtId="0" fontId="15" fillId="0" borderId="0" xfId="20" applyFont="1" applyAlignment="1">
      <alignment wrapText="1"/>
      <protection/>
    </xf>
    <xf numFmtId="0" fontId="15" fillId="0" borderId="0" xfId="20" applyFont="1" applyBorder="1" applyAlignment="1">
      <alignment wrapText="1"/>
      <protection/>
    </xf>
    <xf numFmtId="0" fontId="15" fillId="0" borderId="0" xfId="20" applyFont="1" applyAlignment="1">
      <alignment horizontal="right" wrapText="1"/>
      <protection/>
    </xf>
    <xf numFmtId="0" fontId="16" fillId="0" borderId="0" xfId="20" applyFont="1" applyAlignment="1">
      <alignment wrapText="1"/>
      <protection/>
    </xf>
    <xf numFmtId="0" fontId="6" fillId="2" borderId="31" xfId="20" applyFont="1" applyFill="1" applyBorder="1">
      <alignment/>
      <protection/>
    </xf>
    <xf numFmtId="0" fontId="6" fillId="2" borderId="32" xfId="20" applyFont="1" applyFill="1" applyBorder="1">
      <alignment/>
      <protection/>
    </xf>
    <xf numFmtId="0" fontId="6" fillId="2" borderId="33" xfId="20" applyFont="1" applyFill="1" applyBorder="1">
      <alignment/>
      <protection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19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1" fontId="0" fillId="0" borderId="7" xfId="20" applyNumberFormat="1" applyBorder="1" applyAlignment="1">
      <alignment horizontal="right"/>
      <protection/>
    </xf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35" xfId="0" applyFont="1" applyFill="1" applyBorder="1"/>
    <xf numFmtId="0" fontId="13" fillId="3" borderId="21" xfId="0" applyFont="1" applyFill="1" applyBorder="1"/>
    <xf numFmtId="0" fontId="13" fillId="3" borderId="36" xfId="0" applyFont="1" applyFill="1" applyBorder="1"/>
    <xf numFmtId="0" fontId="7" fillId="3" borderId="0" xfId="0" applyFont="1" applyFill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0" fontId="6" fillId="0" borderId="0" xfId="0" applyFont="1"/>
    <xf numFmtId="49" fontId="14" fillId="0" borderId="38" xfId="0" applyNumberFormat="1" applyFont="1" applyBorder="1"/>
    <xf numFmtId="49" fontId="6" fillId="0" borderId="0" xfId="0" applyNumberFormat="1" applyFont="1"/>
    <xf numFmtId="0" fontId="14" fillId="0" borderId="40" xfId="0" applyNumberFormat="1" applyFont="1" applyBorder="1"/>
    <xf numFmtId="49" fontId="14" fillId="0" borderId="38" xfId="0" applyNumberFormat="1" applyFont="1" applyBorder="1" applyAlignment="1">
      <alignment horizontal="left"/>
    </xf>
    <xf numFmtId="0" fontId="8" fillId="0" borderId="0" xfId="0" applyFont="1"/>
    <xf numFmtId="166" fontId="8" fillId="0" borderId="41" xfId="0" applyNumberFormat="1" applyFont="1" applyBorder="1"/>
    <xf numFmtId="166" fontId="8" fillId="0" borderId="42" xfId="0" applyNumberFormat="1" applyFont="1" applyBorder="1"/>
    <xf numFmtId="166" fontId="0" fillId="0" borderId="0" xfId="0" applyNumberFormat="1"/>
    <xf numFmtId="166" fontId="8" fillId="0" borderId="0" xfId="0" applyNumberFormat="1" applyFont="1"/>
    <xf numFmtId="0" fontId="2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7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46" xfId="0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right"/>
    </xf>
    <xf numFmtId="0" fontId="0" fillId="6" borderId="46" xfId="0" applyFont="1" applyFill="1" applyBorder="1" applyAlignment="1">
      <alignment horizontal="right"/>
    </xf>
    <xf numFmtId="0" fontId="0" fillId="0" borderId="24" xfId="0" applyBorder="1"/>
    <xf numFmtId="0" fontId="0" fillId="0" borderId="47" xfId="0" applyBorder="1"/>
    <xf numFmtId="4" fontId="0" fillId="0" borderId="48" xfId="0" applyNumberFormat="1" applyBorder="1"/>
    <xf numFmtId="0" fontId="0" fillId="0" borderId="49" xfId="0" applyBorder="1"/>
    <xf numFmtId="4" fontId="0" fillId="0" borderId="30" xfId="0" applyNumberFormat="1" applyBorder="1"/>
    <xf numFmtId="0" fontId="0" fillId="0" borderId="0" xfId="0" applyBorder="1"/>
    <xf numFmtId="4" fontId="0" fillId="0" borderId="5" xfId="0" applyNumberFormat="1" applyBorder="1"/>
    <xf numFmtId="0" fontId="0" fillId="0" borderId="4" xfId="0" applyBorder="1"/>
    <xf numFmtId="0" fontId="0" fillId="0" borderId="50" xfId="0" applyBorder="1"/>
    <xf numFmtId="0" fontId="0" fillId="0" borderId="0" xfId="0" applyBorder="1" applyAlignment="1">
      <alignment shrinkToFit="1"/>
    </xf>
    <xf numFmtId="3" fontId="0" fillId="0" borderId="5" xfId="0" applyNumberFormat="1" applyBorder="1"/>
    <xf numFmtId="4" fontId="0" fillId="0" borderId="51" xfId="0" applyNumberFormat="1" applyBorder="1"/>
    <xf numFmtId="0" fontId="0" fillId="0" borderId="52" xfId="0" applyBorder="1"/>
    <xf numFmtId="3" fontId="0" fillId="0" borderId="51" xfId="0" applyNumberFormat="1" applyBorder="1"/>
    <xf numFmtId="0" fontId="0" fillId="0" borderId="53" xfId="0" applyBorder="1"/>
    <xf numFmtId="4" fontId="0" fillId="0" borderId="23" xfId="0" applyNumberFormat="1" applyBorder="1"/>
    <xf numFmtId="0" fontId="0" fillId="0" borderId="0" xfId="0" applyAlignment="1">
      <alignment vertical="top"/>
    </xf>
    <xf numFmtId="0" fontId="0" fillId="0" borderId="54" xfId="0" applyBorder="1" applyAlignment="1">
      <alignment vertical="top"/>
    </xf>
    <xf numFmtId="49" fontId="0" fillId="0" borderId="55" xfId="0" applyNumberFormat="1" applyBorder="1" applyAlignment="1">
      <alignment vertical="top"/>
    </xf>
    <xf numFmtId="0" fontId="0" fillId="0" borderId="56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5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7" borderId="59" xfId="0" applyFill="1" applyBorder="1" applyAlignment="1">
      <alignment vertical="top"/>
    </xf>
    <xf numFmtId="0" fontId="0" fillId="7" borderId="60" xfId="0" applyNumberFormat="1" applyFill="1" applyBorder="1" applyAlignment="1">
      <alignment vertical="top"/>
    </xf>
    <xf numFmtId="0" fontId="0" fillId="7" borderId="61" xfId="0" applyNumberFormat="1" applyFill="1" applyBorder="1" applyAlignment="1">
      <alignment horizontal="left" vertical="top" wrapText="1"/>
    </xf>
    <xf numFmtId="0" fontId="0" fillId="7" borderId="61" xfId="0" applyFill="1" applyBorder="1" applyAlignment="1">
      <alignment horizontal="center" vertical="top" shrinkToFit="1"/>
    </xf>
    <xf numFmtId="167" fontId="0" fillId="7" borderId="61" xfId="0" applyNumberFormat="1" applyFill="1" applyBorder="1" applyAlignment="1">
      <alignment vertical="top"/>
    </xf>
    <xf numFmtId="4" fontId="0" fillId="7" borderId="61" xfId="0" applyNumberFormat="1" applyFill="1" applyBorder="1" applyAlignment="1">
      <alignment vertical="top"/>
    </xf>
    <xf numFmtId="4" fontId="0" fillId="7" borderId="62" xfId="0" applyNumberFormat="1" applyFill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52" xfId="0" applyNumberFormat="1" applyBorder="1" applyAlignment="1">
      <alignment vertical="top"/>
    </xf>
    <xf numFmtId="0" fontId="0" fillId="0" borderId="52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top" shrinkToFit="1"/>
    </xf>
    <xf numFmtId="167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64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" fontId="0" fillId="0" borderId="4" xfId="0" applyNumberFormat="1" applyBorder="1"/>
    <xf numFmtId="4" fontId="0" fillId="0" borderId="0" xfId="0" applyNumberFormat="1" applyBorder="1"/>
    <xf numFmtId="4" fontId="0" fillId="0" borderId="0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6" xfId="0" applyNumberFormat="1" applyBorder="1"/>
    <xf numFmtId="4" fontId="0" fillId="0" borderId="7" xfId="0" applyNumberFormat="1" applyBorder="1"/>
    <xf numFmtId="4" fontId="0" fillId="0" borderId="7" xfId="0" applyNumberFormat="1" applyBorder="1" applyAlignment="1">
      <alignment/>
    </xf>
    <xf numFmtId="4" fontId="0" fillId="0" borderId="65" xfId="0" applyNumberFormat="1" applyBorder="1" applyAlignment="1">
      <alignment/>
    </xf>
    <xf numFmtId="4" fontId="4" fillId="7" borderId="6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4" fontId="0" fillId="0" borderId="34" xfId="0" applyNumberFormat="1" applyBorder="1"/>
    <xf numFmtId="4" fontId="0" fillId="0" borderId="19" xfId="0" applyNumberFormat="1" applyBorder="1"/>
    <xf numFmtId="4" fontId="0" fillId="0" borderId="19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6" fillId="0" borderId="4" xfId="0" applyNumberFormat="1" applyFont="1" applyBorder="1"/>
    <xf numFmtId="4" fontId="17" fillId="8" borderId="19" xfId="0" applyNumberFormat="1" applyFont="1" applyFill="1" applyBorder="1"/>
    <xf numFmtId="4" fontId="17" fillId="8" borderId="19" xfId="0" applyNumberFormat="1" applyFont="1" applyFill="1" applyBorder="1" applyAlignment="1">
      <alignment/>
    </xf>
    <xf numFmtId="0" fontId="0" fillId="7" borderId="57" xfId="0" applyFill="1" applyBorder="1" applyAlignment="1">
      <alignment vertical="top"/>
    </xf>
    <xf numFmtId="49" fontId="0" fillId="7" borderId="58" xfId="0" applyNumberFormat="1" applyFill="1" applyBorder="1" applyAlignment="1">
      <alignment vertical="top"/>
    </xf>
    <xf numFmtId="167" fontId="0" fillId="7" borderId="66" xfId="0" applyNumberFormat="1" applyFill="1" applyBorder="1" applyAlignment="1">
      <alignment vertical="top"/>
    </xf>
    <xf numFmtId="4" fontId="0" fillId="7" borderId="66" xfId="0" applyNumberFormat="1" applyFill="1" applyBorder="1" applyAlignment="1">
      <alignment vertical="top"/>
    </xf>
    <xf numFmtId="0" fontId="8" fillId="0" borderId="0" xfId="0" applyFont="1"/>
    <xf numFmtId="0" fontId="0" fillId="7" borderId="17" xfId="0" applyFill="1" applyBorder="1" applyAlignment="1">
      <alignment vertical="top"/>
    </xf>
    <xf numFmtId="0" fontId="0" fillId="7" borderId="67" xfId="0" applyFill="1" applyBorder="1" applyAlignment="1">
      <alignment vertical="top"/>
    </xf>
    <xf numFmtId="49" fontId="0" fillId="7" borderId="68" xfId="0" applyNumberFormat="1" applyFill="1" applyBorder="1" applyAlignment="1">
      <alignment vertical="top"/>
    </xf>
    <xf numFmtId="49" fontId="0" fillId="7" borderId="68" xfId="0" applyNumberFormat="1" applyFill="1" applyBorder="1" applyAlignment="1">
      <alignment horizontal="left" vertical="top" wrapText="1"/>
    </xf>
    <xf numFmtId="0" fontId="0" fillId="7" borderId="69" xfId="0" applyFill="1" applyBorder="1" applyAlignment="1">
      <alignment wrapText="1"/>
    </xf>
    <xf numFmtId="0" fontId="8" fillId="0" borderId="4" xfId="0" applyNumberFormat="1" applyFont="1" applyBorder="1" applyAlignment="1">
      <alignment vertical="top"/>
    </xf>
    <xf numFmtId="0" fontId="0" fillId="7" borderId="34" xfId="0" applyNumberFormat="1" applyFill="1" applyBorder="1" applyAlignment="1">
      <alignment vertical="top"/>
    </xf>
    <xf numFmtId="0" fontId="8" fillId="0" borderId="5" xfId="0" applyFont="1" applyBorder="1" applyAlignment="1">
      <alignment vertical="top" shrinkToFit="1"/>
    </xf>
    <xf numFmtId="0" fontId="18" fillId="0" borderId="5" xfId="0" applyNumberFormat="1" applyFont="1" applyBorder="1" applyAlignment="1">
      <alignment vertical="top" wrapText="1" shrinkToFit="1"/>
    </xf>
    <xf numFmtId="0" fontId="0" fillId="7" borderId="18" xfId="0" applyFill="1" applyBorder="1" applyAlignment="1">
      <alignment vertical="top" shrinkToFit="1"/>
    </xf>
    <xf numFmtId="167" fontId="8" fillId="0" borderId="50" xfId="0" applyNumberFormat="1" applyFont="1" applyBorder="1" applyAlignment="1">
      <alignment vertical="top" shrinkToFit="1"/>
    </xf>
    <xf numFmtId="167" fontId="18" fillId="0" borderId="50" xfId="0" applyNumberFormat="1" applyFont="1" applyBorder="1" applyAlignment="1">
      <alignment vertical="top" wrapText="1" shrinkToFit="1"/>
    </xf>
    <xf numFmtId="167" fontId="0" fillId="7" borderId="15" xfId="0" applyNumberFormat="1" applyFill="1" applyBorder="1" applyAlignment="1">
      <alignment vertical="top" shrinkToFit="1"/>
    </xf>
    <xf numFmtId="4" fontId="8" fillId="9" borderId="50" xfId="0" applyNumberFormat="1" applyFont="1" applyFill="1" applyBorder="1" applyAlignment="1" applyProtection="1">
      <alignment vertical="top" shrinkToFit="1"/>
      <protection locked="0"/>
    </xf>
    <xf numFmtId="4" fontId="8" fillId="0" borderId="50" xfId="0" applyNumberFormat="1" applyFont="1" applyBorder="1" applyAlignment="1">
      <alignment vertical="top" shrinkToFit="1"/>
    </xf>
    <xf numFmtId="4" fontId="8" fillId="0" borderId="4" xfId="0" applyNumberFormat="1" applyFont="1" applyBorder="1" applyAlignment="1">
      <alignment vertical="top" shrinkToFit="1"/>
    </xf>
    <xf numFmtId="4" fontId="0" fillId="7" borderId="15" xfId="0" applyNumberFormat="1" applyFill="1" applyBorder="1" applyAlignment="1">
      <alignment vertical="top" shrinkToFit="1"/>
    </xf>
    <xf numFmtId="4" fontId="0" fillId="7" borderId="34" xfId="0" applyNumberFormat="1" applyFill="1" applyBorder="1" applyAlignment="1">
      <alignment vertical="top" shrinkToFit="1"/>
    </xf>
    <xf numFmtId="0" fontId="8" fillId="0" borderId="24" xfId="0" applyFont="1" applyBorder="1" applyAlignment="1">
      <alignment vertical="top"/>
    </xf>
    <xf numFmtId="4" fontId="8" fillId="0" borderId="70" xfId="0" applyNumberFormat="1" applyFont="1" applyBorder="1" applyAlignment="1">
      <alignment vertical="top" shrinkToFit="1"/>
    </xf>
    <xf numFmtId="4" fontId="0" fillId="7" borderId="16" xfId="0" applyNumberFormat="1" applyFill="1" applyBorder="1" applyAlignment="1">
      <alignment vertical="top" shrinkToFit="1"/>
    </xf>
    <xf numFmtId="0" fontId="0" fillId="7" borderId="68" xfId="0" applyFill="1" applyBorder="1" applyAlignment="1">
      <alignment horizontal="center" vertical="top" shrinkToFit="1"/>
    </xf>
    <xf numFmtId="167" fontId="0" fillId="7" borderId="68" xfId="0" applyNumberFormat="1" applyFill="1" applyBorder="1" applyAlignment="1">
      <alignment vertical="top"/>
    </xf>
    <xf numFmtId="4" fontId="0" fillId="7" borderId="71" xfId="0" applyNumberFormat="1" applyFill="1" applyBorder="1" applyAlignment="1">
      <alignment vertical="top"/>
    </xf>
    <xf numFmtId="4" fontId="0" fillId="7" borderId="67" xfId="0" applyNumberFormat="1" applyFill="1" applyBorder="1" applyAlignment="1">
      <alignment vertical="top"/>
    </xf>
    <xf numFmtId="0" fontId="0" fillId="7" borderId="68" xfId="0" applyFill="1" applyBorder="1" applyAlignment="1">
      <alignment vertical="top" wrapText="1"/>
    </xf>
    <xf numFmtId="0" fontId="0" fillId="7" borderId="68" xfId="0" applyFill="1" applyBorder="1" applyAlignment="1">
      <alignment wrapText="1"/>
    </xf>
    <xf numFmtId="0" fontId="0" fillId="7" borderId="25" xfId="0" applyFill="1" applyBorder="1" applyAlignment="1">
      <alignment vertical="top"/>
    </xf>
    <xf numFmtId="49" fontId="0" fillId="7" borderId="28" xfId="0" applyNumberFormat="1" applyFill="1" applyBorder="1" applyAlignment="1">
      <alignment vertical="top"/>
    </xf>
    <xf numFmtId="49" fontId="0" fillId="7" borderId="66" xfId="0" applyNumberFormat="1" applyFill="1" applyBorder="1" applyAlignment="1">
      <alignment horizontal="left" vertical="top" wrapText="1"/>
    </xf>
    <xf numFmtId="0" fontId="0" fillId="7" borderId="27" xfId="0" applyFill="1" applyBorder="1" applyAlignment="1">
      <alignment horizontal="center" vertical="top" shrinkToFit="1"/>
    </xf>
    <xf numFmtId="4" fontId="0" fillId="7" borderId="28" xfId="0" applyNumberFormat="1" applyFill="1" applyBorder="1" applyAlignment="1">
      <alignment vertical="top"/>
    </xf>
    <xf numFmtId="4" fontId="0" fillId="7" borderId="72" xfId="0" applyNumberFormat="1" applyFill="1" applyBorder="1" applyAlignment="1">
      <alignment vertical="top"/>
    </xf>
    <xf numFmtId="0" fontId="8" fillId="0" borderId="63" xfId="0" applyFont="1" applyBorder="1" applyAlignment="1">
      <alignment vertical="top"/>
    </xf>
    <xf numFmtId="0" fontId="8" fillId="0" borderId="52" xfId="0" applyNumberFormat="1" applyFont="1" applyBorder="1" applyAlignment="1">
      <alignment vertical="top"/>
    </xf>
    <xf numFmtId="0" fontId="8" fillId="0" borderId="51" xfId="0" applyFont="1" applyBorder="1" applyAlignment="1">
      <alignment vertical="top" shrinkToFit="1"/>
    </xf>
    <xf numFmtId="167" fontId="8" fillId="0" borderId="53" xfId="0" applyNumberFormat="1" applyFont="1" applyBorder="1" applyAlignment="1">
      <alignment vertical="top" shrinkToFit="1"/>
    </xf>
    <xf numFmtId="4" fontId="8" fillId="9" borderId="53" xfId="0" applyNumberFormat="1" applyFont="1" applyFill="1" applyBorder="1" applyAlignment="1" applyProtection="1">
      <alignment vertical="top" shrinkToFit="1"/>
      <protection locked="0"/>
    </xf>
    <xf numFmtId="4" fontId="8" fillId="0" borderId="53" xfId="0" applyNumberFormat="1" applyFont="1" applyBorder="1" applyAlignment="1">
      <alignment vertical="top" shrinkToFit="1"/>
    </xf>
    <xf numFmtId="4" fontId="8" fillId="0" borderId="52" xfId="0" applyNumberFormat="1" applyFont="1" applyBorder="1" applyAlignment="1">
      <alignment vertical="top" shrinkToFit="1"/>
    </xf>
    <xf numFmtId="4" fontId="8" fillId="0" borderId="73" xfId="0" applyNumberFormat="1" applyFont="1" applyBorder="1" applyAlignment="1">
      <alignment vertical="top" shrinkToFit="1"/>
    </xf>
    <xf numFmtId="0" fontId="7" fillId="7" borderId="9" xfId="0" applyFont="1" applyFill="1" applyBorder="1"/>
    <xf numFmtId="49" fontId="7" fillId="7" borderId="10" xfId="0" applyNumberFormat="1" applyFont="1" applyFill="1" applyBorder="1"/>
    <xf numFmtId="0" fontId="7" fillId="7" borderId="10" xfId="0" applyFont="1" applyFill="1" applyBorder="1"/>
    <xf numFmtId="4" fontId="7" fillId="7" borderId="46" xfId="0" applyNumberFormat="1" applyFont="1" applyFill="1" applyBorder="1"/>
    <xf numFmtId="0" fontId="0" fillId="9" borderId="9" xfId="0" applyFill="1" applyBorder="1" applyProtection="1">
      <protection locked="0"/>
    </xf>
    <xf numFmtId="49" fontId="0" fillId="9" borderId="10" xfId="0" applyNumberForma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46" xfId="0" applyFill="1" applyBorder="1" applyProtection="1">
      <protection locked="0"/>
    </xf>
    <xf numFmtId="0" fontId="8" fillId="0" borderId="50" xfId="0" applyNumberFormat="1" applyFont="1" applyBorder="1" applyAlignment="1">
      <alignment horizontal="left" vertical="top" wrapText="1"/>
    </xf>
    <xf numFmtId="0" fontId="18" fillId="0" borderId="50" xfId="0" applyNumberFormat="1" applyFont="1" applyBorder="1" applyAlignment="1" quotePrefix="1">
      <alignment horizontal="left" vertical="top" wrapText="1"/>
    </xf>
    <xf numFmtId="0" fontId="0" fillId="7" borderId="15" xfId="0" applyNumberFormat="1" applyFill="1" applyBorder="1" applyAlignment="1">
      <alignment horizontal="left" vertical="top" wrapText="1"/>
    </xf>
    <xf numFmtId="0" fontId="8" fillId="0" borderId="5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7" fillId="7" borderId="10" xfId="0" applyNumberFormat="1" applyFont="1" applyFill="1" applyBorder="1" applyAlignment="1">
      <alignment horizontal="left"/>
    </xf>
    <xf numFmtId="49" fontId="0" fillId="9" borderId="10" xfId="0" applyNumberFormat="1" applyFill="1" applyBorder="1" applyAlignment="1" applyProtection="1">
      <alignment horizontal="left"/>
      <protection locked="0"/>
    </xf>
    <xf numFmtId="0" fontId="7" fillId="7" borderId="9" xfId="0" applyFont="1" applyFill="1" applyBorder="1" applyAlignment="1">
      <alignment vertical="top"/>
    </xf>
    <xf numFmtId="49" fontId="7" fillId="7" borderId="10" xfId="0" applyNumberFormat="1" applyFont="1" applyFill="1" applyBorder="1" applyAlignment="1">
      <alignment vertical="top"/>
    </xf>
    <xf numFmtId="0" fontId="7" fillId="7" borderId="10" xfId="0" applyFont="1" applyFill="1" applyBorder="1" applyAlignment="1">
      <alignment vertical="top"/>
    </xf>
    <xf numFmtId="4" fontId="7" fillId="7" borderId="46" xfId="0" applyNumberFormat="1" applyFont="1" applyFill="1" applyBorder="1" applyAlignment="1">
      <alignment vertical="top"/>
    </xf>
    <xf numFmtId="0" fontId="0" fillId="9" borderId="9" xfId="0" applyFill="1" applyBorder="1" applyAlignment="1" applyProtection="1">
      <alignment vertical="top"/>
      <protection locked="0"/>
    </xf>
    <xf numFmtId="49" fontId="0" fillId="9" borderId="10" xfId="0" applyNumberFormat="1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46" xfId="0" applyFill="1" applyBorder="1" applyAlignment="1" applyProtection="1">
      <alignment vertical="top"/>
      <protection locked="0"/>
    </xf>
    <xf numFmtId="49" fontId="0" fillId="0" borderId="0" xfId="0" applyNumberFormat="1" applyAlignment="1">
      <alignment horizontal="left" vertical="top" wrapText="1"/>
    </xf>
    <xf numFmtId="49" fontId="7" fillId="7" borderId="10" xfId="0" applyNumberFormat="1" applyFont="1" applyFill="1" applyBorder="1" applyAlignment="1">
      <alignment horizontal="left" vertical="top" wrapText="1"/>
    </xf>
    <xf numFmtId="49" fontId="0" fillId="9" borderId="10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2" fontId="0" fillId="10" borderId="1" xfId="0" applyNumberFormat="1" applyFill="1" applyBorder="1" applyAlignment="1">
      <alignment/>
    </xf>
    <xf numFmtId="0" fontId="0" fillId="10" borderId="3" xfId="0" applyFill="1" applyBorder="1" applyAlignment="1">
      <alignment/>
    </xf>
    <xf numFmtId="4" fontId="0" fillId="10" borderId="9" xfId="0" applyNumberFormat="1" applyFill="1" applyBorder="1" applyAlignment="1">
      <alignment/>
    </xf>
    <xf numFmtId="0" fontId="0" fillId="10" borderId="46" xfId="0" applyFill="1" applyBorder="1" applyAlignment="1">
      <alignment/>
    </xf>
    <xf numFmtId="49" fontId="0" fillId="9" borderId="13" xfId="0" applyNumberFormat="1" applyFill="1" applyBorder="1" applyAlignment="1" applyProtection="1">
      <alignment horizontal="left"/>
      <protection locked="0"/>
    </xf>
    <xf numFmtId="49" fontId="0" fillId="9" borderId="14" xfId="0" applyNumberFormat="1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49" fontId="0" fillId="9" borderId="22" xfId="0" applyNumberFormat="1" applyFill="1" applyBorder="1" applyAlignment="1" applyProtection="1">
      <alignment horizontal="left"/>
      <protection locked="0"/>
    </xf>
    <xf numFmtId="49" fontId="0" fillId="9" borderId="74" xfId="0" applyNumberFormat="1" applyFill="1" applyBorder="1" applyAlignment="1" applyProtection="1">
      <alignment horizontal="left"/>
      <protection locked="0"/>
    </xf>
    <xf numFmtId="49" fontId="0" fillId="9" borderId="75" xfId="0" applyNumberForma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  <xf numFmtId="49" fontId="11" fillId="9" borderId="66" xfId="0" applyNumberFormat="1" applyFont="1" applyFill="1" applyBorder="1" applyAlignment="1" applyProtection="1">
      <alignment horizontal="left"/>
      <protection locked="0"/>
    </xf>
    <xf numFmtId="49" fontId="11" fillId="9" borderId="72" xfId="0" applyNumberFormat="1" applyFont="1" applyFill="1" applyBorder="1" applyAlignment="1" applyProtection="1">
      <alignment horizontal="left"/>
      <protection locked="0"/>
    </xf>
    <xf numFmtId="49" fontId="11" fillId="9" borderId="13" xfId="0" applyNumberFormat="1" applyFont="1" applyFill="1" applyBorder="1" applyAlignment="1" applyProtection="1">
      <alignment horizontal="left"/>
      <protection locked="0"/>
    </xf>
    <xf numFmtId="49" fontId="11" fillId="9" borderId="14" xfId="0" applyNumberFormat="1" applyFont="1" applyFill="1" applyBorder="1" applyAlignment="1" applyProtection="1">
      <alignment horizontal="left"/>
      <protection locked="0"/>
    </xf>
    <xf numFmtId="4" fontId="6" fillId="8" borderId="1" xfId="0" applyNumberFormat="1" applyFont="1" applyFill="1" applyBorder="1"/>
    <xf numFmtId="4" fontId="6" fillId="8" borderId="2" xfId="0" applyNumberFormat="1" applyFont="1" applyFill="1" applyBorder="1"/>
    <xf numFmtId="4" fontId="6" fillId="8" borderId="1" xfId="0" applyNumberFormat="1" applyFont="1" applyFill="1" applyBorder="1" applyAlignment="1">
      <alignment/>
    </xf>
    <xf numFmtId="4" fontId="0" fillId="8" borderId="3" xfId="0" applyNumberFormat="1" applyFill="1" applyBorder="1" applyAlignment="1">
      <alignment/>
    </xf>
    <xf numFmtId="4" fontId="6" fillId="11" borderId="10" xfId="0" applyNumberFormat="1" applyFont="1" applyFill="1" applyBorder="1" applyAlignment="1">
      <alignment horizontal="right" vertical="center"/>
    </xf>
    <xf numFmtId="4" fontId="6" fillId="11" borderId="76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14" fillId="0" borderId="40" xfId="0" applyNumberFormat="1" applyFont="1" applyBorder="1"/>
    <xf numFmtId="49" fontId="6" fillId="0" borderId="0" xfId="0" applyNumberFormat="1" applyFont="1"/>
    <xf numFmtId="0" fontId="6" fillId="0" borderId="0" xfId="0" applyFont="1"/>
    <xf numFmtId="0" fontId="3" fillId="0" borderId="13" xfId="20" applyFont="1" applyBorder="1" applyAlignment="1">
      <alignment horizontal="left"/>
      <protection/>
    </xf>
    <xf numFmtId="0" fontId="8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4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164" fontId="6" fillId="2" borderId="77" xfId="20" applyNumberFormat="1" applyFont="1" applyFill="1" applyBorder="1" applyAlignment="1">
      <alignment horizontal="right"/>
      <protection/>
    </xf>
    <xf numFmtId="164" fontId="6" fillId="2" borderId="78" xfId="20" applyNumberFormat="1" applyFont="1" applyFill="1" applyBorder="1" applyAlignment="1">
      <alignment horizontal="right"/>
      <protection/>
    </xf>
    <xf numFmtId="164" fontId="0" fillId="0" borderId="1" xfId="20" applyNumberFormat="1" applyBorder="1" applyAlignment="1">
      <alignment horizontal="right"/>
      <protection/>
    </xf>
    <xf numFmtId="164" fontId="0" fillId="0" borderId="22" xfId="20" applyNumberFormat="1" applyBorder="1" applyAlignment="1">
      <alignment horizontal="right"/>
      <protection/>
    </xf>
    <xf numFmtId="0" fontId="0" fillId="0" borderId="4" xfId="0" applyFont="1" applyBorder="1"/>
    <xf numFmtId="0" fontId="0" fillId="0" borderId="5" xfId="0" applyFont="1" applyBorder="1"/>
    <xf numFmtId="0" fontId="0" fillId="0" borderId="4" xfId="0" applyBorder="1"/>
    <xf numFmtId="0" fontId="0" fillId="0" borderId="5" xfId="0" applyBorder="1"/>
    <xf numFmtId="165" fontId="7" fillId="5" borderId="26" xfId="20" applyNumberFormat="1" applyFont="1" applyFill="1" applyBorder="1" applyAlignment="1">
      <alignment wrapText="1"/>
      <protection/>
    </xf>
    <xf numFmtId="165" fontId="0" fillId="0" borderId="27" xfId="0" applyNumberFormat="1" applyBorder="1" applyAlignment="1">
      <alignment wrapText="1"/>
    </xf>
    <xf numFmtId="0" fontId="0" fillId="0" borderId="0" xfId="20" applyAlignment="1">
      <alignment horizontal="left" wrapText="1"/>
      <protection/>
    </xf>
    <xf numFmtId="0" fontId="0" fillId="0" borderId="4" xfId="20" applyBorder="1" applyAlignment="1">
      <alignment horizontal="center"/>
      <protection/>
    </xf>
    <xf numFmtId="0" fontId="0" fillId="0" borderId="30" xfId="20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0" fillId="0" borderId="63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7" fillId="2" borderId="1" xfId="20" applyFont="1" applyFill="1" applyBorder="1" applyAlignment="1">
      <alignment wrapText="1"/>
      <protection/>
    </xf>
    <xf numFmtId="0" fontId="7" fillId="2" borderId="2" xfId="20" applyFont="1" applyFill="1" applyBorder="1" applyAlignment="1">
      <alignment wrapText="1"/>
      <protection/>
    </xf>
    <xf numFmtId="0" fontId="7" fillId="2" borderId="3" xfId="20" applyFont="1" applyFill="1" applyBorder="1" applyAlignment="1">
      <alignment wrapText="1"/>
      <protection/>
    </xf>
    <xf numFmtId="0" fontId="0" fillId="0" borderId="79" xfId="0" applyBorder="1"/>
    <xf numFmtId="0" fontId="0" fillId="0" borderId="48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55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82" xfId="0" applyNumberFormat="1" applyBorder="1" applyAlignment="1">
      <alignment vertical="top" shrinkToFit="1"/>
    </xf>
    <xf numFmtId="4" fontId="0" fillId="7" borderId="34" xfId="0" applyNumberFormat="1" applyFill="1" applyBorder="1" applyAlignment="1">
      <alignment vertical="top" shrinkToFit="1"/>
    </xf>
    <xf numFmtId="4" fontId="0" fillId="7" borderId="18" xfId="0" applyNumberFormat="1" applyFill="1" applyBorder="1" applyAlignment="1">
      <alignment vertical="top" shrinkToFit="1"/>
    </xf>
    <xf numFmtId="49" fontId="0" fillId="0" borderId="55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shrinkToFit="1"/>
    </xf>
    <xf numFmtId="49" fontId="0" fillId="7" borderId="82" xfId="0" applyNumberFormat="1" applyFill="1" applyBorder="1" applyAlignment="1">
      <alignment vertical="top" shrinkToFit="1"/>
    </xf>
    <xf numFmtId="4" fontId="0" fillId="7" borderId="28" xfId="0" applyNumberFormat="1" applyFill="1" applyBorder="1" applyAlignment="1">
      <alignment vertical="top"/>
    </xf>
    <xf numFmtId="4" fontId="0" fillId="7" borderId="27" xfId="0" applyNumberForma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75">
      <c r="A2" s="129" t="s">
        <v>47</v>
      </c>
      <c r="B2" s="130"/>
      <c r="C2" s="128"/>
      <c r="D2" s="128"/>
      <c r="E2" s="128"/>
      <c r="F2" s="128"/>
      <c r="G2" s="128"/>
      <c r="H2" s="128"/>
    </row>
    <row r="3" spans="1:8" ht="15.75">
      <c r="A3" s="129"/>
      <c r="B3" s="130"/>
      <c r="C3" s="128"/>
      <c r="D3" s="128"/>
      <c r="E3" s="128"/>
      <c r="F3" s="128"/>
      <c r="G3" s="128"/>
      <c r="H3" s="128"/>
    </row>
    <row r="4" spans="1:8" ht="13.5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48</v>
      </c>
      <c r="B5" s="314" t="s">
        <v>1</v>
      </c>
      <c r="C5" s="314"/>
      <c r="D5" s="314"/>
      <c r="E5" s="314"/>
      <c r="F5" s="314"/>
      <c r="G5" s="315"/>
      <c r="H5" s="128"/>
    </row>
    <row r="6" spans="1:8" ht="12.75">
      <c r="A6" s="133" t="s">
        <v>49</v>
      </c>
      <c r="B6" s="316"/>
      <c r="C6" s="316"/>
      <c r="D6" s="316"/>
      <c r="E6" s="316"/>
      <c r="F6" s="316"/>
      <c r="G6" s="317"/>
      <c r="H6" s="128"/>
    </row>
    <row r="7" spans="1:8" ht="12.75">
      <c r="A7" s="133" t="s">
        <v>50</v>
      </c>
      <c r="B7" s="316"/>
      <c r="C7" s="316"/>
      <c r="D7" s="316"/>
      <c r="E7" s="316"/>
      <c r="F7" s="316"/>
      <c r="G7" s="317"/>
      <c r="H7" s="128"/>
    </row>
    <row r="8" spans="1:8" ht="12.75">
      <c r="A8" s="133" t="s">
        <v>51</v>
      </c>
      <c r="B8" s="316"/>
      <c r="C8" s="316"/>
      <c r="D8" s="316"/>
      <c r="E8" s="316"/>
      <c r="F8" s="316"/>
      <c r="G8" s="317"/>
      <c r="H8" s="128"/>
    </row>
    <row r="9" spans="1:8" ht="12.75">
      <c r="A9" s="133" t="s">
        <v>52</v>
      </c>
      <c r="B9" s="316"/>
      <c r="C9" s="316"/>
      <c r="D9" s="316"/>
      <c r="E9" s="316"/>
      <c r="F9" s="316"/>
      <c r="G9" s="317"/>
      <c r="H9" s="128"/>
    </row>
    <row r="10" spans="1:8" ht="12.75">
      <c r="A10" s="133" t="s">
        <v>53</v>
      </c>
      <c r="B10" s="316"/>
      <c r="C10" s="316"/>
      <c r="D10" s="316"/>
      <c r="E10" s="316"/>
      <c r="F10" s="316"/>
      <c r="G10" s="317"/>
      <c r="H10" s="128"/>
    </row>
    <row r="11" spans="1:8" ht="12.75">
      <c r="A11" s="133" t="s">
        <v>54</v>
      </c>
      <c r="B11" s="306"/>
      <c r="C11" s="306"/>
      <c r="D11" s="306"/>
      <c r="E11" s="306"/>
      <c r="F11" s="306"/>
      <c r="G11" s="307"/>
      <c r="H11" s="128"/>
    </row>
    <row r="12" spans="1:8" ht="12.75">
      <c r="A12" s="133" t="s">
        <v>55</v>
      </c>
      <c r="B12" s="308"/>
      <c r="C12" s="309"/>
      <c r="D12" s="309"/>
      <c r="E12" s="309"/>
      <c r="F12" s="309"/>
      <c r="G12" s="310"/>
      <c r="H12" s="128"/>
    </row>
    <row r="13" spans="1:8" ht="13.5" thickBot="1">
      <c r="A13" s="134" t="s">
        <v>56</v>
      </c>
      <c r="B13" s="311"/>
      <c r="C13" s="311"/>
      <c r="D13" s="311"/>
      <c r="E13" s="311"/>
      <c r="F13" s="311"/>
      <c r="G13" s="312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57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313" t="s">
        <v>58</v>
      </c>
      <c r="B17" s="313"/>
      <c r="C17" s="313"/>
      <c r="D17" s="313"/>
      <c r="E17" s="313"/>
      <c r="F17" s="313"/>
      <c r="G17" s="313"/>
      <c r="H17" s="128"/>
    </row>
  </sheetData>
  <sheetProtection password="86EA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50"/>
  <sheetViews>
    <sheetView showGridLines="0" workbookViewId="0" topLeftCell="A1">
      <selection activeCell="I1" sqref="I1:I104857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4.75390625" style="0" customWidth="1"/>
    <col min="14" max="26" width="9.00390625" style="0" hidden="1" customWidth="1"/>
    <col min="29" max="41" width="9.00390625" style="0" hidden="1" customWidth="1"/>
  </cols>
  <sheetData>
    <row r="1" spans="1:10" ht="16.5" thickBot="1">
      <c r="A1" s="368" t="s">
        <v>70</v>
      </c>
      <c r="B1" s="368"/>
      <c r="C1" s="369"/>
      <c r="D1" s="368"/>
      <c r="E1" s="368"/>
      <c r="F1" s="368"/>
      <c r="G1" s="368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78" t="s">
        <v>83</v>
      </c>
      <c r="D2" s="370"/>
      <c r="E2" s="370"/>
      <c r="F2" s="370"/>
      <c r="G2" s="371"/>
      <c r="H2" s="176"/>
      <c r="I2" s="176"/>
      <c r="J2" s="176"/>
    </row>
    <row r="3" spans="1:10" ht="12.75">
      <c r="A3" s="179" t="s">
        <v>72</v>
      </c>
      <c r="B3" s="180" t="s">
        <v>92</v>
      </c>
      <c r="C3" s="379" t="s">
        <v>93</v>
      </c>
      <c r="D3" s="372"/>
      <c r="E3" s="372"/>
      <c r="F3" s="372"/>
      <c r="G3" s="373"/>
      <c r="H3" s="176"/>
      <c r="I3" s="176"/>
      <c r="J3" s="176"/>
    </row>
    <row r="4" spans="1:10" ht="13.5" thickBot="1">
      <c r="A4" s="222" t="s">
        <v>73</v>
      </c>
      <c r="B4" s="223" t="s">
        <v>92</v>
      </c>
      <c r="C4" s="380" t="s">
        <v>93</v>
      </c>
      <c r="D4" s="381"/>
      <c r="E4" s="381"/>
      <c r="F4" s="381"/>
      <c r="G4" s="382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3" ht="39.75" thickBot="1" thickTop="1">
      <c r="A6" s="228" t="s">
        <v>74</v>
      </c>
      <c r="B6" s="229" t="s">
        <v>75</v>
      </c>
      <c r="C6" s="230" t="s">
        <v>76</v>
      </c>
      <c r="D6" s="248" t="s">
        <v>77</v>
      </c>
      <c r="E6" s="249" t="s">
        <v>78</v>
      </c>
      <c r="F6" s="250" t="s">
        <v>79</v>
      </c>
      <c r="G6" s="251" t="s">
        <v>80</v>
      </c>
      <c r="H6" s="252" t="s">
        <v>41</v>
      </c>
      <c r="I6" s="252" t="s">
        <v>102</v>
      </c>
      <c r="J6" s="252" t="s">
        <v>103</v>
      </c>
      <c r="K6" s="253" t="s">
        <v>104</v>
      </c>
      <c r="L6" s="253" t="s">
        <v>105</v>
      </c>
      <c r="M6" s="231" t="s">
        <v>106</v>
      </c>
    </row>
    <row r="7" spans="1:13" ht="12.75">
      <c r="A7" s="254" t="s">
        <v>107</v>
      </c>
      <c r="B7" s="255" t="s">
        <v>108</v>
      </c>
      <c r="C7" s="256" t="s">
        <v>109</v>
      </c>
      <c r="D7" s="257"/>
      <c r="E7" s="224"/>
      <c r="F7" s="383">
        <f>SUM(G8:G22)</f>
        <v>0</v>
      </c>
      <c r="G7" s="384"/>
      <c r="H7" s="225"/>
      <c r="I7" s="225">
        <f>SUM(I8:I22)</f>
        <v>0</v>
      </c>
      <c r="J7" s="225"/>
      <c r="K7" s="225">
        <f>SUM(K8:K22)</f>
        <v>0</v>
      </c>
      <c r="L7" s="258"/>
      <c r="M7" s="259">
        <f>SUM(M8:M22)</f>
        <v>158.40446</v>
      </c>
    </row>
    <row r="8" spans="1:60" ht="12.75" outlineLevel="1">
      <c r="A8" s="245">
        <v>1</v>
      </c>
      <c r="B8" s="232" t="s">
        <v>618</v>
      </c>
      <c r="C8" s="276" t="s">
        <v>619</v>
      </c>
      <c r="D8" s="234" t="s">
        <v>212</v>
      </c>
      <c r="E8" s="237">
        <v>102.72</v>
      </c>
      <c r="F8" s="240"/>
      <c r="G8" s="241">
        <f aca="true" t="shared" si="0" ref="G8:G17">E8*F8</f>
        <v>0</v>
      </c>
      <c r="H8" s="241">
        <v>21</v>
      </c>
      <c r="I8" s="241">
        <f aca="true" t="shared" si="1" ref="I8:I17">G8*(1+H8/100)</f>
        <v>0</v>
      </c>
      <c r="J8" s="241">
        <v>0</v>
      </c>
      <c r="K8" s="241">
        <f aca="true" t="shared" si="2" ref="K8:K17">E8*J8</f>
        <v>0</v>
      </c>
      <c r="L8" s="242">
        <v>0.118</v>
      </c>
      <c r="M8" s="246">
        <f aca="true" t="shared" si="3" ref="M8:M17">E8*L8</f>
        <v>12.120959999999998</v>
      </c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5">
        <v>2</v>
      </c>
      <c r="B9" s="232" t="s">
        <v>620</v>
      </c>
      <c r="C9" s="276" t="s">
        <v>621</v>
      </c>
      <c r="D9" s="234" t="s">
        <v>212</v>
      </c>
      <c r="E9" s="237">
        <v>80.1</v>
      </c>
      <c r="F9" s="240"/>
      <c r="G9" s="241">
        <f t="shared" si="0"/>
        <v>0</v>
      </c>
      <c r="H9" s="241">
        <v>21</v>
      </c>
      <c r="I9" s="241">
        <f t="shared" si="1"/>
        <v>0</v>
      </c>
      <c r="J9" s="241">
        <v>0</v>
      </c>
      <c r="K9" s="241">
        <f t="shared" si="2"/>
        <v>0</v>
      </c>
      <c r="L9" s="242">
        <v>0.408</v>
      </c>
      <c r="M9" s="246">
        <f t="shared" si="3"/>
        <v>32.6808</v>
      </c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5">
        <v>3</v>
      </c>
      <c r="B10" s="232" t="s">
        <v>622</v>
      </c>
      <c r="C10" s="276" t="s">
        <v>623</v>
      </c>
      <c r="D10" s="234" t="s">
        <v>212</v>
      </c>
      <c r="E10" s="237">
        <v>80.1</v>
      </c>
      <c r="F10" s="240"/>
      <c r="G10" s="241">
        <f t="shared" si="0"/>
        <v>0</v>
      </c>
      <c r="H10" s="241">
        <v>21</v>
      </c>
      <c r="I10" s="241">
        <f t="shared" si="1"/>
        <v>0</v>
      </c>
      <c r="J10" s="241">
        <v>0</v>
      </c>
      <c r="K10" s="241">
        <f t="shared" si="2"/>
        <v>0</v>
      </c>
      <c r="L10" s="242">
        <v>0.13</v>
      </c>
      <c r="M10" s="246">
        <f t="shared" si="3"/>
        <v>10.413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12.75" outlineLevel="1">
      <c r="A11" s="245">
        <v>4</v>
      </c>
      <c r="B11" s="232" t="s">
        <v>624</v>
      </c>
      <c r="C11" s="276" t="s">
        <v>625</v>
      </c>
      <c r="D11" s="234" t="s">
        <v>212</v>
      </c>
      <c r="E11" s="237">
        <v>4</v>
      </c>
      <c r="F11" s="240"/>
      <c r="G11" s="241">
        <f t="shared" si="0"/>
        <v>0</v>
      </c>
      <c r="H11" s="241">
        <v>21</v>
      </c>
      <c r="I11" s="241">
        <f t="shared" si="1"/>
        <v>0</v>
      </c>
      <c r="J11" s="241">
        <v>0</v>
      </c>
      <c r="K11" s="241">
        <f t="shared" si="2"/>
        <v>0</v>
      </c>
      <c r="L11" s="242">
        <v>0.4</v>
      </c>
      <c r="M11" s="246">
        <f t="shared" si="3"/>
        <v>1.6</v>
      </c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5">
        <v>5</v>
      </c>
      <c r="B12" s="232" t="s">
        <v>626</v>
      </c>
      <c r="C12" s="276" t="s">
        <v>627</v>
      </c>
      <c r="D12" s="234" t="s">
        <v>212</v>
      </c>
      <c r="E12" s="237">
        <v>10.1</v>
      </c>
      <c r="F12" s="240"/>
      <c r="G12" s="241">
        <f t="shared" si="0"/>
        <v>0</v>
      </c>
      <c r="H12" s="241">
        <v>21</v>
      </c>
      <c r="I12" s="241">
        <f t="shared" si="1"/>
        <v>0</v>
      </c>
      <c r="J12" s="241">
        <v>0</v>
      </c>
      <c r="K12" s="241">
        <f t="shared" si="2"/>
        <v>0</v>
      </c>
      <c r="L12" s="242">
        <v>0.098</v>
      </c>
      <c r="M12" s="246">
        <f t="shared" si="3"/>
        <v>0.9898</v>
      </c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12.75" outlineLevel="1">
      <c r="A13" s="245">
        <v>6</v>
      </c>
      <c r="B13" s="232" t="s">
        <v>628</v>
      </c>
      <c r="C13" s="276" t="s">
        <v>629</v>
      </c>
      <c r="D13" s="234" t="s">
        <v>212</v>
      </c>
      <c r="E13" s="237">
        <v>4</v>
      </c>
      <c r="F13" s="240"/>
      <c r="G13" s="241">
        <f t="shared" si="0"/>
        <v>0</v>
      </c>
      <c r="H13" s="241">
        <v>21</v>
      </c>
      <c r="I13" s="241">
        <f t="shared" si="1"/>
        <v>0</v>
      </c>
      <c r="J13" s="241">
        <v>0</v>
      </c>
      <c r="K13" s="241">
        <f t="shared" si="2"/>
        <v>0</v>
      </c>
      <c r="L13" s="242">
        <v>0.316</v>
      </c>
      <c r="M13" s="246">
        <f t="shared" si="3"/>
        <v>1.264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22.5" outlineLevel="1">
      <c r="A14" s="245">
        <v>7</v>
      </c>
      <c r="B14" s="232" t="s">
        <v>630</v>
      </c>
      <c r="C14" s="276" t="s">
        <v>631</v>
      </c>
      <c r="D14" s="234" t="s">
        <v>212</v>
      </c>
      <c r="E14" s="237">
        <v>256.32</v>
      </c>
      <c r="F14" s="240"/>
      <c r="G14" s="241">
        <f t="shared" si="0"/>
        <v>0</v>
      </c>
      <c r="H14" s="241">
        <v>21</v>
      </c>
      <c r="I14" s="241">
        <f t="shared" si="1"/>
        <v>0</v>
      </c>
      <c r="J14" s="241">
        <v>0</v>
      </c>
      <c r="K14" s="241">
        <f t="shared" si="2"/>
        <v>0</v>
      </c>
      <c r="L14" s="242">
        <v>0.235</v>
      </c>
      <c r="M14" s="246">
        <f t="shared" si="3"/>
        <v>60.23519999999999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5">
        <v>8</v>
      </c>
      <c r="B15" s="232" t="s">
        <v>632</v>
      </c>
      <c r="C15" s="276" t="s">
        <v>633</v>
      </c>
      <c r="D15" s="234" t="s">
        <v>212</v>
      </c>
      <c r="E15" s="237">
        <v>223.3</v>
      </c>
      <c r="F15" s="240"/>
      <c r="G15" s="241">
        <f t="shared" si="0"/>
        <v>0</v>
      </c>
      <c r="H15" s="241">
        <v>21</v>
      </c>
      <c r="I15" s="241">
        <f t="shared" si="1"/>
        <v>0</v>
      </c>
      <c r="J15" s="241">
        <v>0</v>
      </c>
      <c r="K15" s="241">
        <f t="shared" si="2"/>
        <v>0</v>
      </c>
      <c r="L15" s="242">
        <v>0.154</v>
      </c>
      <c r="M15" s="246">
        <f t="shared" si="3"/>
        <v>34.388200000000005</v>
      </c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5">
        <v>9</v>
      </c>
      <c r="B16" s="232" t="s">
        <v>634</v>
      </c>
      <c r="C16" s="276" t="s">
        <v>635</v>
      </c>
      <c r="D16" s="234" t="s">
        <v>350</v>
      </c>
      <c r="E16" s="237">
        <v>32.5</v>
      </c>
      <c r="F16" s="240"/>
      <c r="G16" s="241">
        <f t="shared" si="0"/>
        <v>0</v>
      </c>
      <c r="H16" s="241">
        <v>21</v>
      </c>
      <c r="I16" s="241">
        <f t="shared" si="1"/>
        <v>0</v>
      </c>
      <c r="J16" s="241">
        <v>0</v>
      </c>
      <c r="K16" s="241">
        <f t="shared" si="2"/>
        <v>0</v>
      </c>
      <c r="L16" s="242">
        <v>0.145</v>
      </c>
      <c r="M16" s="246">
        <f t="shared" si="3"/>
        <v>4.7124999999999995</v>
      </c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12.75" outlineLevel="1">
      <c r="A17" s="245">
        <v>10</v>
      </c>
      <c r="B17" s="232" t="s">
        <v>280</v>
      </c>
      <c r="C17" s="276" t="s">
        <v>281</v>
      </c>
      <c r="D17" s="234" t="s">
        <v>212</v>
      </c>
      <c r="E17" s="237">
        <v>2769.94</v>
      </c>
      <c r="F17" s="240"/>
      <c r="G17" s="241">
        <f t="shared" si="0"/>
        <v>0</v>
      </c>
      <c r="H17" s="241">
        <v>21</v>
      </c>
      <c r="I17" s="241">
        <f t="shared" si="1"/>
        <v>0</v>
      </c>
      <c r="J17" s="241">
        <v>0</v>
      </c>
      <c r="K17" s="241">
        <f t="shared" si="2"/>
        <v>0</v>
      </c>
      <c r="L17" s="242">
        <v>0</v>
      </c>
      <c r="M17" s="246">
        <f t="shared" si="3"/>
        <v>0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5"/>
      <c r="B18" s="232"/>
      <c r="C18" s="277" t="s">
        <v>636</v>
      </c>
      <c r="D18" s="235"/>
      <c r="E18" s="238">
        <v>506.44</v>
      </c>
      <c r="F18" s="241"/>
      <c r="G18" s="241"/>
      <c r="H18" s="241"/>
      <c r="I18" s="241"/>
      <c r="J18" s="241"/>
      <c r="K18" s="241"/>
      <c r="L18" s="242"/>
      <c r="M18" s="24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22.5" outlineLevel="1">
      <c r="A19" s="245"/>
      <c r="B19" s="232"/>
      <c r="C19" s="277" t="s">
        <v>637</v>
      </c>
      <c r="D19" s="235"/>
      <c r="E19" s="238">
        <v>1060.5</v>
      </c>
      <c r="F19" s="241"/>
      <c r="G19" s="241"/>
      <c r="H19" s="241"/>
      <c r="I19" s="241"/>
      <c r="J19" s="241"/>
      <c r="K19" s="241"/>
      <c r="L19" s="242"/>
      <c r="M19" s="24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22.5" outlineLevel="1">
      <c r="A20" s="245"/>
      <c r="B20" s="232"/>
      <c r="C20" s="277" t="s">
        <v>638</v>
      </c>
      <c r="D20" s="235"/>
      <c r="E20" s="238">
        <v>299.5</v>
      </c>
      <c r="F20" s="241"/>
      <c r="G20" s="241"/>
      <c r="H20" s="241"/>
      <c r="I20" s="241"/>
      <c r="J20" s="241"/>
      <c r="K20" s="241"/>
      <c r="L20" s="242"/>
      <c r="M20" s="24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22.5" outlineLevel="1">
      <c r="A21" s="245"/>
      <c r="B21" s="232"/>
      <c r="C21" s="277" t="s">
        <v>639</v>
      </c>
      <c r="D21" s="235"/>
      <c r="E21" s="238">
        <v>839.5</v>
      </c>
      <c r="F21" s="241"/>
      <c r="G21" s="241"/>
      <c r="H21" s="241"/>
      <c r="I21" s="241"/>
      <c r="J21" s="241"/>
      <c r="K21" s="241"/>
      <c r="L21" s="242"/>
      <c r="M21" s="24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5"/>
      <c r="B22" s="232"/>
      <c r="C22" s="277" t="s">
        <v>640</v>
      </c>
      <c r="D22" s="235"/>
      <c r="E22" s="238">
        <v>64</v>
      </c>
      <c r="F22" s="241"/>
      <c r="G22" s="241"/>
      <c r="H22" s="241"/>
      <c r="I22" s="241"/>
      <c r="J22" s="241"/>
      <c r="K22" s="241"/>
      <c r="L22" s="242"/>
      <c r="M22" s="24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13" ht="12.75">
      <c r="A23" s="227" t="s">
        <v>107</v>
      </c>
      <c r="B23" s="233" t="s">
        <v>641</v>
      </c>
      <c r="C23" s="278" t="s">
        <v>642</v>
      </c>
      <c r="D23" s="236"/>
      <c r="E23" s="239"/>
      <c r="F23" s="376">
        <f>SUM(G24:G26)</f>
        <v>0</v>
      </c>
      <c r="G23" s="377"/>
      <c r="H23" s="243"/>
      <c r="I23" s="243">
        <f>SUM(I24:I26)</f>
        <v>0</v>
      </c>
      <c r="J23" s="243"/>
      <c r="K23" s="243">
        <f>SUM(K24:K26)</f>
        <v>0.04196999999999999</v>
      </c>
      <c r="L23" s="244"/>
      <c r="M23" s="247">
        <f>SUM(M24:M26)</f>
        <v>0</v>
      </c>
    </row>
    <row r="24" spans="1:60" ht="12.75" outlineLevel="1">
      <c r="A24" s="245">
        <v>11</v>
      </c>
      <c r="B24" s="232" t="s">
        <v>643</v>
      </c>
      <c r="C24" s="276" t="s">
        <v>644</v>
      </c>
      <c r="D24" s="234" t="s">
        <v>350</v>
      </c>
      <c r="E24" s="237">
        <v>32</v>
      </c>
      <c r="F24" s="240"/>
      <c r="G24" s="241">
        <f>E24*F24</f>
        <v>0</v>
      </c>
      <c r="H24" s="241">
        <v>21</v>
      </c>
      <c r="I24" s="241">
        <f>G24*(1+H24/100)</f>
        <v>0</v>
      </c>
      <c r="J24" s="241">
        <v>0.00081</v>
      </c>
      <c r="K24" s="241">
        <f>E24*J24</f>
        <v>0.02592</v>
      </c>
      <c r="L24" s="242">
        <v>0</v>
      </c>
      <c r="M24" s="246">
        <f>E24*L24</f>
        <v>0</v>
      </c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5"/>
      <c r="B25" s="232"/>
      <c r="C25" s="277" t="s">
        <v>645</v>
      </c>
      <c r="D25" s="235"/>
      <c r="E25" s="238">
        <v>32</v>
      </c>
      <c r="F25" s="241"/>
      <c r="G25" s="241"/>
      <c r="H25" s="241"/>
      <c r="I25" s="241"/>
      <c r="J25" s="241"/>
      <c r="K25" s="241"/>
      <c r="L25" s="242"/>
      <c r="M25" s="24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5">
        <v>12</v>
      </c>
      <c r="B26" s="232" t="s">
        <v>646</v>
      </c>
      <c r="C26" s="276" t="s">
        <v>647</v>
      </c>
      <c r="D26" s="234" t="s">
        <v>350</v>
      </c>
      <c r="E26" s="237">
        <v>15</v>
      </c>
      <c r="F26" s="240"/>
      <c r="G26" s="241">
        <f>E26*F26</f>
        <v>0</v>
      </c>
      <c r="H26" s="241">
        <v>21</v>
      </c>
      <c r="I26" s="241">
        <f>G26*(1+H26/100)</f>
        <v>0</v>
      </c>
      <c r="J26" s="241">
        <v>0.00107</v>
      </c>
      <c r="K26" s="241">
        <f>E26*J26</f>
        <v>0.01605</v>
      </c>
      <c r="L26" s="242">
        <v>0</v>
      </c>
      <c r="M26" s="246">
        <f>E26*L26</f>
        <v>0</v>
      </c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13" ht="12.75">
      <c r="A27" s="227" t="s">
        <v>107</v>
      </c>
      <c r="B27" s="233" t="s">
        <v>396</v>
      </c>
      <c r="C27" s="278" t="s">
        <v>397</v>
      </c>
      <c r="D27" s="236"/>
      <c r="E27" s="239"/>
      <c r="F27" s="376">
        <f>SUM(G28:G29)</f>
        <v>0</v>
      </c>
      <c r="G27" s="377"/>
      <c r="H27" s="243"/>
      <c r="I27" s="243">
        <f>SUM(I28:I29)</f>
        <v>0</v>
      </c>
      <c r="J27" s="243"/>
      <c r="K27" s="243">
        <f>SUM(K28:K29)</f>
        <v>168.02478</v>
      </c>
      <c r="L27" s="244"/>
      <c r="M27" s="247">
        <f>SUM(M28:M29)</f>
        <v>0</v>
      </c>
    </row>
    <row r="28" spans="1:60" ht="12.75" outlineLevel="1">
      <c r="A28" s="245">
        <v>13</v>
      </c>
      <c r="B28" s="232" t="s">
        <v>400</v>
      </c>
      <c r="C28" s="276" t="s">
        <v>401</v>
      </c>
      <c r="D28" s="234" t="s">
        <v>112</v>
      </c>
      <c r="E28" s="237">
        <v>88.902</v>
      </c>
      <c r="F28" s="240"/>
      <c r="G28" s="241">
        <f>E28*F28</f>
        <v>0</v>
      </c>
      <c r="H28" s="241">
        <v>21</v>
      </c>
      <c r="I28" s="241">
        <f>G28*(1+H28/100)</f>
        <v>0</v>
      </c>
      <c r="J28" s="241">
        <v>1.89</v>
      </c>
      <c r="K28" s="241">
        <f>E28*J28</f>
        <v>168.02478</v>
      </c>
      <c r="L28" s="242">
        <v>0</v>
      </c>
      <c r="M28" s="246">
        <f>E28*L28</f>
        <v>0</v>
      </c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5"/>
      <c r="B29" s="232"/>
      <c r="C29" s="277" t="s">
        <v>648</v>
      </c>
      <c r="D29" s="235"/>
      <c r="E29" s="238">
        <v>88.9</v>
      </c>
      <c r="F29" s="241"/>
      <c r="G29" s="241"/>
      <c r="H29" s="241"/>
      <c r="I29" s="241"/>
      <c r="J29" s="241"/>
      <c r="K29" s="241"/>
      <c r="L29" s="242"/>
      <c r="M29" s="24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13" ht="12.75">
      <c r="A30" s="227" t="s">
        <v>107</v>
      </c>
      <c r="B30" s="233" t="s">
        <v>339</v>
      </c>
      <c r="C30" s="278" t="s">
        <v>93</v>
      </c>
      <c r="D30" s="236"/>
      <c r="E30" s="239"/>
      <c r="F30" s="376">
        <f>SUM(G31:G76)</f>
        <v>0</v>
      </c>
      <c r="G30" s="377"/>
      <c r="H30" s="243"/>
      <c r="I30" s="243">
        <f>SUM(I31:I76)</f>
        <v>0</v>
      </c>
      <c r="J30" s="243"/>
      <c r="K30" s="243">
        <f>SUM(K31:K76)</f>
        <v>3282.6576528250002</v>
      </c>
      <c r="L30" s="244"/>
      <c r="M30" s="247">
        <f>SUM(M31:M76)</f>
        <v>0</v>
      </c>
    </row>
    <row r="31" spans="1:60" ht="12.75" outlineLevel="1">
      <c r="A31" s="245">
        <v>14</v>
      </c>
      <c r="B31" s="232" t="s">
        <v>649</v>
      </c>
      <c r="C31" s="276" t="s">
        <v>650</v>
      </c>
      <c r="D31" s="234" t="s">
        <v>212</v>
      </c>
      <c r="E31" s="237">
        <v>2944.2025</v>
      </c>
      <c r="F31" s="240"/>
      <c r="G31" s="241">
        <f>E31*F31</f>
        <v>0</v>
      </c>
      <c r="H31" s="241">
        <v>21</v>
      </c>
      <c r="I31" s="241">
        <f>G31*(1+H31/100)</f>
        <v>0</v>
      </c>
      <c r="J31" s="241">
        <v>0.38625</v>
      </c>
      <c r="K31" s="241">
        <f>E31*J31</f>
        <v>1137.1982156249999</v>
      </c>
      <c r="L31" s="242">
        <v>0</v>
      </c>
      <c r="M31" s="246">
        <f>E31*L31</f>
        <v>0</v>
      </c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45"/>
      <c r="B32" s="232"/>
      <c r="C32" s="277" t="s">
        <v>636</v>
      </c>
      <c r="D32" s="235"/>
      <c r="E32" s="238">
        <v>506.44</v>
      </c>
      <c r="F32" s="241"/>
      <c r="G32" s="241"/>
      <c r="H32" s="241"/>
      <c r="I32" s="241"/>
      <c r="J32" s="241"/>
      <c r="K32" s="241"/>
      <c r="L32" s="242"/>
      <c r="M32" s="24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22.5" outlineLevel="1">
      <c r="A33" s="245"/>
      <c r="B33" s="232"/>
      <c r="C33" s="277" t="s">
        <v>637</v>
      </c>
      <c r="D33" s="235"/>
      <c r="E33" s="238">
        <v>1060.5</v>
      </c>
      <c r="F33" s="241"/>
      <c r="G33" s="241"/>
      <c r="H33" s="241"/>
      <c r="I33" s="241"/>
      <c r="J33" s="241"/>
      <c r="K33" s="241"/>
      <c r="L33" s="242"/>
      <c r="M33" s="24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22.5" outlineLevel="1">
      <c r="A34" s="245"/>
      <c r="B34" s="232"/>
      <c r="C34" s="277" t="s">
        <v>638</v>
      </c>
      <c r="D34" s="235"/>
      <c r="E34" s="238">
        <v>299.5</v>
      </c>
      <c r="F34" s="241"/>
      <c r="G34" s="241"/>
      <c r="H34" s="241"/>
      <c r="I34" s="241"/>
      <c r="J34" s="241"/>
      <c r="K34" s="241"/>
      <c r="L34" s="242"/>
      <c r="M34" s="24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22.5" outlineLevel="1">
      <c r="A35" s="245"/>
      <c r="B35" s="232"/>
      <c r="C35" s="277" t="s">
        <v>639</v>
      </c>
      <c r="D35" s="235"/>
      <c r="E35" s="238">
        <v>839.5</v>
      </c>
      <c r="F35" s="241"/>
      <c r="G35" s="241"/>
      <c r="H35" s="241"/>
      <c r="I35" s="241"/>
      <c r="J35" s="241"/>
      <c r="K35" s="241"/>
      <c r="L35" s="242"/>
      <c r="M35" s="24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5"/>
      <c r="B36" s="232"/>
      <c r="C36" s="277" t="s">
        <v>640</v>
      </c>
      <c r="D36" s="235"/>
      <c r="E36" s="238">
        <v>64</v>
      </c>
      <c r="F36" s="241"/>
      <c r="G36" s="241"/>
      <c r="H36" s="241"/>
      <c r="I36" s="241"/>
      <c r="J36" s="241"/>
      <c r="K36" s="241"/>
      <c r="L36" s="242"/>
      <c r="M36" s="24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5"/>
      <c r="B37" s="232"/>
      <c r="C37" s="277" t="s">
        <v>651</v>
      </c>
      <c r="D37" s="235"/>
      <c r="E37" s="238">
        <v>32.35</v>
      </c>
      <c r="F37" s="241"/>
      <c r="G37" s="241"/>
      <c r="H37" s="241"/>
      <c r="I37" s="241"/>
      <c r="J37" s="241"/>
      <c r="K37" s="241"/>
      <c r="L37" s="242"/>
      <c r="M37" s="24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5"/>
      <c r="B38" s="232"/>
      <c r="C38" s="277" t="s">
        <v>652</v>
      </c>
      <c r="D38" s="235"/>
      <c r="E38" s="238">
        <v>141.91</v>
      </c>
      <c r="F38" s="241"/>
      <c r="G38" s="241"/>
      <c r="H38" s="241"/>
      <c r="I38" s="241"/>
      <c r="J38" s="241"/>
      <c r="K38" s="241"/>
      <c r="L38" s="242"/>
      <c r="M38" s="24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5">
        <v>15</v>
      </c>
      <c r="B39" s="232" t="s">
        <v>653</v>
      </c>
      <c r="C39" s="276" t="s">
        <v>654</v>
      </c>
      <c r="D39" s="234" t="s">
        <v>212</v>
      </c>
      <c r="E39" s="237">
        <v>2769.94</v>
      </c>
      <c r="F39" s="240"/>
      <c r="G39" s="241">
        <f>E39*F39</f>
        <v>0</v>
      </c>
      <c r="H39" s="241">
        <v>21</v>
      </c>
      <c r="I39" s="241">
        <f>G39*(1+H39/100)</f>
        <v>0</v>
      </c>
      <c r="J39" s="241">
        <v>0.211</v>
      </c>
      <c r="K39" s="241">
        <f>E39*J39</f>
        <v>584.45734</v>
      </c>
      <c r="L39" s="242">
        <v>0</v>
      </c>
      <c r="M39" s="246">
        <f>E39*L39</f>
        <v>0</v>
      </c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5"/>
      <c r="B40" s="232"/>
      <c r="C40" s="277" t="s">
        <v>636</v>
      </c>
      <c r="D40" s="235"/>
      <c r="E40" s="238">
        <v>506.44</v>
      </c>
      <c r="F40" s="241"/>
      <c r="G40" s="241"/>
      <c r="H40" s="241"/>
      <c r="I40" s="241"/>
      <c r="J40" s="241"/>
      <c r="K40" s="241"/>
      <c r="L40" s="242"/>
      <c r="M40" s="24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22.5" outlineLevel="1">
      <c r="A41" s="245"/>
      <c r="B41" s="232"/>
      <c r="C41" s="277" t="s">
        <v>637</v>
      </c>
      <c r="D41" s="235"/>
      <c r="E41" s="238">
        <v>1060.5</v>
      </c>
      <c r="F41" s="241"/>
      <c r="G41" s="241"/>
      <c r="H41" s="241"/>
      <c r="I41" s="241"/>
      <c r="J41" s="241"/>
      <c r="K41" s="241"/>
      <c r="L41" s="242"/>
      <c r="M41" s="24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22.5" outlineLevel="1">
      <c r="A42" s="245"/>
      <c r="B42" s="232"/>
      <c r="C42" s="277" t="s">
        <v>638</v>
      </c>
      <c r="D42" s="235"/>
      <c r="E42" s="238">
        <v>299.5</v>
      </c>
      <c r="F42" s="241"/>
      <c r="G42" s="241"/>
      <c r="H42" s="241"/>
      <c r="I42" s="241"/>
      <c r="J42" s="241"/>
      <c r="K42" s="241"/>
      <c r="L42" s="242"/>
      <c r="M42" s="24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22.5" outlineLevel="1">
      <c r="A43" s="245"/>
      <c r="B43" s="232"/>
      <c r="C43" s="277" t="s">
        <v>639</v>
      </c>
      <c r="D43" s="235"/>
      <c r="E43" s="238">
        <v>839.5</v>
      </c>
      <c r="F43" s="241"/>
      <c r="G43" s="241"/>
      <c r="H43" s="241"/>
      <c r="I43" s="241"/>
      <c r="J43" s="241"/>
      <c r="K43" s="241"/>
      <c r="L43" s="242"/>
      <c r="M43" s="24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2.75" outlineLevel="1">
      <c r="A44" s="245"/>
      <c r="B44" s="232"/>
      <c r="C44" s="277" t="s">
        <v>640</v>
      </c>
      <c r="D44" s="235"/>
      <c r="E44" s="238">
        <v>64</v>
      </c>
      <c r="F44" s="241"/>
      <c r="G44" s="241"/>
      <c r="H44" s="241"/>
      <c r="I44" s="241"/>
      <c r="J44" s="241"/>
      <c r="K44" s="241"/>
      <c r="L44" s="242"/>
      <c r="M44" s="24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12.75" outlineLevel="1">
      <c r="A45" s="245">
        <v>16</v>
      </c>
      <c r="B45" s="232" t="s">
        <v>655</v>
      </c>
      <c r="C45" s="276" t="s">
        <v>656</v>
      </c>
      <c r="D45" s="234" t="s">
        <v>212</v>
      </c>
      <c r="E45" s="237">
        <v>600</v>
      </c>
      <c r="F45" s="240"/>
      <c r="G45" s="241">
        <f>E45*F45</f>
        <v>0</v>
      </c>
      <c r="H45" s="241">
        <v>21</v>
      </c>
      <c r="I45" s="241">
        <f>G45*(1+H45/100)</f>
        <v>0</v>
      </c>
      <c r="J45" s="241">
        <v>0.30651</v>
      </c>
      <c r="K45" s="241">
        <f>E45*J45</f>
        <v>183.906</v>
      </c>
      <c r="L45" s="242">
        <v>0</v>
      </c>
      <c r="M45" s="246">
        <f>E45*L45</f>
        <v>0</v>
      </c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5"/>
      <c r="B46" s="232"/>
      <c r="C46" s="277" t="s">
        <v>657</v>
      </c>
      <c r="D46" s="235"/>
      <c r="E46" s="238">
        <v>32.35</v>
      </c>
      <c r="F46" s="241"/>
      <c r="G46" s="241"/>
      <c r="H46" s="241"/>
      <c r="I46" s="241"/>
      <c r="J46" s="241"/>
      <c r="K46" s="241"/>
      <c r="L46" s="242"/>
      <c r="M46" s="24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2.75" outlineLevel="1">
      <c r="A47" s="245"/>
      <c r="B47" s="232"/>
      <c r="C47" s="277" t="s">
        <v>658</v>
      </c>
      <c r="D47" s="235"/>
      <c r="E47" s="238">
        <v>567.65</v>
      </c>
      <c r="F47" s="241"/>
      <c r="G47" s="241"/>
      <c r="H47" s="241"/>
      <c r="I47" s="241"/>
      <c r="J47" s="241"/>
      <c r="K47" s="241"/>
      <c r="L47" s="242"/>
      <c r="M47" s="24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2.75" outlineLevel="1">
      <c r="A48" s="245">
        <v>17</v>
      </c>
      <c r="B48" s="232" t="s">
        <v>659</v>
      </c>
      <c r="C48" s="276" t="s">
        <v>660</v>
      </c>
      <c r="D48" s="234" t="s">
        <v>212</v>
      </c>
      <c r="E48" s="237">
        <v>2769.94</v>
      </c>
      <c r="F48" s="240"/>
      <c r="G48" s="241">
        <f>E48*F48</f>
        <v>0</v>
      </c>
      <c r="H48" s="241">
        <v>21</v>
      </c>
      <c r="I48" s="241">
        <f>G48*(1+H48/100)</f>
        <v>0</v>
      </c>
      <c r="J48" s="241">
        <v>0.38314</v>
      </c>
      <c r="K48" s="241">
        <f>E48*J48</f>
        <v>1061.2748116</v>
      </c>
      <c r="L48" s="242">
        <v>0</v>
      </c>
      <c r="M48" s="246">
        <f>E48*L48</f>
        <v>0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2.75" outlineLevel="1">
      <c r="A49" s="245"/>
      <c r="B49" s="232"/>
      <c r="C49" s="277" t="s">
        <v>636</v>
      </c>
      <c r="D49" s="235"/>
      <c r="E49" s="238">
        <v>506.44</v>
      </c>
      <c r="F49" s="241"/>
      <c r="G49" s="241"/>
      <c r="H49" s="241"/>
      <c r="I49" s="241"/>
      <c r="J49" s="241"/>
      <c r="K49" s="241"/>
      <c r="L49" s="242"/>
      <c r="M49" s="24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22.5" outlineLevel="1">
      <c r="A50" s="245"/>
      <c r="B50" s="232"/>
      <c r="C50" s="277" t="s">
        <v>637</v>
      </c>
      <c r="D50" s="235"/>
      <c r="E50" s="238">
        <v>1060.5</v>
      </c>
      <c r="F50" s="241"/>
      <c r="G50" s="241"/>
      <c r="H50" s="241"/>
      <c r="I50" s="241"/>
      <c r="J50" s="241"/>
      <c r="K50" s="241"/>
      <c r="L50" s="242"/>
      <c r="M50" s="24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22.5" outlineLevel="1">
      <c r="A51" s="245"/>
      <c r="B51" s="232"/>
      <c r="C51" s="277" t="s">
        <v>638</v>
      </c>
      <c r="D51" s="235"/>
      <c r="E51" s="238">
        <v>299.5</v>
      </c>
      <c r="F51" s="241"/>
      <c r="G51" s="241"/>
      <c r="H51" s="241"/>
      <c r="I51" s="241"/>
      <c r="J51" s="241"/>
      <c r="K51" s="241"/>
      <c r="L51" s="242"/>
      <c r="M51" s="24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22.5" outlineLevel="1">
      <c r="A52" s="245"/>
      <c r="B52" s="232"/>
      <c r="C52" s="277" t="s">
        <v>639</v>
      </c>
      <c r="D52" s="235"/>
      <c r="E52" s="238">
        <v>839.5</v>
      </c>
      <c r="F52" s="241"/>
      <c r="G52" s="241"/>
      <c r="H52" s="241"/>
      <c r="I52" s="241"/>
      <c r="J52" s="241"/>
      <c r="K52" s="241"/>
      <c r="L52" s="242"/>
      <c r="M52" s="24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5"/>
      <c r="B53" s="232"/>
      <c r="C53" s="277" t="s">
        <v>640</v>
      </c>
      <c r="D53" s="235"/>
      <c r="E53" s="238">
        <v>64</v>
      </c>
      <c r="F53" s="241"/>
      <c r="G53" s="241"/>
      <c r="H53" s="241"/>
      <c r="I53" s="241"/>
      <c r="J53" s="241"/>
      <c r="K53" s="241"/>
      <c r="L53" s="242"/>
      <c r="M53" s="24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5">
        <v>18</v>
      </c>
      <c r="B54" s="232" t="s">
        <v>661</v>
      </c>
      <c r="C54" s="276" t="s">
        <v>662</v>
      </c>
      <c r="D54" s="234" t="s">
        <v>212</v>
      </c>
      <c r="E54" s="237">
        <v>4.6</v>
      </c>
      <c r="F54" s="240"/>
      <c r="G54" s="241">
        <f>E54*F54</f>
        <v>0</v>
      </c>
      <c r="H54" s="241">
        <v>21</v>
      </c>
      <c r="I54" s="241">
        <f>G54*(1+H54/100)</f>
        <v>0</v>
      </c>
      <c r="J54" s="241">
        <v>0.12</v>
      </c>
      <c r="K54" s="241">
        <f>E54*J54</f>
        <v>0.5519999999999999</v>
      </c>
      <c r="L54" s="242">
        <v>0</v>
      </c>
      <c r="M54" s="246">
        <f>E54*L54</f>
        <v>0</v>
      </c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5"/>
      <c r="B55" s="232"/>
      <c r="C55" s="277" t="s">
        <v>663</v>
      </c>
      <c r="D55" s="235"/>
      <c r="E55" s="238">
        <v>4.6</v>
      </c>
      <c r="F55" s="241"/>
      <c r="G55" s="241"/>
      <c r="H55" s="241"/>
      <c r="I55" s="241"/>
      <c r="J55" s="241"/>
      <c r="K55" s="241"/>
      <c r="L55" s="242"/>
      <c r="M55" s="24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5">
        <v>19</v>
      </c>
      <c r="B56" s="232" t="s">
        <v>664</v>
      </c>
      <c r="C56" s="276" t="s">
        <v>665</v>
      </c>
      <c r="D56" s="234" t="s">
        <v>212</v>
      </c>
      <c r="E56" s="237">
        <v>2769.94</v>
      </c>
      <c r="F56" s="240"/>
      <c r="G56" s="241">
        <f>E56*F56</f>
        <v>0</v>
      </c>
      <c r="H56" s="241">
        <v>21</v>
      </c>
      <c r="I56" s="241">
        <f>G56*(1+H56/100)</f>
        <v>0</v>
      </c>
      <c r="J56" s="241">
        <v>0.00061</v>
      </c>
      <c r="K56" s="241">
        <f>E56*J56</f>
        <v>1.6896634</v>
      </c>
      <c r="L56" s="242">
        <v>0</v>
      </c>
      <c r="M56" s="246">
        <f>E56*L56</f>
        <v>0</v>
      </c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5"/>
      <c r="B57" s="232"/>
      <c r="C57" s="277" t="s">
        <v>636</v>
      </c>
      <c r="D57" s="235"/>
      <c r="E57" s="238">
        <v>506.44</v>
      </c>
      <c r="F57" s="241"/>
      <c r="G57" s="241"/>
      <c r="H57" s="241"/>
      <c r="I57" s="241"/>
      <c r="J57" s="241"/>
      <c r="K57" s="241"/>
      <c r="L57" s="242"/>
      <c r="M57" s="24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22.5" outlineLevel="1">
      <c r="A58" s="245"/>
      <c r="B58" s="232"/>
      <c r="C58" s="277" t="s">
        <v>637</v>
      </c>
      <c r="D58" s="235"/>
      <c r="E58" s="238">
        <v>1060.5</v>
      </c>
      <c r="F58" s="241"/>
      <c r="G58" s="241"/>
      <c r="H58" s="241"/>
      <c r="I58" s="241"/>
      <c r="J58" s="241"/>
      <c r="K58" s="241"/>
      <c r="L58" s="242"/>
      <c r="M58" s="24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22.5" outlineLevel="1">
      <c r="A59" s="245"/>
      <c r="B59" s="232"/>
      <c r="C59" s="277" t="s">
        <v>638</v>
      </c>
      <c r="D59" s="235"/>
      <c r="E59" s="238">
        <v>299.5</v>
      </c>
      <c r="F59" s="241"/>
      <c r="G59" s="241"/>
      <c r="H59" s="241"/>
      <c r="I59" s="241"/>
      <c r="J59" s="241"/>
      <c r="K59" s="241"/>
      <c r="L59" s="242"/>
      <c r="M59" s="24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22.5" outlineLevel="1">
      <c r="A60" s="245"/>
      <c r="B60" s="232"/>
      <c r="C60" s="277" t="s">
        <v>639</v>
      </c>
      <c r="D60" s="235"/>
      <c r="E60" s="238">
        <v>839.5</v>
      </c>
      <c r="F60" s="241"/>
      <c r="G60" s="241"/>
      <c r="H60" s="241"/>
      <c r="I60" s="241"/>
      <c r="J60" s="241"/>
      <c r="K60" s="241"/>
      <c r="L60" s="242"/>
      <c r="M60" s="24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12.75" outlineLevel="1">
      <c r="A61" s="245"/>
      <c r="B61" s="232"/>
      <c r="C61" s="277" t="s">
        <v>640</v>
      </c>
      <c r="D61" s="235"/>
      <c r="E61" s="238">
        <v>64</v>
      </c>
      <c r="F61" s="241"/>
      <c r="G61" s="241"/>
      <c r="H61" s="241"/>
      <c r="I61" s="241"/>
      <c r="J61" s="241"/>
      <c r="K61" s="241"/>
      <c r="L61" s="242"/>
      <c r="M61" s="24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22.5" outlineLevel="1">
      <c r="A62" s="245">
        <v>20</v>
      </c>
      <c r="B62" s="232" t="s">
        <v>666</v>
      </c>
      <c r="C62" s="276" t="s">
        <v>667</v>
      </c>
      <c r="D62" s="234" t="s">
        <v>212</v>
      </c>
      <c r="E62" s="237">
        <v>2769.94</v>
      </c>
      <c r="F62" s="240"/>
      <c r="G62" s="241">
        <f>E62*F62</f>
        <v>0</v>
      </c>
      <c r="H62" s="241">
        <v>21</v>
      </c>
      <c r="I62" s="241">
        <f>G62*(1+H62/100)</f>
        <v>0</v>
      </c>
      <c r="J62" s="241">
        <v>0.10373</v>
      </c>
      <c r="K62" s="241">
        <f>E62*J62</f>
        <v>287.32587620000004</v>
      </c>
      <c r="L62" s="242">
        <v>0</v>
      </c>
      <c r="M62" s="246">
        <f>E62*L62</f>
        <v>0</v>
      </c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5"/>
      <c r="B63" s="232"/>
      <c r="C63" s="277" t="s">
        <v>636</v>
      </c>
      <c r="D63" s="235"/>
      <c r="E63" s="238">
        <v>506.44</v>
      </c>
      <c r="F63" s="241"/>
      <c r="G63" s="241"/>
      <c r="H63" s="241"/>
      <c r="I63" s="241"/>
      <c r="J63" s="241"/>
      <c r="K63" s="241"/>
      <c r="L63" s="242"/>
      <c r="M63" s="24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22.5" outlineLevel="1">
      <c r="A64" s="245"/>
      <c r="B64" s="232"/>
      <c r="C64" s="277" t="s">
        <v>637</v>
      </c>
      <c r="D64" s="235"/>
      <c r="E64" s="238">
        <v>1060.5</v>
      </c>
      <c r="F64" s="241"/>
      <c r="G64" s="241"/>
      <c r="H64" s="241"/>
      <c r="I64" s="241"/>
      <c r="J64" s="241"/>
      <c r="K64" s="241"/>
      <c r="L64" s="242"/>
      <c r="M64" s="24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22.5" outlineLevel="1">
      <c r="A65" s="245"/>
      <c r="B65" s="232"/>
      <c r="C65" s="277" t="s">
        <v>638</v>
      </c>
      <c r="D65" s="235"/>
      <c r="E65" s="238">
        <v>299.5</v>
      </c>
      <c r="F65" s="241"/>
      <c r="G65" s="241"/>
      <c r="H65" s="241"/>
      <c r="I65" s="241"/>
      <c r="J65" s="241"/>
      <c r="K65" s="241"/>
      <c r="L65" s="242"/>
      <c r="M65" s="24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22.5" outlineLevel="1">
      <c r="A66" s="245"/>
      <c r="B66" s="232"/>
      <c r="C66" s="277" t="s">
        <v>639</v>
      </c>
      <c r="D66" s="235"/>
      <c r="E66" s="238">
        <v>839.5</v>
      </c>
      <c r="F66" s="241"/>
      <c r="G66" s="241"/>
      <c r="H66" s="241"/>
      <c r="I66" s="241"/>
      <c r="J66" s="241"/>
      <c r="K66" s="241"/>
      <c r="L66" s="242"/>
      <c r="M66" s="24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12.75" outlineLevel="1">
      <c r="A67" s="245"/>
      <c r="B67" s="232"/>
      <c r="C67" s="277" t="s">
        <v>640</v>
      </c>
      <c r="D67" s="235"/>
      <c r="E67" s="238">
        <v>64</v>
      </c>
      <c r="F67" s="241"/>
      <c r="G67" s="241"/>
      <c r="H67" s="241"/>
      <c r="I67" s="241"/>
      <c r="J67" s="241"/>
      <c r="K67" s="241"/>
      <c r="L67" s="242"/>
      <c r="M67" s="24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12.75" outlineLevel="1">
      <c r="A68" s="245">
        <v>21</v>
      </c>
      <c r="B68" s="232" t="s">
        <v>668</v>
      </c>
      <c r="C68" s="276" t="s">
        <v>669</v>
      </c>
      <c r="D68" s="234" t="s">
        <v>212</v>
      </c>
      <c r="E68" s="237">
        <v>32.35</v>
      </c>
      <c r="F68" s="240"/>
      <c r="G68" s="241">
        <f>E68*F68</f>
        <v>0</v>
      </c>
      <c r="H68" s="241">
        <v>21</v>
      </c>
      <c r="I68" s="241">
        <f>G68*(1+H68/100)</f>
        <v>0</v>
      </c>
      <c r="J68" s="241">
        <v>0.30132</v>
      </c>
      <c r="K68" s="241">
        <f>E68*J68</f>
        <v>9.747702</v>
      </c>
      <c r="L68" s="242">
        <v>0</v>
      </c>
      <c r="M68" s="246">
        <f>E68*L68</f>
        <v>0</v>
      </c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5"/>
      <c r="B69" s="232"/>
      <c r="C69" s="277" t="s">
        <v>670</v>
      </c>
      <c r="D69" s="235"/>
      <c r="E69" s="238">
        <v>32.35</v>
      </c>
      <c r="F69" s="241"/>
      <c r="G69" s="241"/>
      <c r="H69" s="241"/>
      <c r="I69" s="241"/>
      <c r="J69" s="241"/>
      <c r="K69" s="241"/>
      <c r="L69" s="242"/>
      <c r="M69" s="24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60" ht="12.75" outlineLevel="1">
      <c r="A70" s="245">
        <v>22</v>
      </c>
      <c r="B70" s="232" t="s">
        <v>671</v>
      </c>
      <c r="C70" s="276" t="s">
        <v>672</v>
      </c>
      <c r="D70" s="234" t="s">
        <v>414</v>
      </c>
      <c r="E70" s="237">
        <v>6</v>
      </c>
      <c r="F70" s="240"/>
      <c r="G70" s="241">
        <f>E70*F70</f>
        <v>0</v>
      </c>
      <c r="H70" s="241">
        <v>21</v>
      </c>
      <c r="I70" s="241">
        <f>G70*(1+H70/100)</f>
        <v>0</v>
      </c>
      <c r="J70" s="241">
        <v>0.12904</v>
      </c>
      <c r="K70" s="241">
        <f>E70*J70</f>
        <v>0.7742399999999999</v>
      </c>
      <c r="L70" s="242">
        <v>0</v>
      </c>
      <c r="M70" s="246">
        <f>E70*L70</f>
        <v>0</v>
      </c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</row>
    <row r="71" spans="1:60" ht="12.75" outlineLevel="1">
      <c r="A71" s="245">
        <v>23</v>
      </c>
      <c r="B71" s="232" t="s">
        <v>673</v>
      </c>
      <c r="C71" s="276" t="s">
        <v>674</v>
      </c>
      <c r="D71" s="234" t="s">
        <v>350</v>
      </c>
      <c r="E71" s="237">
        <v>740.85</v>
      </c>
      <c r="F71" s="240"/>
      <c r="G71" s="241">
        <f>E71*F71</f>
        <v>0</v>
      </c>
      <c r="H71" s="241">
        <v>21</v>
      </c>
      <c r="I71" s="241">
        <f>G71*(1+H71/100)</f>
        <v>0</v>
      </c>
      <c r="J71" s="241">
        <v>0.00224</v>
      </c>
      <c r="K71" s="241">
        <f>E71*J71</f>
        <v>1.6595039999999999</v>
      </c>
      <c r="L71" s="242">
        <v>0</v>
      </c>
      <c r="M71" s="246">
        <f>E71*L71</f>
        <v>0</v>
      </c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60" ht="12.75" outlineLevel="1">
      <c r="A72" s="245"/>
      <c r="B72" s="232"/>
      <c r="C72" s="277" t="s">
        <v>675</v>
      </c>
      <c r="D72" s="235"/>
      <c r="E72" s="238">
        <v>740.85</v>
      </c>
      <c r="F72" s="241"/>
      <c r="G72" s="241"/>
      <c r="H72" s="241"/>
      <c r="I72" s="241"/>
      <c r="J72" s="241"/>
      <c r="K72" s="241"/>
      <c r="L72" s="242"/>
      <c r="M72" s="24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</row>
    <row r="73" spans="1:60" ht="12.75" outlineLevel="1">
      <c r="A73" s="245">
        <v>24</v>
      </c>
      <c r="B73" s="232" t="s">
        <v>676</v>
      </c>
      <c r="C73" s="276" t="s">
        <v>677</v>
      </c>
      <c r="D73" s="234" t="s">
        <v>678</v>
      </c>
      <c r="E73" s="237">
        <v>14.0723</v>
      </c>
      <c r="F73" s="240"/>
      <c r="G73" s="241">
        <f>E73*F73</f>
        <v>0</v>
      </c>
      <c r="H73" s="241">
        <v>21</v>
      </c>
      <c r="I73" s="241">
        <f>G73*(1+H73/100)</f>
        <v>0</v>
      </c>
      <c r="J73" s="241">
        <v>1</v>
      </c>
      <c r="K73" s="241">
        <f>E73*J73</f>
        <v>14.0723</v>
      </c>
      <c r="L73" s="242">
        <v>0</v>
      </c>
      <c r="M73" s="246">
        <f>E73*L73</f>
        <v>0</v>
      </c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60" ht="12.75" outlineLevel="1">
      <c r="A74" s="245"/>
      <c r="B74" s="232"/>
      <c r="C74" s="277" t="s">
        <v>679</v>
      </c>
      <c r="D74" s="235"/>
      <c r="E74" s="238">
        <v>14.07</v>
      </c>
      <c r="F74" s="241"/>
      <c r="G74" s="241"/>
      <c r="H74" s="241"/>
      <c r="I74" s="241"/>
      <c r="J74" s="241"/>
      <c r="K74" s="241"/>
      <c r="L74" s="242"/>
      <c r="M74" s="24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</row>
    <row r="75" spans="1:60" ht="12.75" outlineLevel="1">
      <c r="A75" s="245">
        <v>25</v>
      </c>
      <c r="B75" s="232" t="s">
        <v>348</v>
      </c>
      <c r="C75" s="276" t="s">
        <v>680</v>
      </c>
      <c r="D75" s="234" t="s">
        <v>350</v>
      </c>
      <c r="E75" s="237">
        <v>0.5</v>
      </c>
      <c r="F75" s="240"/>
      <c r="G75" s="241">
        <f>E75*F75</f>
        <v>0</v>
      </c>
      <c r="H75" s="241">
        <v>21</v>
      </c>
      <c r="I75" s="241">
        <f>G75*(1+H75/100)</f>
        <v>0</v>
      </c>
      <c r="J75" s="241">
        <v>0</v>
      </c>
      <c r="K75" s="241">
        <f>E75*J75</f>
        <v>0</v>
      </c>
      <c r="L75" s="242">
        <v>0</v>
      </c>
      <c r="M75" s="246">
        <f>E75*L75</f>
        <v>0</v>
      </c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12.75" outlineLevel="1">
      <c r="A76" s="245"/>
      <c r="B76" s="232"/>
      <c r="C76" s="277" t="s">
        <v>681</v>
      </c>
      <c r="D76" s="235"/>
      <c r="E76" s="238">
        <v>0.5</v>
      </c>
      <c r="F76" s="241"/>
      <c r="G76" s="241"/>
      <c r="H76" s="241"/>
      <c r="I76" s="241"/>
      <c r="J76" s="241"/>
      <c r="K76" s="241"/>
      <c r="L76" s="242"/>
      <c r="M76" s="24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13" ht="12.75">
      <c r="A77" s="227" t="s">
        <v>107</v>
      </c>
      <c r="B77" s="233" t="s">
        <v>403</v>
      </c>
      <c r="C77" s="278" t="s">
        <v>404</v>
      </c>
      <c r="D77" s="236"/>
      <c r="E77" s="239"/>
      <c r="F77" s="376">
        <f>SUM(G78:G84)</f>
        <v>0</v>
      </c>
      <c r="G77" s="377"/>
      <c r="H77" s="243"/>
      <c r="I77" s="243">
        <f>SUM(I78:I84)</f>
        <v>0</v>
      </c>
      <c r="J77" s="243"/>
      <c r="K77" s="243">
        <f>SUM(K78:K84)</f>
        <v>31.812048</v>
      </c>
      <c r="L77" s="244"/>
      <c r="M77" s="247">
        <f>SUM(M78:M84)</f>
        <v>0</v>
      </c>
    </row>
    <row r="78" spans="1:60" ht="12.75" outlineLevel="1">
      <c r="A78" s="245">
        <v>26</v>
      </c>
      <c r="B78" s="232" t="s">
        <v>682</v>
      </c>
      <c r="C78" s="276" t="s">
        <v>683</v>
      </c>
      <c r="D78" s="234" t="s">
        <v>350</v>
      </c>
      <c r="E78" s="237">
        <v>740.85</v>
      </c>
      <c r="F78" s="240"/>
      <c r="G78" s="241">
        <f>E78*F78</f>
        <v>0</v>
      </c>
      <c r="H78" s="241">
        <v>21</v>
      </c>
      <c r="I78" s="241">
        <f>G78*(1+H78/100)</f>
        <v>0</v>
      </c>
      <c r="J78" s="241">
        <v>0</v>
      </c>
      <c r="K78" s="241">
        <f>E78*J78</f>
        <v>0</v>
      </c>
      <c r="L78" s="242">
        <v>0</v>
      </c>
      <c r="M78" s="246">
        <f>E78*L78</f>
        <v>0</v>
      </c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22.5" outlineLevel="1">
      <c r="A79" s="245">
        <v>27</v>
      </c>
      <c r="B79" s="232" t="s">
        <v>684</v>
      </c>
      <c r="C79" s="276" t="s">
        <v>685</v>
      </c>
      <c r="D79" s="234" t="s">
        <v>414</v>
      </c>
      <c r="E79" s="237">
        <v>10</v>
      </c>
      <c r="F79" s="240"/>
      <c r="G79" s="241">
        <f>E79*F79</f>
        <v>0</v>
      </c>
      <c r="H79" s="241">
        <v>21</v>
      </c>
      <c r="I79" s="241">
        <f>G79*(1+H79/100)</f>
        <v>0</v>
      </c>
      <c r="J79" s="241">
        <v>2.92917</v>
      </c>
      <c r="K79" s="241">
        <f>E79*J79</f>
        <v>29.2917</v>
      </c>
      <c r="L79" s="242">
        <v>0</v>
      </c>
      <c r="M79" s="246">
        <f>E79*L79</f>
        <v>0</v>
      </c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22.5" outlineLevel="1">
      <c r="A80" s="245">
        <v>28</v>
      </c>
      <c r="B80" s="232" t="s">
        <v>686</v>
      </c>
      <c r="C80" s="276" t="s">
        <v>687</v>
      </c>
      <c r="D80" s="234" t="s">
        <v>414</v>
      </c>
      <c r="E80" s="237">
        <v>12</v>
      </c>
      <c r="F80" s="240"/>
      <c r="G80" s="241">
        <f>E80*F80</f>
        <v>0</v>
      </c>
      <c r="H80" s="241">
        <v>21</v>
      </c>
      <c r="I80" s="241">
        <f>G80*(1+H80/100)</f>
        <v>0</v>
      </c>
      <c r="J80" s="241">
        <v>0.1557</v>
      </c>
      <c r="K80" s="241">
        <f>E80*J80</f>
        <v>1.8684</v>
      </c>
      <c r="L80" s="242">
        <v>0</v>
      </c>
      <c r="M80" s="246">
        <f>E80*L80</f>
        <v>0</v>
      </c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60" ht="12.75" outlineLevel="1">
      <c r="A81" s="245">
        <v>29</v>
      </c>
      <c r="B81" s="232" t="s">
        <v>688</v>
      </c>
      <c r="C81" s="276" t="s">
        <v>689</v>
      </c>
      <c r="D81" s="234" t="s">
        <v>350</v>
      </c>
      <c r="E81" s="237">
        <v>814.935</v>
      </c>
      <c r="F81" s="240"/>
      <c r="G81" s="241">
        <f>E81*F81</f>
        <v>0</v>
      </c>
      <c r="H81" s="241">
        <v>21</v>
      </c>
      <c r="I81" s="241">
        <f>G81*(1+H81/100)</f>
        <v>0</v>
      </c>
      <c r="J81" s="241">
        <v>0.0008</v>
      </c>
      <c r="K81" s="241">
        <f>E81*J81</f>
        <v>0.651948</v>
      </c>
      <c r="L81" s="242">
        <v>0</v>
      </c>
      <c r="M81" s="246">
        <f>E81*L81</f>
        <v>0</v>
      </c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</row>
    <row r="82" spans="1:60" ht="12.75" outlineLevel="1">
      <c r="A82" s="245"/>
      <c r="B82" s="232"/>
      <c r="C82" s="277" t="s">
        <v>690</v>
      </c>
      <c r="D82" s="235"/>
      <c r="E82" s="238">
        <v>814.93</v>
      </c>
      <c r="F82" s="241"/>
      <c r="G82" s="241"/>
      <c r="H82" s="241"/>
      <c r="I82" s="241"/>
      <c r="J82" s="241"/>
      <c r="K82" s="241"/>
      <c r="L82" s="242"/>
      <c r="M82" s="24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</row>
    <row r="83" spans="1:60" ht="12.75" outlineLevel="1">
      <c r="A83" s="245">
        <v>30</v>
      </c>
      <c r="B83" s="232" t="s">
        <v>348</v>
      </c>
      <c r="C83" s="276" t="s">
        <v>691</v>
      </c>
      <c r="D83" s="234" t="s">
        <v>350</v>
      </c>
      <c r="E83" s="237">
        <v>50</v>
      </c>
      <c r="F83" s="240"/>
      <c r="G83" s="241">
        <f>E83*F83</f>
        <v>0</v>
      </c>
      <c r="H83" s="241">
        <v>21</v>
      </c>
      <c r="I83" s="241">
        <f>G83*(1+H83/100)</f>
        <v>0</v>
      </c>
      <c r="J83" s="241">
        <v>0</v>
      </c>
      <c r="K83" s="241">
        <f>E83*J83</f>
        <v>0</v>
      </c>
      <c r="L83" s="242">
        <v>0</v>
      </c>
      <c r="M83" s="246">
        <f>E83*L83</f>
        <v>0</v>
      </c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</row>
    <row r="84" spans="1:60" ht="12.75" outlineLevel="1">
      <c r="A84" s="245"/>
      <c r="B84" s="232"/>
      <c r="C84" s="277" t="s">
        <v>692</v>
      </c>
      <c r="D84" s="235"/>
      <c r="E84" s="238">
        <v>50</v>
      </c>
      <c r="F84" s="241"/>
      <c r="G84" s="241"/>
      <c r="H84" s="241"/>
      <c r="I84" s="241"/>
      <c r="J84" s="241"/>
      <c r="K84" s="241"/>
      <c r="L84" s="242"/>
      <c r="M84" s="24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</row>
    <row r="85" spans="1:13" ht="12.75">
      <c r="A85" s="227" t="s">
        <v>107</v>
      </c>
      <c r="B85" s="233" t="s">
        <v>693</v>
      </c>
      <c r="C85" s="278" t="s">
        <v>694</v>
      </c>
      <c r="D85" s="236"/>
      <c r="E85" s="239"/>
      <c r="F85" s="376">
        <f>SUM(G86:G127)</f>
        <v>0</v>
      </c>
      <c r="G85" s="377"/>
      <c r="H85" s="243"/>
      <c r="I85" s="243">
        <f>SUM(I86:I127)</f>
        <v>0</v>
      </c>
      <c r="J85" s="243"/>
      <c r="K85" s="243">
        <f>SUM(K86:K127)</f>
        <v>604.8725237499999</v>
      </c>
      <c r="L85" s="244"/>
      <c r="M85" s="247">
        <f>SUM(M86:M127)</f>
        <v>0</v>
      </c>
    </row>
    <row r="86" spans="1:60" ht="22.5" outlineLevel="1">
      <c r="A86" s="245">
        <v>31</v>
      </c>
      <c r="B86" s="232" t="s">
        <v>695</v>
      </c>
      <c r="C86" s="276" t="s">
        <v>696</v>
      </c>
      <c r="D86" s="234" t="s">
        <v>414</v>
      </c>
      <c r="E86" s="237">
        <v>6</v>
      </c>
      <c r="F86" s="240"/>
      <c r="G86" s="241">
        <f>E86*F86</f>
        <v>0</v>
      </c>
      <c r="H86" s="241">
        <v>21</v>
      </c>
      <c r="I86" s="241">
        <f>G86*(1+H86/100)</f>
        <v>0</v>
      </c>
      <c r="J86" s="241">
        <v>0.2459</v>
      </c>
      <c r="K86" s="241">
        <f>E86*J86</f>
        <v>1.4754</v>
      </c>
      <c r="L86" s="242">
        <v>0</v>
      </c>
      <c r="M86" s="246">
        <f>E86*L86</f>
        <v>0</v>
      </c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</row>
    <row r="87" spans="1:60" ht="12.75" outlineLevel="1">
      <c r="A87" s="245"/>
      <c r="B87" s="232"/>
      <c r="C87" s="277" t="s">
        <v>697</v>
      </c>
      <c r="D87" s="235"/>
      <c r="E87" s="238">
        <v>6</v>
      </c>
      <c r="F87" s="241"/>
      <c r="G87" s="241"/>
      <c r="H87" s="241"/>
      <c r="I87" s="241"/>
      <c r="J87" s="241"/>
      <c r="K87" s="241"/>
      <c r="L87" s="242"/>
      <c r="M87" s="24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</row>
    <row r="88" spans="1:60" ht="12.75" outlineLevel="1">
      <c r="A88" s="245">
        <v>32</v>
      </c>
      <c r="B88" s="232" t="s">
        <v>698</v>
      </c>
      <c r="C88" s="276" t="s">
        <v>699</v>
      </c>
      <c r="D88" s="234" t="s">
        <v>350</v>
      </c>
      <c r="E88" s="237">
        <v>1480</v>
      </c>
      <c r="F88" s="240"/>
      <c r="G88" s="241">
        <f>E88*F88</f>
        <v>0</v>
      </c>
      <c r="H88" s="241">
        <v>21</v>
      </c>
      <c r="I88" s="241">
        <f>G88*(1+H88/100)</f>
        <v>0</v>
      </c>
      <c r="J88" s="241">
        <v>7E-05</v>
      </c>
      <c r="K88" s="241">
        <f>E88*J88</f>
        <v>0.1036</v>
      </c>
      <c r="L88" s="242">
        <v>0</v>
      </c>
      <c r="M88" s="246">
        <f>E88*L88</f>
        <v>0</v>
      </c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</row>
    <row r="89" spans="1:60" ht="12.75" outlineLevel="1">
      <c r="A89" s="245"/>
      <c r="B89" s="232"/>
      <c r="C89" s="277" t="s">
        <v>700</v>
      </c>
      <c r="D89" s="235"/>
      <c r="E89" s="238">
        <v>1480</v>
      </c>
      <c r="F89" s="241"/>
      <c r="G89" s="241"/>
      <c r="H89" s="241"/>
      <c r="I89" s="241"/>
      <c r="J89" s="241"/>
      <c r="K89" s="241"/>
      <c r="L89" s="242"/>
      <c r="M89" s="24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</row>
    <row r="90" spans="1:60" ht="12.75" outlineLevel="1">
      <c r="A90" s="245">
        <v>33</v>
      </c>
      <c r="B90" s="232" t="s">
        <v>701</v>
      </c>
      <c r="C90" s="276" t="s">
        <v>702</v>
      </c>
      <c r="D90" s="234" t="s">
        <v>350</v>
      </c>
      <c r="E90" s="237">
        <v>567.65</v>
      </c>
      <c r="F90" s="240"/>
      <c r="G90" s="241">
        <f>E90*F90</f>
        <v>0</v>
      </c>
      <c r="H90" s="241">
        <v>21</v>
      </c>
      <c r="I90" s="241">
        <f>G90*(1+H90/100)</f>
        <v>0</v>
      </c>
      <c r="J90" s="241">
        <v>0.08232</v>
      </c>
      <c r="K90" s="241">
        <f>E90*J90</f>
        <v>46.728948</v>
      </c>
      <c r="L90" s="242">
        <v>0</v>
      </c>
      <c r="M90" s="246">
        <f>E90*L90</f>
        <v>0</v>
      </c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</row>
    <row r="91" spans="1:60" ht="22.5" outlineLevel="1">
      <c r="A91" s="245"/>
      <c r="B91" s="232"/>
      <c r="C91" s="277" t="s">
        <v>703</v>
      </c>
      <c r="D91" s="235"/>
      <c r="E91" s="238">
        <v>189.35</v>
      </c>
      <c r="F91" s="241"/>
      <c r="G91" s="241"/>
      <c r="H91" s="241"/>
      <c r="I91" s="241"/>
      <c r="J91" s="241"/>
      <c r="K91" s="241"/>
      <c r="L91" s="242"/>
      <c r="M91" s="24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</row>
    <row r="92" spans="1:60" ht="22.5" outlineLevel="1">
      <c r="A92" s="245"/>
      <c r="B92" s="232"/>
      <c r="C92" s="277" t="s">
        <v>704</v>
      </c>
      <c r="D92" s="235"/>
      <c r="E92" s="238">
        <v>216.65</v>
      </c>
      <c r="F92" s="241"/>
      <c r="G92" s="241"/>
      <c r="H92" s="241"/>
      <c r="I92" s="241"/>
      <c r="J92" s="241"/>
      <c r="K92" s="241"/>
      <c r="L92" s="242"/>
      <c r="M92" s="24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</row>
    <row r="93" spans="1:60" ht="22.5" outlineLevel="1">
      <c r="A93" s="245"/>
      <c r="B93" s="232"/>
      <c r="C93" s="277" t="s">
        <v>705</v>
      </c>
      <c r="D93" s="235"/>
      <c r="E93" s="238">
        <v>161.65</v>
      </c>
      <c r="F93" s="241"/>
      <c r="G93" s="241"/>
      <c r="H93" s="241"/>
      <c r="I93" s="241"/>
      <c r="J93" s="241"/>
      <c r="K93" s="241"/>
      <c r="L93" s="242"/>
      <c r="M93" s="24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</row>
    <row r="94" spans="1:60" ht="12.75" outlineLevel="1">
      <c r="A94" s="245">
        <v>34</v>
      </c>
      <c r="B94" s="232" t="s">
        <v>706</v>
      </c>
      <c r="C94" s="276" t="s">
        <v>707</v>
      </c>
      <c r="D94" s="234" t="s">
        <v>350</v>
      </c>
      <c r="E94" s="237">
        <v>1480</v>
      </c>
      <c r="F94" s="240"/>
      <c r="G94" s="241">
        <f>E94*F94</f>
        <v>0</v>
      </c>
      <c r="H94" s="241">
        <v>21</v>
      </c>
      <c r="I94" s="241">
        <f>G94*(1+H94/100)</f>
        <v>0</v>
      </c>
      <c r="J94" s="241">
        <v>0</v>
      </c>
      <c r="K94" s="241">
        <f>E94*J94</f>
        <v>0</v>
      </c>
      <c r="L94" s="242">
        <v>0</v>
      </c>
      <c r="M94" s="246">
        <f>E94*L94</f>
        <v>0</v>
      </c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</row>
    <row r="95" spans="1:60" ht="12.75" outlineLevel="1">
      <c r="A95" s="245">
        <v>35</v>
      </c>
      <c r="B95" s="232" t="s">
        <v>708</v>
      </c>
      <c r="C95" s="276" t="s">
        <v>709</v>
      </c>
      <c r="D95" s="234" t="s">
        <v>350</v>
      </c>
      <c r="E95" s="237">
        <v>13.5</v>
      </c>
      <c r="F95" s="240"/>
      <c r="G95" s="241">
        <f>E95*F95</f>
        <v>0</v>
      </c>
      <c r="H95" s="241">
        <v>21</v>
      </c>
      <c r="I95" s="241">
        <f>G95*(1+H95/100)</f>
        <v>0</v>
      </c>
      <c r="J95" s="241">
        <v>0.00014</v>
      </c>
      <c r="K95" s="241">
        <f>E95*J95</f>
        <v>0.0018899999999999998</v>
      </c>
      <c r="L95" s="242">
        <v>0</v>
      </c>
      <c r="M95" s="246">
        <f>E95*L95</f>
        <v>0</v>
      </c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</row>
    <row r="96" spans="1:60" ht="12.75" outlineLevel="1">
      <c r="A96" s="245"/>
      <c r="B96" s="232"/>
      <c r="C96" s="277" t="s">
        <v>710</v>
      </c>
      <c r="D96" s="235"/>
      <c r="E96" s="238">
        <v>13.5</v>
      </c>
      <c r="F96" s="241"/>
      <c r="G96" s="241"/>
      <c r="H96" s="241"/>
      <c r="I96" s="241"/>
      <c r="J96" s="241"/>
      <c r="K96" s="241"/>
      <c r="L96" s="242"/>
      <c r="M96" s="24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</row>
    <row r="97" spans="1:60" ht="12.75" outlineLevel="1">
      <c r="A97" s="245">
        <v>36</v>
      </c>
      <c r="B97" s="232" t="s">
        <v>711</v>
      </c>
      <c r="C97" s="276" t="s">
        <v>712</v>
      </c>
      <c r="D97" s="234" t="s">
        <v>350</v>
      </c>
      <c r="E97" s="237">
        <v>1185.95</v>
      </c>
      <c r="F97" s="240"/>
      <c r="G97" s="241">
        <f>E97*F97</f>
        <v>0</v>
      </c>
      <c r="H97" s="241">
        <v>21</v>
      </c>
      <c r="I97" s="241">
        <f>G97*(1+H97/100)</f>
        <v>0</v>
      </c>
      <c r="J97" s="241">
        <v>0.13612</v>
      </c>
      <c r="K97" s="241">
        <f>E97*J97</f>
        <v>161.431514</v>
      </c>
      <c r="L97" s="242">
        <v>0</v>
      </c>
      <c r="M97" s="246">
        <f>E97*L97</f>
        <v>0</v>
      </c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</row>
    <row r="98" spans="1:60" ht="12.75" outlineLevel="1">
      <c r="A98" s="245"/>
      <c r="B98" s="232"/>
      <c r="C98" s="277" t="s">
        <v>713</v>
      </c>
      <c r="D98" s="235"/>
      <c r="E98" s="238">
        <v>135.55</v>
      </c>
      <c r="F98" s="241"/>
      <c r="G98" s="241"/>
      <c r="H98" s="241"/>
      <c r="I98" s="241"/>
      <c r="J98" s="241"/>
      <c r="K98" s="241"/>
      <c r="L98" s="242"/>
      <c r="M98" s="24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</row>
    <row r="99" spans="1:60" ht="22.5" outlineLevel="1">
      <c r="A99" s="245"/>
      <c r="B99" s="232"/>
      <c r="C99" s="277" t="s">
        <v>714</v>
      </c>
      <c r="D99" s="235"/>
      <c r="E99" s="238">
        <v>144.35</v>
      </c>
      <c r="F99" s="241"/>
      <c r="G99" s="241"/>
      <c r="H99" s="241"/>
      <c r="I99" s="241"/>
      <c r="J99" s="241"/>
      <c r="K99" s="241"/>
      <c r="L99" s="242"/>
      <c r="M99" s="24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</row>
    <row r="100" spans="1:60" ht="22.5" outlineLevel="1">
      <c r="A100" s="245"/>
      <c r="B100" s="232"/>
      <c r="C100" s="277" t="s">
        <v>715</v>
      </c>
      <c r="D100" s="235"/>
      <c r="E100" s="238">
        <v>107.85</v>
      </c>
      <c r="F100" s="241"/>
      <c r="G100" s="241"/>
      <c r="H100" s="241"/>
      <c r="I100" s="241"/>
      <c r="J100" s="241"/>
      <c r="K100" s="241"/>
      <c r="L100" s="242"/>
      <c r="M100" s="24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</row>
    <row r="101" spans="1:60" ht="22.5" outlineLevel="1">
      <c r="A101" s="245"/>
      <c r="B101" s="232"/>
      <c r="C101" s="277" t="s">
        <v>716</v>
      </c>
      <c r="D101" s="235"/>
      <c r="E101" s="238">
        <v>117.5</v>
      </c>
      <c r="F101" s="241"/>
      <c r="G101" s="241"/>
      <c r="H101" s="241"/>
      <c r="I101" s="241"/>
      <c r="J101" s="241"/>
      <c r="K101" s="241"/>
      <c r="L101" s="242"/>
      <c r="M101" s="24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</row>
    <row r="102" spans="1:60" ht="22.5" outlineLevel="1">
      <c r="A102" s="245"/>
      <c r="B102" s="232"/>
      <c r="C102" s="277" t="s">
        <v>717</v>
      </c>
      <c r="D102" s="235"/>
      <c r="E102" s="238">
        <v>224.6</v>
      </c>
      <c r="F102" s="241"/>
      <c r="G102" s="241"/>
      <c r="H102" s="241"/>
      <c r="I102" s="241"/>
      <c r="J102" s="241"/>
      <c r="K102" s="241"/>
      <c r="L102" s="242"/>
      <c r="M102" s="24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</row>
    <row r="103" spans="1:60" ht="12.75" outlineLevel="1">
      <c r="A103" s="245"/>
      <c r="B103" s="232"/>
      <c r="C103" s="277" t="s">
        <v>718</v>
      </c>
      <c r="D103" s="235"/>
      <c r="E103" s="238">
        <v>86.05</v>
      </c>
      <c r="F103" s="241"/>
      <c r="G103" s="241"/>
      <c r="H103" s="241"/>
      <c r="I103" s="241"/>
      <c r="J103" s="241"/>
      <c r="K103" s="241"/>
      <c r="L103" s="242"/>
      <c r="M103" s="24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</row>
    <row r="104" spans="1:60" ht="22.5" outlineLevel="1">
      <c r="A104" s="245"/>
      <c r="B104" s="232"/>
      <c r="C104" s="277" t="s">
        <v>719</v>
      </c>
      <c r="D104" s="235"/>
      <c r="E104" s="238">
        <v>69.5</v>
      </c>
      <c r="F104" s="241"/>
      <c r="G104" s="241"/>
      <c r="H104" s="241"/>
      <c r="I104" s="241"/>
      <c r="J104" s="241"/>
      <c r="K104" s="241"/>
      <c r="L104" s="242"/>
      <c r="M104" s="24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</row>
    <row r="105" spans="1:60" ht="22.5" outlineLevel="1">
      <c r="A105" s="245"/>
      <c r="B105" s="232"/>
      <c r="C105" s="277" t="s">
        <v>720</v>
      </c>
      <c r="D105" s="235"/>
      <c r="E105" s="238">
        <v>175.15</v>
      </c>
      <c r="F105" s="241"/>
      <c r="G105" s="241"/>
      <c r="H105" s="241"/>
      <c r="I105" s="241"/>
      <c r="J105" s="241"/>
      <c r="K105" s="241"/>
      <c r="L105" s="242"/>
      <c r="M105" s="24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</row>
    <row r="106" spans="1:60" ht="33.75" outlineLevel="1">
      <c r="A106" s="245"/>
      <c r="B106" s="232"/>
      <c r="C106" s="277" t="s">
        <v>721</v>
      </c>
      <c r="D106" s="235"/>
      <c r="E106" s="238">
        <v>86.05</v>
      </c>
      <c r="F106" s="241"/>
      <c r="G106" s="241"/>
      <c r="H106" s="241"/>
      <c r="I106" s="241"/>
      <c r="J106" s="241"/>
      <c r="K106" s="241"/>
      <c r="L106" s="242"/>
      <c r="M106" s="24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</row>
    <row r="107" spans="1:60" ht="12.75" outlineLevel="1">
      <c r="A107" s="245"/>
      <c r="B107" s="232"/>
      <c r="C107" s="277" t="s">
        <v>722</v>
      </c>
      <c r="D107" s="235"/>
      <c r="E107" s="238">
        <v>39.35</v>
      </c>
      <c r="F107" s="241"/>
      <c r="G107" s="241"/>
      <c r="H107" s="241"/>
      <c r="I107" s="241"/>
      <c r="J107" s="241"/>
      <c r="K107" s="241"/>
      <c r="L107" s="242"/>
      <c r="M107" s="24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</row>
    <row r="108" spans="1:60" ht="12.75" outlineLevel="1">
      <c r="A108" s="245">
        <v>37</v>
      </c>
      <c r="B108" s="232" t="s">
        <v>723</v>
      </c>
      <c r="C108" s="276" t="s">
        <v>724</v>
      </c>
      <c r="D108" s="234" t="s">
        <v>112</v>
      </c>
      <c r="E108" s="237">
        <v>85.745</v>
      </c>
      <c r="F108" s="240"/>
      <c r="G108" s="241">
        <f>E108*F108</f>
        <v>0</v>
      </c>
      <c r="H108" s="241">
        <v>21</v>
      </c>
      <c r="I108" s="241">
        <f>G108*(1+H108/100)</f>
        <v>0</v>
      </c>
      <c r="J108" s="241">
        <v>2.37855</v>
      </c>
      <c r="K108" s="241">
        <f>E108*J108</f>
        <v>203.94876975000003</v>
      </c>
      <c r="L108" s="242">
        <v>0</v>
      </c>
      <c r="M108" s="246">
        <f>E108*L108</f>
        <v>0</v>
      </c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</row>
    <row r="109" spans="1:60" ht="12.75" outlineLevel="1">
      <c r="A109" s="245"/>
      <c r="B109" s="232"/>
      <c r="C109" s="277" t="s">
        <v>725</v>
      </c>
      <c r="D109" s="235"/>
      <c r="E109" s="238">
        <v>71.16</v>
      </c>
      <c r="F109" s="241"/>
      <c r="G109" s="241"/>
      <c r="H109" s="241"/>
      <c r="I109" s="241"/>
      <c r="J109" s="241"/>
      <c r="K109" s="241"/>
      <c r="L109" s="242"/>
      <c r="M109" s="24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</row>
    <row r="110" spans="1:60" ht="12.75" outlineLevel="1">
      <c r="A110" s="245"/>
      <c r="B110" s="232"/>
      <c r="C110" s="277" t="s">
        <v>726</v>
      </c>
      <c r="D110" s="235"/>
      <c r="E110" s="238">
        <v>3.23</v>
      </c>
      <c r="F110" s="241"/>
      <c r="G110" s="241"/>
      <c r="H110" s="241"/>
      <c r="I110" s="241"/>
      <c r="J110" s="241"/>
      <c r="K110" s="241"/>
      <c r="L110" s="242"/>
      <c r="M110" s="24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</row>
    <row r="111" spans="1:60" ht="12.75" outlineLevel="1">
      <c r="A111" s="245"/>
      <c r="B111" s="232"/>
      <c r="C111" s="277" t="s">
        <v>727</v>
      </c>
      <c r="D111" s="235"/>
      <c r="E111" s="238">
        <v>11.35</v>
      </c>
      <c r="F111" s="241"/>
      <c r="G111" s="241"/>
      <c r="H111" s="241"/>
      <c r="I111" s="241"/>
      <c r="J111" s="241"/>
      <c r="K111" s="241"/>
      <c r="L111" s="242"/>
      <c r="M111" s="24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</row>
    <row r="112" spans="1:60" ht="12.75" outlineLevel="1">
      <c r="A112" s="245">
        <v>38</v>
      </c>
      <c r="B112" s="232" t="s">
        <v>728</v>
      </c>
      <c r="C112" s="276" t="s">
        <v>729</v>
      </c>
      <c r="D112" s="234" t="s">
        <v>350</v>
      </c>
      <c r="E112" s="237">
        <v>20</v>
      </c>
      <c r="F112" s="240"/>
      <c r="G112" s="241">
        <f>E112*F112</f>
        <v>0</v>
      </c>
      <c r="H112" s="241">
        <v>21</v>
      </c>
      <c r="I112" s="241">
        <f>G112*(1+H112/100)</f>
        <v>0</v>
      </c>
      <c r="J112" s="241">
        <v>0.80092</v>
      </c>
      <c r="K112" s="241">
        <f>E112*J112</f>
        <v>16.0184</v>
      </c>
      <c r="L112" s="242">
        <v>0</v>
      </c>
      <c r="M112" s="246">
        <f>E112*L112</f>
        <v>0</v>
      </c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</row>
    <row r="113" spans="1:60" ht="12.75" outlineLevel="1">
      <c r="A113" s="245"/>
      <c r="B113" s="232"/>
      <c r="C113" s="277" t="s">
        <v>730</v>
      </c>
      <c r="D113" s="235"/>
      <c r="E113" s="238">
        <v>20</v>
      </c>
      <c r="F113" s="241"/>
      <c r="G113" s="241"/>
      <c r="H113" s="241"/>
      <c r="I113" s="241"/>
      <c r="J113" s="241"/>
      <c r="K113" s="241"/>
      <c r="L113" s="242"/>
      <c r="M113" s="24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</row>
    <row r="114" spans="1:60" ht="12.75" outlineLevel="1">
      <c r="A114" s="245">
        <v>39</v>
      </c>
      <c r="B114" s="232" t="s">
        <v>731</v>
      </c>
      <c r="C114" s="276" t="s">
        <v>732</v>
      </c>
      <c r="D114" s="234" t="s">
        <v>112</v>
      </c>
      <c r="E114" s="237">
        <v>18</v>
      </c>
      <c r="F114" s="240"/>
      <c r="G114" s="241">
        <f>E114*F114</f>
        <v>0</v>
      </c>
      <c r="H114" s="241">
        <v>21</v>
      </c>
      <c r="I114" s="241">
        <f>G114*(1+H114/100)</f>
        <v>0</v>
      </c>
      <c r="J114" s="241">
        <v>2.5273</v>
      </c>
      <c r="K114" s="241">
        <f>E114*J114</f>
        <v>45.4914</v>
      </c>
      <c r="L114" s="242">
        <v>0</v>
      </c>
      <c r="M114" s="246">
        <f>E114*L114</f>
        <v>0</v>
      </c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</row>
    <row r="115" spans="1:60" ht="12.75" outlineLevel="1">
      <c r="A115" s="245"/>
      <c r="B115" s="232"/>
      <c r="C115" s="277" t="s">
        <v>733</v>
      </c>
      <c r="D115" s="235"/>
      <c r="E115" s="238">
        <v>18</v>
      </c>
      <c r="F115" s="241"/>
      <c r="G115" s="241"/>
      <c r="H115" s="241"/>
      <c r="I115" s="241"/>
      <c r="J115" s="241"/>
      <c r="K115" s="241"/>
      <c r="L115" s="242"/>
      <c r="M115" s="24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</row>
    <row r="116" spans="1:60" ht="12.75" outlineLevel="1">
      <c r="A116" s="245">
        <v>40</v>
      </c>
      <c r="B116" s="232" t="s">
        <v>734</v>
      </c>
      <c r="C116" s="276" t="s">
        <v>735</v>
      </c>
      <c r="D116" s="234" t="s">
        <v>414</v>
      </c>
      <c r="E116" s="237">
        <v>1226.124</v>
      </c>
      <c r="F116" s="240"/>
      <c r="G116" s="241">
        <f>E116*F116</f>
        <v>0</v>
      </c>
      <c r="H116" s="241">
        <v>21</v>
      </c>
      <c r="I116" s="241">
        <f>G116*(1+H116/100)</f>
        <v>0</v>
      </c>
      <c r="J116" s="241">
        <v>0.023</v>
      </c>
      <c r="K116" s="241">
        <f>E116*J116</f>
        <v>28.200852</v>
      </c>
      <c r="L116" s="242">
        <v>0</v>
      </c>
      <c r="M116" s="246">
        <f>E116*L116</f>
        <v>0</v>
      </c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</row>
    <row r="117" spans="1:60" ht="12.75" outlineLevel="1">
      <c r="A117" s="245"/>
      <c r="B117" s="232"/>
      <c r="C117" s="277" t="s">
        <v>736</v>
      </c>
      <c r="D117" s="235"/>
      <c r="E117" s="238">
        <v>1226.12</v>
      </c>
      <c r="F117" s="241"/>
      <c r="G117" s="241"/>
      <c r="H117" s="241"/>
      <c r="I117" s="241"/>
      <c r="J117" s="241"/>
      <c r="K117" s="241"/>
      <c r="L117" s="242"/>
      <c r="M117" s="24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</row>
    <row r="118" spans="1:60" ht="12.75" outlineLevel="1">
      <c r="A118" s="245">
        <v>41</v>
      </c>
      <c r="B118" s="232" t="s">
        <v>737</v>
      </c>
      <c r="C118" s="276" t="s">
        <v>738</v>
      </c>
      <c r="D118" s="234" t="s">
        <v>414</v>
      </c>
      <c r="E118" s="237">
        <v>135.432</v>
      </c>
      <c r="F118" s="240"/>
      <c r="G118" s="241">
        <f>E118*F118</f>
        <v>0</v>
      </c>
      <c r="H118" s="241">
        <v>21</v>
      </c>
      <c r="I118" s="241">
        <f>G118*(1+H118/100)</f>
        <v>0</v>
      </c>
      <c r="J118" s="241">
        <v>0.046</v>
      </c>
      <c r="K118" s="241">
        <f>E118*J118</f>
        <v>6.229871999999999</v>
      </c>
      <c r="L118" s="242">
        <v>0</v>
      </c>
      <c r="M118" s="246">
        <f>E118*L118</f>
        <v>0</v>
      </c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</row>
    <row r="119" spans="1:60" ht="12.75" outlineLevel="1">
      <c r="A119" s="245"/>
      <c r="B119" s="232"/>
      <c r="C119" s="277" t="s">
        <v>739</v>
      </c>
      <c r="D119" s="235"/>
      <c r="E119" s="238">
        <v>135.43</v>
      </c>
      <c r="F119" s="241"/>
      <c r="G119" s="241"/>
      <c r="H119" s="241"/>
      <c r="I119" s="241"/>
      <c r="J119" s="241"/>
      <c r="K119" s="241"/>
      <c r="L119" s="242"/>
      <c r="M119" s="24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</row>
    <row r="120" spans="1:60" ht="12.75" outlineLevel="1">
      <c r="A120" s="245">
        <v>42</v>
      </c>
      <c r="B120" s="232" t="s">
        <v>740</v>
      </c>
      <c r="C120" s="276" t="s">
        <v>741</v>
      </c>
      <c r="D120" s="234" t="s">
        <v>414</v>
      </c>
      <c r="E120" s="237">
        <v>359.91</v>
      </c>
      <c r="F120" s="240"/>
      <c r="G120" s="241">
        <f>E120*F120</f>
        <v>0</v>
      </c>
      <c r="H120" s="241">
        <v>21</v>
      </c>
      <c r="I120" s="241">
        <f>G120*(1+H120/100)</f>
        <v>0</v>
      </c>
      <c r="J120" s="241">
        <v>0.06</v>
      </c>
      <c r="K120" s="241">
        <f>E120*J120</f>
        <v>21.5946</v>
      </c>
      <c r="L120" s="242">
        <v>0</v>
      </c>
      <c r="M120" s="246">
        <f>E120*L120</f>
        <v>0</v>
      </c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</row>
    <row r="121" spans="1:60" ht="12.75" outlineLevel="1">
      <c r="A121" s="245"/>
      <c r="B121" s="232"/>
      <c r="C121" s="277" t="s">
        <v>742</v>
      </c>
      <c r="D121" s="235"/>
      <c r="E121" s="238">
        <v>359.91</v>
      </c>
      <c r="F121" s="241"/>
      <c r="G121" s="241"/>
      <c r="H121" s="241"/>
      <c r="I121" s="241"/>
      <c r="J121" s="241"/>
      <c r="K121" s="241"/>
      <c r="L121" s="242"/>
      <c r="M121" s="24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</row>
    <row r="122" spans="1:60" ht="22.5" outlineLevel="1">
      <c r="A122" s="245">
        <v>43</v>
      </c>
      <c r="B122" s="232" t="s">
        <v>743</v>
      </c>
      <c r="C122" s="276" t="s">
        <v>744</v>
      </c>
      <c r="D122" s="234" t="s">
        <v>414</v>
      </c>
      <c r="E122" s="237">
        <v>788.238</v>
      </c>
      <c r="F122" s="240"/>
      <c r="G122" s="241">
        <f>E122*F122</f>
        <v>0</v>
      </c>
      <c r="H122" s="241">
        <v>21</v>
      </c>
      <c r="I122" s="241">
        <f>G122*(1+H122/100)</f>
        <v>0</v>
      </c>
      <c r="J122" s="241">
        <v>0.081</v>
      </c>
      <c r="K122" s="241">
        <f>E122*J122</f>
        <v>63.84727800000001</v>
      </c>
      <c r="L122" s="242">
        <v>0</v>
      </c>
      <c r="M122" s="246">
        <f>E122*L122</f>
        <v>0</v>
      </c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</row>
    <row r="123" spans="1:60" ht="12.75" outlineLevel="1">
      <c r="A123" s="245"/>
      <c r="B123" s="232"/>
      <c r="C123" s="277" t="s">
        <v>745</v>
      </c>
      <c r="D123" s="235"/>
      <c r="E123" s="238">
        <v>788.24</v>
      </c>
      <c r="F123" s="241"/>
      <c r="G123" s="241"/>
      <c r="H123" s="241"/>
      <c r="I123" s="241"/>
      <c r="J123" s="241"/>
      <c r="K123" s="241"/>
      <c r="L123" s="242"/>
      <c r="M123" s="24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</row>
    <row r="124" spans="1:60" ht="22.5" outlineLevel="1">
      <c r="A124" s="245">
        <v>44</v>
      </c>
      <c r="B124" s="232" t="s">
        <v>746</v>
      </c>
      <c r="C124" s="276" t="s">
        <v>747</v>
      </c>
      <c r="D124" s="234" t="s">
        <v>414</v>
      </c>
      <c r="E124" s="237">
        <v>20</v>
      </c>
      <c r="F124" s="240"/>
      <c r="G124" s="241">
        <f>E124*F124</f>
        <v>0</v>
      </c>
      <c r="H124" s="241">
        <v>21</v>
      </c>
      <c r="I124" s="241">
        <f>G124*(1+H124/100)</f>
        <v>0</v>
      </c>
      <c r="J124" s="241">
        <v>0.49</v>
      </c>
      <c r="K124" s="241">
        <f>E124*J124</f>
        <v>9.8</v>
      </c>
      <c r="L124" s="242">
        <v>0</v>
      </c>
      <c r="M124" s="246">
        <f>E124*L124</f>
        <v>0</v>
      </c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</row>
    <row r="125" spans="1:60" ht="12.75" outlineLevel="1">
      <c r="A125" s="245">
        <v>45</v>
      </c>
      <c r="B125" s="232" t="s">
        <v>348</v>
      </c>
      <c r="C125" s="276" t="s">
        <v>748</v>
      </c>
      <c r="D125" s="234" t="s">
        <v>350</v>
      </c>
      <c r="E125" s="237">
        <v>14.75</v>
      </c>
      <c r="F125" s="240"/>
      <c r="G125" s="241">
        <f>E125*F125</f>
        <v>0</v>
      </c>
      <c r="H125" s="241">
        <v>21</v>
      </c>
      <c r="I125" s="241">
        <f>G125*(1+H125/100)</f>
        <v>0</v>
      </c>
      <c r="J125" s="241">
        <v>0</v>
      </c>
      <c r="K125" s="241">
        <f>E125*J125</f>
        <v>0</v>
      </c>
      <c r="L125" s="242">
        <v>0</v>
      </c>
      <c r="M125" s="246">
        <f>E125*L125</f>
        <v>0</v>
      </c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</row>
    <row r="126" spans="1:60" ht="12.75" outlineLevel="1">
      <c r="A126" s="245"/>
      <c r="B126" s="232"/>
      <c r="C126" s="277" t="s">
        <v>749</v>
      </c>
      <c r="D126" s="235"/>
      <c r="E126" s="238">
        <v>14.75</v>
      </c>
      <c r="F126" s="241"/>
      <c r="G126" s="241"/>
      <c r="H126" s="241"/>
      <c r="I126" s="241"/>
      <c r="J126" s="241"/>
      <c r="K126" s="241"/>
      <c r="L126" s="242"/>
      <c r="M126" s="24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</row>
    <row r="127" spans="1:60" ht="12.75" outlineLevel="1">
      <c r="A127" s="245">
        <v>46</v>
      </c>
      <c r="B127" s="232" t="s">
        <v>348</v>
      </c>
      <c r="C127" s="276" t="s">
        <v>750</v>
      </c>
      <c r="D127" s="234" t="s">
        <v>353</v>
      </c>
      <c r="E127" s="237">
        <v>2</v>
      </c>
      <c r="F127" s="240"/>
      <c r="G127" s="241">
        <f>E127*F127</f>
        <v>0</v>
      </c>
      <c r="H127" s="241">
        <v>21</v>
      </c>
      <c r="I127" s="241">
        <f>G127*(1+H127/100)</f>
        <v>0</v>
      </c>
      <c r="J127" s="241">
        <v>0</v>
      </c>
      <c r="K127" s="241">
        <f>E127*J127</f>
        <v>0</v>
      </c>
      <c r="L127" s="242">
        <v>0</v>
      </c>
      <c r="M127" s="246">
        <f>E127*L127</f>
        <v>0</v>
      </c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</row>
    <row r="128" spans="1:13" ht="12.75">
      <c r="A128" s="227" t="s">
        <v>107</v>
      </c>
      <c r="B128" s="233" t="s">
        <v>455</v>
      </c>
      <c r="C128" s="278" t="s">
        <v>456</v>
      </c>
      <c r="D128" s="236"/>
      <c r="E128" s="239"/>
      <c r="F128" s="376">
        <f>SUM(G129:G129)</f>
        <v>0</v>
      </c>
      <c r="G128" s="377"/>
      <c r="H128" s="243"/>
      <c r="I128" s="243">
        <f>SUM(I129:I129)</f>
        <v>0</v>
      </c>
      <c r="J128" s="243"/>
      <c r="K128" s="243">
        <f>SUM(K129:K129)</f>
        <v>0</v>
      </c>
      <c r="L128" s="244"/>
      <c r="M128" s="247">
        <f>SUM(M129:M129)</f>
        <v>0</v>
      </c>
    </row>
    <row r="129" spans="1:60" ht="12.75" outlineLevel="1">
      <c r="A129" s="245">
        <v>47</v>
      </c>
      <c r="B129" s="232" t="s">
        <v>751</v>
      </c>
      <c r="C129" s="276" t="s">
        <v>752</v>
      </c>
      <c r="D129" s="234" t="s">
        <v>389</v>
      </c>
      <c r="E129" s="237">
        <v>4087.40897</v>
      </c>
      <c r="F129" s="240"/>
      <c r="G129" s="241">
        <f>E129*F129</f>
        <v>0</v>
      </c>
      <c r="H129" s="241">
        <v>21</v>
      </c>
      <c r="I129" s="241">
        <f>G129*(1+H129/100)</f>
        <v>0</v>
      </c>
      <c r="J129" s="241">
        <v>0</v>
      </c>
      <c r="K129" s="241">
        <f>E129*J129</f>
        <v>0</v>
      </c>
      <c r="L129" s="242">
        <v>0</v>
      </c>
      <c r="M129" s="246">
        <f>E129*L129</f>
        <v>0</v>
      </c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</row>
    <row r="130" spans="1:13" ht="12.75">
      <c r="A130" s="227" t="s">
        <v>107</v>
      </c>
      <c r="B130" s="233" t="s">
        <v>753</v>
      </c>
      <c r="C130" s="278" t="s">
        <v>754</v>
      </c>
      <c r="D130" s="236"/>
      <c r="E130" s="239"/>
      <c r="F130" s="376">
        <f>SUM(G131:G136)</f>
        <v>0</v>
      </c>
      <c r="G130" s="377"/>
      <c r="H130" s="243"/>
      <c r="I130" s="243">
        <f>SUM(I131:I136)</f>
        <v>0</v>
      </c>
      <c r="J130" s="243"/>
      <c r="K130" s="243">
        <f>SUM(K131:K136)</f>
        <v>0</v>
      </c>
      <c r="L130" s="244"/>
      <c r="M130" s="247">
        <f>SUM(M131:M136)</f>
        <v>0</v>
      </c>
    </row>
    <row r="131" spans="1:60" ht="12.75" outlineLevel="1">
      <c r="A131" s="245">
        <v>48</v>
      </c>
      <c r="B131" s="232" t="s">
        <v>755</v>
      </c>
      <c r="C131" s="276" t="s">
        <v>756</v>
      </c>
      <c r="D131" s="234" t="s">
        <v>389</v>
      </c>
      <c r="E131" s="237">
        <v>158.40446</v>
      </c>
      <c r="F131" s="240"/>
      <c r="G131" s="241">
        <f aca="true" t="shared" si="4" ref="G131:G136">E131*F131</f>
        <v>0</v>
      </c>
      <c r="H131" s="241">
        <v>21</v>
      </c>
      <c r="I131" s="241">
        <f aca="true" t="shared" si="5" ref="I131:I136">G131*(1+H131/100)</f>
        <v>0</v>
      </c>
      <c r="J131" s="241">
        <v>0</v>
      </c>
      <c r="K131" s="241">
        <f aca="true" t="shared" si="6" ref="K131:K136">E131*J131</f>
        <v>0</v>
      </c>
      <c r="L131" s="242">
        <v>0</v>
      </c>
      <c r="M131" s="246">
        <f aca="true" t="shared" si="7" ref="M131:M136">E131*L131</f>
        <v>0</v>
      </c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</row>
    <row r="132" spans="1:60" ht="12.75" outlineLevel="1">
      <c r="A132" s="245">
        <v>49</v>
      </c>
      <c r="B132" s="232" t="s">
        <v>757</v>
      </c>
      <c r="C132" s="276" t="s">
        <v>758</v>
      </c>
      <c r="D132" s="234" t="s">
        <v>389</v>
      </c>
      <c r="E132" s="237">
        <v>2376.0669</v>
      </c>
      <c r="F132" s="240"/>
      <c r="G132" s="241">
        <f t="shared" si="4"/>
        <v>0</v>
      </c>
      <c r="H132" s="241">
        <v>21</v>
      </c>
      <c r="I132" s="241">
        <f t="shared" si="5"/>
        <v>0</v>
      </c>
      <c r="J132" s="241">
        <v>0</v>
      </c>
      <c r="K132" s="241">
        <f t="shared" si="6"/>
        <v>0</v>
      </c>
      <c r="L132" s="242">
        <v>0</v>
      </c>
      <c r="M132" s="246">
        <f t="shared" si="7"/>
        <v>0</v>
      </c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</row>
    <row r="133" spans="1:60" ht="12.75" outlineLevel="1">
      <c r="A133" s="245">
        <v>50</v>
      </c>
      <c r="B133" s="232" t="s">
        <v>759</v>
      </c>
      <c r="C133" s="276" t="s">
        <v>760</v>
      </c>
      <c r="D133" s="234" t="s">
        <v>389</v>
      </c>
      <c r="E133" s="237">
        <v>158.40446</v>
      </c>
      <c r="F133" s="240"/>
      <c r="G133" s="241">
        <f t="shared" si="4"/>
        <v>0</v>
      </c>
      <c r="H133" s="241">
        <v>21</v>
      </c>
      <c r="I133" s="241">
        <f t="shared" si="5"/>
        <v>0</v>
      </c>
      <c r="J133" s="241">
        <v>0</v>
      </c>
      <c r="K133" s="241">
        <f t="shared" si="6"/>
        <v>0</v>
      </c>
      <c r="L133" s="242">
        <v>0</v>
      </c>
      <c r="M133" s="246">
        <f t="shared" si="7"/>
        <v>0</v>
      </c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</row>
    <row r="134" spans="1:60" ht="12.75" outlineLevel="1">
      <c r="A134" s="245">
        <v>51</v>
      </c>
      <c r="B134" s="232" t="s">
        <v>761</v>
      </c>
      <c r="C134" s="276" t="s">
        <v>762</v>
      </c>
      <c r="D134" s="234" t="s">
        <v>389</v>
      </c>
      <c r="E134" s="237">
        <v>158.40446</v>
      </c>
      <c r="F134" s="240"/>
      <c r="G134" s="241">
        <f t="shared" si="4"/>
        <v>0</v>
      </c>
      <c r="H134" s="241">
        <v>21</v>
      </c>
      <c r="I134" s="241">
        <f t="shared" si="5"/>
        <v>0</v>
      </c>
      <c r="J134" s="241">
        <v>0</v>
      </c>
      <c r="K134" s="241">
        <f t="shared" si="6"/>
        <v>0</v>
      </c>
      <c r="L134" s="242">
        <v>0</v>
      </c>
      <c r="M134" s="246">
        <f t="shared" si="7"/>
        <v>0</v>
      </c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</row>
    <row r="135" spans="1:60" ht="12.75" outlineLevel="1">
      <c r="A135" s="245">
        <v>52</v>
      </c>
      <c r="B135" s="232" t="s">
        <v>763</v>
      </c>
      <c r="C135" s="276" t="s">
        <v>764</v>
      </c>
      <c r="D135" s="234" t="s">
        <v>389</v>
      </c>
      <c r="E135" s="237">
        <v>158.40446</v>
      </c>
      <c r="F135" s="240"/>
      <c r="G135" s="241">
        <f t="shared" si="4"/>
        <v>0</v>
      </c>
      <c r="H135" s="241">
        <v>21</v>
      </c>
      <c r="I135" s="241">
        <f t="shared" si="5"/>
        <v>0</v>
      </c>
      <c r="J135" s="241">
        <v>0</v>
      </c>
      <c r="K135" s="241">
        <f t="shared" si="6"/>
        <v>0</v>
      </c>
      <c r="L135" s="242">
        <v>0</v>
      </c>
      <c r="M135" s="246">
        <f t="shared" si="7"/>
        <v>0</v>
      </c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</row>
    <row r="136" spans="1:60" ht="12.75" outlineLevel="1">
      <c r="A136" s="245">
        <v>53</v>
      </c>
      <c r="B136" s="232" t="s">
        <v>765</v>
      </c>
      <c r="C136" s="276" t="s">
        <v>766</v>
      </c>
      <c r="D136" s="234" t="s">
        <v>389</v>
      </c>
      <c r="E136" s="237">
        <v>158.40446</v>
      </c>
      <c r="F136" s="240"/>
      <c r="G136" s="241">
        <f t="shared" si="4"/>
        <v>0</v>
      </c>
      <c r="H136" s="241">
        <v>21</v>
      </c>
      <c r="I136" s="241">
        <f t="shared" si="5"/>
        <v>0</v>
      </c>
      <c r="J136" s="241">
        <v>0</v>
      </c>
      <c r="K136" s="241">
        <f t="shared" si="6"/>
        <v>0</v>
      </c>
      <c r="L136" s="242">
        <v>0</v>
      </c>
      <c r="M136" s="246">
        <f t="shared" si="7"/>
        <v>0</v>
      </c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</row>
    <row r="137" spans="1:13" ht="12.75">
      <c r="A137" s="227" t="s">
        <v>107</v>
      </c>
      <c r="B137" s="233" t="s">
        <v>360</v>
      </c>
      <c r="C137" s="278" t="s">
        <v>361</v>
      </c>
      <c r="D137" s="236"/>
      <c r="E137" s="239"/>
      <c r="F137" s="376">
        <f>SUM(G138:G145)</f>
        <v>0</v>
      </c>
      <c r="G137" s="377"/>
      <c r="H137" s="243"/>
      <c r="I137" s="243">
        <f>SUM(I138:I145)</f>
        <v>0</v>
      </c>
      <c r="J137" s="243"/>
      <c r="K137" s="243">
        <f>SUM(K138:K145)</f>
        <v>0</v>
      </c>
      <c r="L137" s="244"/>
      <c r="M137" s="247">
        <f>SUM(M138:M145)</f>
        <v>0</v>
      </c>
    </row>
    <row r="138" spans="1:60" ht="12.75" outlineLevel="1">
      <c r="A138" s="245">
        <v>54</v>
      </c>
      <c r="B138" s="232" t="s">
        <v>362</v>
      </c>
      <c r="C138" s="276" t="s">
        <v>617</v>
      </c>
      <c r="D138" s="234" t="s">
        <v>364</v>
      </c>
      <c r="E138" s="237">
        <v>1</v>
      </c>
      <c r="F138" s="240"/>
      <c r="G138" s="241">
        <f aca="true" t="shared" si="8" ref="G138:G145">E138*F138</f>
        <v>0</v>
      </c>
      <c r="H138" s="241">
        <v>21</v>
      </c>
      <c r="I138" s="241">
        <f aca="true" t="shared" si="9" ref="I138:I145">G138*(1+H138/100)</f>
        <v>0</v>
      </c>
      <c r="J138" s="241">
        <v>0</v>
      </c>
      <c r="K138" s="241">
        <f aca="true" t="shared" si="10" ref="K138:K145">E138*J138</f>
        <v>0</v>
      </c>
      <c r="L138" s="242">
        <v>0</v>
      </c>
      <c r="M138" s="246">
        <f aca="true" t="shared" si="11" ref="M138:M145">E138*L138</f>
        <v>0</v>
      </c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</row>
    <row r="139" spans="1:60" ht="12.75" outlineLevel="1">
      <c r="A139" s="245">
        <v>55</v>
      </c>
      <c r="B139" s="232" t="s">
        <v>365</v>
      </c>
      <c r="C139" s="276" t="s">
        <v>767</v>
      </c>
      <c r="D139" s="234" t="s">
        <v>364</v>
      </c>
      <c r="E139" s="237">
        <v>1</v>
      </c>
      <c r="F139" s="240"/>
      <c r="G139" s="241">
        <f t="shared" si="8"/>
        <v>0</v>
      </c>
      <c r="H139" s="241">
        <v>21</v>
      </c>
      <c r="I139" s="241">
        <f t="shared" si="9"/>
        <v>0</v>
      </c>
      <c r="J139" s="241">
        <v>0</v>
      </c>
      <c r="K139" s="241">
        <f t="shared" si="10"/>
        <v>0</v>
      </c>
      <c r="L139" s="242">
        <v>0</v>
      </c>
      <c r="M139" s="246">
        <f t="shared" si="11"/>
        <v>0</v>
      </c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</row>
    <row r="140" spans="1:60" ht="12.75" outlineLevel="1">
      <c r="A140" s="245">
        <v>56</v>
      </c>
      <c r="B140" s="232" t="s">
        <v>367</v>
      </c>
      <c r="C140" s="276" t="s">
        <v>461</v>
      </c>
      <c r="D140" s="234" t="s">
        <v>364</v>
      </c>
      <c r="E140" s="237">
        <v>1</v>
      </c>
      <c r="F140" s="240"/>
      <c r="G140" s="241">
        <f t="shared" si="8"/>
        <v>0</v>
      </c>
      <c r="H140" s="241">
        <v>21</v>
      </c>
      <c r="I140" s="241">
        <f t="shared" si="9"/>
        <v>0</v>
      </c>
      <c r="J140" s="241">
        <v>0</v>
      </c>
      <c r="K140" s="241">
        <f t="shared" si="10"/>
        <v>0</v>
      </c>
      <c r="L140" s="242">
        <v>0</v>
      </c>
      <c r="M140" s="246">
        <f t="shared" si="11"/>
        <v>0</v>
      </c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</row>
    <row r="141" spans="1:60" ht="12.75" outlineLevel="1">
      <c r="A141" s="245">
        <v>57</v>
      </c>
      <c r="B141" s="232" t="s">
        <v>369</v>
      </c>
      <c r="C141" s="276" t="s">
        <v>768</v>
      </c>
      <c r="D141" s="234" t="s">
        <v>364</v>
      </c>
      <c r="E141" s="237">
        <v>1</v>
      </c>
      <c r="F141" s="240"/>
      <c r="G141" s="241">
        <f t="shared" si="8"/>
        <v>0</v>
      </c>
      <c r="H141" s="241">
        <v>21</v>
      </c>
      <c r="I141" s="241">
        <f t="shared" si="9"/>
        <v>0</v>
      </c>
      <c r="J141" s="241">
        <v>0</v>
      </c>
      <c r="K141" s="241">
        <f t="shared" si="10"/>
        <v>0</v>
      </c>
      <c r="L141" s="242">
        <v>0</v>
      </c>
      <c r="M141" s="246">
        <f t="shared" si="11"/>
        <v>0</v>
      </c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</row>
    <row r="142" spans="1:60" ht="12.75" outlineLevel="1">
      <c r="A142" s="245">
        <v>58</v>
      </c>
      <c r="B142" s="232" t="s">
        <v>371</v>
      </c>
      <c r="C142" s="276" t="s">
        <v>372</v>
      </c>
      <c r="D142" s="234" t="s">
        <v>364</v>
      </c>
      <c r="E142" s="237">
        <v>1</v>
      </c>
      <c r="F142" s="240"/>
      <c r="G142" s="241">
        <f t="shared" si="8"/>
        <v>0</v>
      </c>
      <c r="H142" s="241">
        <v>21</v>
      </c>
      <c r="I142" s="241">
        <f t="shared" si="9"/>
        <v>0</v>
      </c>
      <c r="J142" s="241">
        <v>0</v>
      </c>
      <c r="K142" s="241">
        <f t="shared" si="10"/>
        <v>0</v>
      </c>
      <c r="L142" s="242">
        <v>0</v>
      </c>
      <c r="M142" s="246">
        <f t="shared" si="11"/>
        <v>0</v>
      </c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</row>
    <row r="143" spans="1:60" ht="12.75" outlineLevel="1">
      <c r="A143" s="245">
        <v>59</v>
      </c>
      <c r="B143" s="232" t="s">
        <v>373</v>
      </c>
      <c r="C143" s="276" t="s">
        <v>374</v>
      </c>
      <c r="D143" s="234" t="s">
        <v>364</v>
      </c>
      <c r="E143" s="237">
        <v>1</v>
      </c>
      <c r="F143" s="240"/>
      <c r="G143" s="241">
        <f t="shared" si="8"/>
        <v>0</v>
      </c>
      <c r="H143" s="241">
        <v>21</v>
      </c>
      <c r="I143" s="241">
        <f t="shared" si="9"/>
        <v>0</v>
      </c>
      <c r="J143" s="241">
        <v>0</v>
      </c>
      <c r="K143" s="241">
        <f t="shared" si="10"/>
        <v>0</v>
      </c>
      <c r="L143" s="242">
        <v>0</v>
      </c>
      <c r="M143" s="246">
        <f t="shared" si="11"/>
        <v>0</v>
      </c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</row>
    <row r="144" spans="1:60" ht="12.75" outlineLevel="1">
      <c r="A144" s="245">
        <v>60</v>
      </c>
      <c r="B144" s="232" t="s">
        <v>375</v>
      </c>
      <c r="C144" s="276" t="s">
        <v>376</v>
      </c>
      <c r="D144" s="234" t="s">
        <v>364</v>
      </c>
      <c r="E144" s="237">
        <v>1</v>
      </c>
      <c r="F144" s="240"/>
      <c r="G144" s="241">
        <f t="shared" si="8"/>
        <v>0</v>
      </c>
      <c r="H144" s="241">
        <v>21</v>
      </c>
      <c r="I144" s="241">
        <f t="shared" si="9"/>
        <v>0</v>
      </c>
      <c r="J144" s="241">
        <v>0</v>
      </c>
      <c r="K144" s="241">
        <f t="shared" si="10"/>
        <v>0</v>
      </c>
      <c r="L144" s="242">
        <v>0</v>
      </c>
      <c r="M144" s="246">
        <f t="shared" si="11"/>
        <v>0</v>
      </c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</row>
    <row r="145" spans="1:60" ht="13.5" outlineLevel="1" thickBot="1">
      <c r="A145" s="260">
        <v>61</v>
      </c>
      <c r="B145" s="261" t="s">
        <v>377</v>
      </c>
      <c r="C145" s="279" t="s">
        <v>378</v>
      </c>
      <c r="D145" s="262" t="s">
        <v>364</v>
      </c>
      <c r="E145" s="263">
        <v>1</v>
      </c>
      <c r="F145" s="264"/>
      <c r="G145" s="265">
        <f t="shared" si="8"/>
        <v>0</v>
      </c>
      <c r="H145" s="265">
        <v>21</v>
      </c>
      <c r="I145" s="265">
        <f t="shared" si="9"/>
        <v>0</v>
      </c>
      <c r="J145" s="265">
        <v>0</v>
      </c>
      <c r="K145" s="265">
        <f t="shared" si="10"/>
        <v>0</v>
      </c>
      <c r="L145" s="266">
        <v>0</v>
      </c>
      <c r="M145" s="267">
        <f t="shared" si="11"/>
        <v>0</v>
      </c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</row>
    <row r="146" spans="3:41" ht="13.5" thickBot="1">
      <c r="C146" s="280"/>
      <c r="AK146">
        <f>SUM(AK1:AK145)</f>
        <v>0</v>
      </c>
      <c r="AL146">
        <f>SUM(AL1:AL145)</f>
        <v>0</v>
      </c>
      <c r="AN146">
        <v>15</v>
      </c>
      <c r="AO146">
        <v>21</v>
      </c>
    </row>
    <row r="147" spans="1:41" ht="13.5" thickBot="1">
      <c r="A147" s="268"/>
      <c r="B147" s="269" t="s">
        <v>379</v>
      </c>
      <c r="C147" s="281"/>
      <c r="D147" s="270"/>
      <c r="E147" s="270"/>
      <c r="F147" s="270"/>
      <c r="G147" s="271">
        <f>F7+F23+F27+F30+F77+F85+F128+F130+F137</f>
        <v>0</v>
      </c>
      <c r="AN147">
        <f>SUMIF(AM8:AM146,AN146,G8:G146)</f>
        <v>0</v>
      </c>
      <c r="AO147">
        <f>SUMIF(AM8:AM146,AO146,G8:G146)</f>
        <v>0</v>
      </c>
    </row>
    <row r="148" ht="12.75">
      <c r="C148" s="280"/>
    </row>
    <row r="149" spans="1:3" ht="13.5" thickBot="1">
      <c r="A149" t="s">
        <v>380</v>
      </c>
      <c r="C149" s="280"/>
    </row>
    <row r="150" spans="1:7" ht="75" customHeight="1" thickBot="1">
      <c r="A150" s="272"/>
      <c r="B150" s="273"/>
      <c r="C150" s="282"/>
      <c r="D150" s="274"/>
      <c r="E150" s="274"/>
      <c r="F150" s="274"/>
      <c r="G150" s="275"/>
    </row>
  </sheetData>
  <sheetProtection password="86EA" sheet="1" objects="1" scenarios="1"/>
  <mergeCells count="13">
    <mergeCell ref="F137:G137"/>
    <mergeCell ref="F27:G27"/>
    <mergeCell ref="F30:G30"/>
    <mergeCell ref="F77:G77"/>
    <mergeCell ref="F85:G85"/>
    <mergeCell ref="F128:G128"/>
    <mergeCell ref="F130:G130"/>
    <mergeCell ref="F23:G23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85" r:id="rId1"/>
  <headerFooter>
    <oddFooter>&amp;L&amp;9Zpracováno programem &amp;"Arial CE,Tučné"BUILDpower S,  © RTS, a.s.&amp;R&amp;"Arial,Obyčejné"Strana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99"/>
  <sheetViews>
    <sheetView showGridLines="0" workbookViewId="0" topLeftCell="A1">
      <selection activeCell="I1" sqref="I1:I104857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4.75390625" style="0" customWidth="1"/>
    <col min="14" max="26" width="9.00390625" style="0" hidden="1" customWidth="1"/>
    <col min="29" max="41" width="9.00390625" style="0" hidden="1" customWidth="1"/>
  </cols>
  <sheetData>
    <row r="1" spans="1:10" ht="16.5" thickBot="1">
      <c r="A1" s="368" t="s">
        <v>70</v>
      </c>
      <c r="B1" s="368"/>
      <c r="C1" s="369"/>
      <c r="D1" s="368"/>
      <c r="E1" s="368"/>
      <c r="F1" s="368"/>
      <c r="G1" s="368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78" t="s">
        <v>83</v>
      </c>
      <c r="D2" s="370"/>
      <c r="E2" s="370"/>
      <c r="F2" s="370"/>
      <c r="G2" s="371"/>
      <c r="H2" s="176"/>
      <c r="I2" s="176"/>
      <c r="J2" s="176"/>
    </row>
    <row r="3" spans="1:10" ht="12.75">
      <c r="A3" s="179" t="s">
        <v>72</v>
      </c>
      <c r="B3" s="180" t="s">
        <v>94</v>
      </c>
      <c r="C3" s="379" t="s">
        <v>95</v>
      </c>
      <c r="D3" s="372"/>
      <c r="E3" s="372"/>
      <c r="F3" s="372"/>
      <c r="G3" s="373"/>
      <c r="H3" s="176"/>
      <c r="I3" s="176"/>
      <c r="J3" s="176"/>
    </row>
    <row r="4" spans="1:10" ht="13.5" thickBot="1">
      <c r="A4" s="222" t="s">
        <v>73</v>
      </c>
      <c r="B4" s="223" t="s">
        <v>94</v>
      </c>
      <c r="C4" s="380" t="s">
        <v>95</v>
      </c>
      <c r="D4" s="381"/>
      <c r="E4" s="381"/>
      <c r="F4" s="381"/>
      <c r="G4" s="382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3" ht="39.75" thickBot="1" thickTop="1">
      <c r="A6" s="228" t="s">
        <v>74</v>
      </c>
      <c r="B6" s="229" t="s">
        <v>75</v>
      </c>
      <c r="C6" s="230" t="s">
        <v>76</v>
      </c>
      <c r="D6" s="248" t="s">
        <v>77</v>
      </c>
      <c r="E6" s="249" t="s">
        <v>78</v>
      </c>
      <c r="F6" s="250" t="s">
        <v>79</v>
      </c>
      <c r="G6" s="251" t="s">
        <v>80</v>
      </c>
      <c r="H6" s="252" t="s">
        <v>41</v>
      </c>
      <c r="I6" s="252" t="s">
        <v>102</v>
      </c>
      <c r="J6" s="252" t="s">
        <v>103</v>
      </c>
      <c r="K6" s="253" t="s">
        <v>104</v>
      </c>
      <c r="L6" s="253" t="s">
        <v>105</v>
      </c>
      <c r="M6" s="231" t="s">
        <v>106</v>
      </c>
    </row>
    <row r="7" spans="1:13" ht="12.75">
      <c r="A7" s="254" t="s">
        <v>107</v>
      </c>
      <c r="B7" s="255" t="s">
        <v>108</v>
      </c>
      <c r="C7" s="256" t="s">
        <v>109</v>
      </c>
      <c r="D7" s="257"/>
      <c r="E7" s="224"/>
      <c r="F7" s="383">
        <f>SUM(G8:G15)</f>
        <v>0</v>
      </c>
      <c r="G7" s="384"/>
      <c r="H7" s="225"/>
      <c r="I7" s="225">
        <f>SUM(I8:I15)</f>
        <v>0</v>
      </c>
      <c r="J7" s="225"/>
      <c r="K7" s="225">
        <f>SUM(K8:K15)</f>
        <v>0</v>
      </c>
      <c r="L7" s="258"/>
      <c r="M7" s="259">
        <f>SUM(M8:M15)</f>
        <v>0</v>
      </c>
    </row>
    <row r="8" spans="1:60" ht="12.75" outlineLevel="1">
      <c r="A8" s="245">
        <v>1</v>
      </c>
      <c r="B8" s="232" t="s">
        <v>280</v>
      </c>
      <c r="C8" s="276" t="s">
        <v>281</v>
      </c>
      <c r="D8" s="234" t="s">
        <v>212</v>
      </c>
      <c r="E8" s="237">
        <v>1806.1025</v>
      </c>
      <c r="F8" s="240"/>
      <c r="G8" s="241">
        <f>E8*F8</f>
        <v>0</v>
      </c>
      <c r="H8" s="241">
        <v>21</v>
      </c>
      <c r="I8" s="241">
        <f>G8*(1+H8/100)</f>
        <v>0</v>
      </c>
      <c r="J8" s="241">
        <v>0</v>
      </c>
      <c r="K8" s="241">
        <f>E8*J8</f>
        <v>0</v>
      </c>
      <c r="L8" s="242">
        <v>0</v>
      </c>
      <c r="M8" s="246">
        <f>E8*L8</f>
        <v>0</v>
      </c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5"/>
      <c r="B9" s="232"/>
      <c r="C9" s="277" t="s">
        <v>137</v>
      </c>
      <c r="D9" s="235"/>
      <c r="E9" s="238">
        <v>57.83</v>
      </c>
      <c r="F9" s="241"/>
      <c r="G9" s="241"/>
      <c r="H9" s="241"/>
      <c r="I9" s="241"/>
      <c r="J9" s="241"/>
      <c r="K9" s="241"/>
      <c r="L9" s="242"/>
      <c r="M9" s="24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33.75" outlineLevel="1">
      <c r="A10" s="245"/>
      <c r="B10" s="232"/>
      <c r="C10" s="277" t="s">
        <v>769</v>
      </c>
      <c r="D10" s="235"/>
      <c r="E10" s="238">
        <v>178.29</v>
      </c>
      <c r="F10" s="241"/>
      <c r="G10" s="241"/>
      <c r="H10" s="241"/>
      <c r="I10" s="241"/>
      <c r="J10" s="241"/>
      <c r="K10" s="241"/>
      <c r="L10" s="242"/>
      <c r="M10" s="24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22.5" outlineLevel="1">
      <c r="A11" s="245"/>
      <c r="B11" s="232"/>
      <c r="C11" s="277" t="s">
        <v>770</v>
      </c>
      <c r="D11" s="235"/>
      <c r="E11" s="238">
        <v>386.93</v>
      </c>
      <c r="F11" s="241"/>
      <c r="G11" s="241"/>
      <c r="H11" s="241"/>
      <c r="I11" s="241"/>
      <c r="J11" s="241"/>
      <c r="K11" s="241"/>
      <c r="L11" s="242"/>
      <c r="M11" s="24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22.5" outlineLevel="1">
      <c r="A12" s="245"/>
      <c r="B12" s="232"/>
      <c r="C12" s="277" t="s">
        <v>771</v>
      </c>
      <c r="D12" s="235"/>
      <c r="E12" s="238">
        <v>318.15</v>
      </c>
      <c r="F12" s="241"/>
      <c r="G12" s="241"/>
      <c r="H12" s="241"/>
      <c r="I12" s="241"/>
      <c r="J12" s="241"/>
      <c r="K12" s="241"/>
      <c r="L12" s="242"/>
      <c r="M12" s="24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22.5" outlineLevel="1">
      <c r="A13" s="245"/>
      <c r="B13" s="232"/>
      <c r="C13" s="277" t="s">
        <v>772</v>
      </c>
      <c r="D13" s="235"/>
      <c r="E13" s="238">
        <v>245.04</v>
      </c>
      <c r="F13" s="241"/>
      <c r="G13" s="241"/>
      <c r="H13" s="241"/>
      <c r="I13" s="241"/>
      <c r="J13" s="241"/>
      <c r="K13" s="241"/>
      <c r="L13" s="242"/>
      <c r="M13" s="24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12.75" outlineLevel="1">
      <c r="A14" s="245"/>
      <c r="B14" s="232"/>
      <c r="C14" s="277" t="s">
        <v>773</v>
      </c>
      <c r="D14" s="235"/>
      <c r="E14" s="238">
        <v>41.63</v>
      </c>
      <c r="F14" s="241"/>
      <c r="G14" s="241"/>
      <c r="H14" s="241"/>
      <c r="I14" s="241"/>
      <c r="J14" s="241"/>
      <c r="K14" s="241"/>
      <c r="L14" s="242"/>
      <c r="M14" s="24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5"/>
      <c r="B15" s="232"/>
      <c r="C15" s="277" t="s">
        <v>774</v>
      </c>
      <c r="D15" s="235"/>
      <c r="E15" s="238">
        <v>578.25</v>
      </c>
      <c r="F15" s="241"/>
      <c r="G15" s="241"/>
      <c r="H15" s="241"/>
      <c r="I15" s="241"/>
      <c r="J15" s="241"/>
      <c r="K15" s="241"/>
      <c r="L15" s="242"/>
      <c r="M15" s="24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13" ht="12.75">
      <c r="A16" s="227" t="s">
        <v>107</v>
      </c>
      <c r="B16" s="233" t="s">
        <v>641</v>
      </c>
      <c r="C16" s="278" t="s">
        <v>642</v>
      </c>
      <c r="D16" s="236"/>
      <c r="E16" s="239"/>
      <c r="F16" s="376">
        <f>SUM(G17:G17)</f>
        <v>0</v>
      </c>
      <c r="G16" s="377"/>
      <c r="H16" s="243"/>
      <c r="I16" s="243">
        <f>SUM(I17:I17)</f>
        <v>0</v>
      </c>
      <c r="J16" s="243"/>
      <c r="K16" s="243">
        <f>SUM(K17:K17)</f>
        <v>5.53748</v>
      </c>
      <c r="L16" s="244"/>
      <c r="M16" s="247">
        <f>SUM(M17:M17)</f>
        <v>0</v>
      </c>
    </row>
    <row r="17" spans="1:60" ht="12.75" outlineLevel="1">
      <c r="A17" s="245">
        <v>2</v>
      </c>
      <c r="B17" s="232" t="s">
        <v>775</v>
      </c>
      <c r="C17" s="276" t="s">
        <v>776</v>
      </c>
      <c r="D17" s="234" t="s">
        <v>414</v>
      </c>
      <c r="E17" s="237">
        <v>92</v>
      </c>
      <c r="F17" s="240"/>
      <c r="G17" s="241">
        <f>E17*F17</f>
        <v>0</v>
      </c>
      <c r="H17" s="241">
        <v>21</v>
      </c>
      <c r="I17" s="241">
        <f>G17*(1+H17/100)</f>
        <v>0</v>
      </c>
      <c r="J17" s="241">
        <v>0.06019</v>
      </c>
      <c r="K17" s="241">
        <f>E17*J17</f>
        <v>5.53748</v>
      </c>
      <c r="L17" s="242">
        <v>0</v>
      </c>
      <c r="M17" s="246">
        <f>E17*L17</f>
        <v>0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13" ht="12.75">
      <c r="A18" s="227" t="s">
        <v>107</v>
      </c>
      <c r="B18" s="233" t="s">
        <v>339</v>
      </c>
      <c r="C18" s="278" t="s">
        <v>93</v>
      </c>
      <c r="D18" s="236"/>
      <c r="E18" s="239"/>
      <c r="F18" s="376">
        <f>SUM(G19:G57)</f>
        <v>0</v>
      </c>
      <c r="G18" s="377"/>
      <c r="H18" s="243"/>
      <c r="I18" s="243">
        <f>SUM(I19:I57)</f>
        <v>0</v>
      </c>
      <c r="J18" s="243"/>
      <c r="K18" s="243">
        <f>SUM(K19:K57)</f>
        <v>1080.4864787499998</v>
      </c>
      <c r="L18" s="244"/>
      <c r="M18" s="247">
        <f>SUM(M19:M57)</f>
        <v>0</v>
      </c>
    </row>
    <row r="19" spans="1:60" ht="12.75" outlineLevel="1">
      <c r="A19" s="245">
        <v>3</v>
      </c>
      <c r="B19" s="232" t="s">
        <v>777</v>
      </c>
      <c r="C19" s="276" t="s">
        <v>778</v>
      </c>
      <c r="D19" s="234" t="s">
        <v>212</v>
      </c>
      <c r="E19" s="237">
        <v>1751.3025</v>
      </c>
      <c r="F19" s="240"/>
      <c r="G19" s="241">
        <f>E19*F19</f>
        <v>0</v>
      </c>
      <c r="H19" s="241">
        <v>21</v>
      </c>
      <c r="I19" s="241">
        <f>G19*(1+H19/100)</f>
        <v>0</v>
      </c>
      <c r="J19" s="241">
        <v>0.2916</v>
      </c>
      <c r="K19" s="241">
        <f>E19*J19</f>
        <v>510.67980900000003</v>
      </c>
      <c r="L19" s="242">
        <v>0</v>
      </c>
      <c r="M19" s="246">
        <f>E19*L19</f>
        <v>0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33.75" outlineLevel="1">
      <c r="A20" s="245"/>
      <c r="B20" s="232"/>
      <c r="C20" s="277" t="s">
        <v>769</v>
      </c>
      <c r="D20" s="235"/>
      <c r="E20" s="238">
        <v>178.29</v>
      </c>
      <c r="F20" s="241"/>
      <c r="G20" s="241"/>
      <c r="H20" s="241"/>
      <c r="I20" s="241"/>
      <c r="J20" s="241"/>
      <c r="K20" s="241"/>
      <c r="L20" s="242"/>
      <c r="M20" s="24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22.5" outlineLevel="1">
      <c r="A21" s="245"/>
      <c r="B21" s="232"/>
      <c r="C21" s="277" t="s">
        <v>770</v>
      </c>
      <c r="D21" s="235"/>
      <c r="E21" s="238">
        <v>386.93</v>
      </c>
      <c r="F21" s="241"/>
      <c r="G21" s="241"/>
      <c r="H21" s="241"/>
      <c r="I21" s="241"/>
      <c r="J21" s="241"/>
      <c r="K21" s="241"/>
      <c r="L21" s="242"/>
      <c r="M21" s="24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22.5" outlineLevel="1">
      <c r="A22" s="245"/>
      <c r="B22" s="232"/>
      <c r="C22" s="277" t="s">
        <v>771</v>
      </c>
      <c r="D22" s="235"/>
      <c r="E22" s="238">
        <v>318.15</v>
      </c>
      <c r="F22" s="241"/>
      <c r="G22" s="241"/>
      <c r="H22" s="241"/>
      <c r="I22" s="241"/>
      <c r="J22" s="241"/>
      <c r="K22" s="241"/>
      <c r="L22" s="242"/>
      <c r="M22" s="24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22.5" outlineLevel="1">
      <c r="A23" s="245"/>
      <c r="B23" s="232"/>
      <c r="C23" s="277" t="s">
        <v>772</v>
      </c>
      <c r="D23" s="235"/>
      <c r="E23" s="238">
        <v>245.04</v>
      </c>
      <c r="F23" s="241"/>
      <c r="G23" s="241"/>
      <c r="H23" s="241"/>
      <c r="I23" s="241"/>
      <c r="J23" s="241"/>
      <c r="K23" s="241"/>
      <c r="L23" s="242"/>
      <c r="M23" s="24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5"/>
      <c r="B24" s="232"/>
      <c r="C24" s="277" t="s">
        <v>773</v>
      </c>
      <c r="D24" s="235"/>
      <c r="E24" s="238">
        <v>41.63</v>
      </c>
      <c r="F24" s="241"/>
      <c r="G24" s="241"/>
      <c r="H24" s="241"/>
      <c r="I24" s="241"/>
      <c r="J24" s="241"/>
      <c r="K24" s="241"/>
      <c r="L24" s="242"/>
      <c r="M24" s="24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5"/>
      <c r="B25" s="232"/>
      <c r="C25" s="277" t="s">
        <v>774</v>
      </c>
      <c r="D25" s="235"/>
      <c r="E25" s="238">
        <v>578.25</v>
      </c>
      <c r="F25" s="241"/>
      <c r="G25" s="241"/>
      <c r="H25" s="241"/>
      <c r="I25" s="241"/>
      <c r="J25" s="241"/>
      <c r="K25" s="241"/>
      <c r="L25" s="242"/>
      <c r="M25" s="24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5"/>
      <c r="B26" s="232"/>
      <c r="C26" s="277" t="s">
        <v>779</v>
      </c>
      <c r="D26" s="235"/>
      <c r="E26" s="238">
        <v>3.02</v>
      </c>
      <c r="F26" s="241"/>
      <c r="G26" s="241"/>
      <c r="H26" s="241"/>
      <c r="I26" s="241"/>
      <c r="J26" s="241"/>
      <c r="K26" s="241"/>
      <c r="L26" s="242"/>
      <c r="M26" s="24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5">
        <v>4</v>
      </c>
      <c r="B27" s="232" t="s">
        <v>649</v>
      </c>
      <c r="C27" s="276" t="s">
        <v>650</v>
      </c>
      <c r="D27" s="234" t="s">
        <v>212</v>
      </c>
      <c r="E27" s="237">
        <v>57.825</v>
      </c>
      <c r="F27" s="240"/>
      <c r="G27" s="241">
        <f>E27*F27</f>
        <v>0</v>
      </c>
      <c r="H27" s="241">
        <v>21</v>
      </c>
      <c r="I27" s="241">
        <f>G27*(1+H27/100)</f>
        <v>0</v>
      </c>
      <c r="J27" s="241">
        <v>0.38625</v>
      </c>
      <c r="K27" s="241">
        <f>E27*J27</f>
        <v>22.33490625</v>
      </c>
      <c r="L27" s="242">
        <v>0</v>
      </c>
      <c r="M27" s="246">
        <f>E27*L27</f>
        <v>0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5"/>
      <c r="B28" s="232"/>
      <c r="C28" s="277" t="s">
        <v>137</v>
      </c>
      <c r="D28" s="235"/>
      <c r="E28" s="238">
        <v>57.83</v>
      </c>
      <c r="F28" s="241"/>
      <c r="G28" s="241"/>
      <c r="H28" s="241"/>
      <c r="I28" s="241"/>
      <c r="J28" s="241"/>
      <c r="K28" s="241"/>
      <c r="L28" s="242"/>
      <c r="M28" s="24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5">
        <v>5</v>
      </c>
      <c r="B29" s="232" t="s">
        <v>780</v>
      </c>
      <c r="C29" s="276" t="s">
        <v>781</v>
      </c>
      <c r="D29" s="234" t="s">
        <v>212</v>
      </c>
      <c r="E29" s="237">
        <v>1170.0275</v>
      </c>
      <c r="F29" s="240"/>
      <c r="G29" s="241">
        <f>E29*F29</f>
        <v>0</v>
      </c>
      <c r="H29" s="241">
        <v>21</v>
      </c>
      <c r="I29" s="241">
        <f>G29*(1+H29/100)</f>
        <v>0</v>
      </c>
      <c r="J29" s="241">
        <v>0.0982</v>
      </c>
      <c r="K29" s="241">
        <f>E29*J29</f>
        <v>114.89670049999998</v>
      </c>
      <c r="L29" s="242">
        <v>0</v>
      </c>
      <c r="M29" s="246">
        <f>E29*L29</f>
        <v>0</v>
      </c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22.5" outlineLevel="1">
      <c r="A30" s="245"/>
      <c r="B30" s="232"/>
      <c r="C30" s="277" t="s">
        <v>782</v>
      </c>
      <c r="D30" s="235"/>
      <c r="E30" s="238">
        <v>178.29</v>
      </c>
      <c r="F30" s="241"/>
      <c r="G30" s="241"/>
      <c r="H30" s="241"/>
      <c r="I30" s="241"/>
      <c r="J30" s="241"/>
      <c r="K30" s="241"/>
      <c r="L30" s="242"/>
      <c r="M30" s="24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22.5" outlineLevel="1">
      <c r="A31" s="245"/>
      <c r="B31" s="232"/>
      <c r="C31" s="277" t="s">
        <v>770</v>
      </c>
      <c r="D31" s="235"/>
      <c r="E31" s="238">
        <v>386.93</v>
      </c>
      <c r="F31" s="241"/>
      <c r="G31" s="241"/>
      <c r="H31" s="241"/>
      <c r="I31" s="241"/>
      <c r="J31" s="241"/>
      <c r="K31" s="241"/>
      <c r="L31" s="242"/>
      <c r="M31" s="24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22.5" outlineLevel="1">
      <c r="A32" s="245"/>
      <c r="B32" s="232"/>
      <c r="C32" s="277" t="s">
        <v>771</v>
      </c>
      <c r="D32" s="235"/>
      <c r="E32" s="238">
        <v>318.15</v>
      </c>
      <c r="F32" s="241"/>
      <c r="G32" s="241"/>
      <c r="H32" s="241"/>
      <c r="I32" s="241"/>
      <c r="J32" s="241"/>
      <c r="K32" s="241"/>
      <c r="L32" s="242"/>
      <c r="M32" s="24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22.5" outlineLevel="1">
      <c r="A33" s="245"/>
      <c r="B33" s="232"/>
      <c r="C33" s="277" t="s">
        <v>772</v>
      </c>
      <c r="D33" s="235"/>
      <c r="E33" s="238">
        <v>245.04</v>
      </c>
      <c r="F33" s="241"/>
      <c r="G33" s="241"/>
      <c r="H33" s="241"/>
      <c r="I33" s="241"/>
      <c r="J33" s="241"/>
      <c r="K33" s="241"/>
      <c r="L33" s="242"/>
      <c r="M33" s="24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5"/>
      <c r="B34" s="232"/>
      <c r="C34" s="277" t="s">
        <v>773</v>
      </c>
      <c r="D34" s="235"/>
      <c r="E34" s="238">
        <v>41.63</v>
      </c>
      <c r="F34" s="241"/>
      <c r="G34" s="241"/>
      <c r="H34" s="241"/>
      <c r="I34" s="241"/>
      <c r="J34" s="241"/>
      <c r="K34" s="241"/>
      <c r="L34" s="242"/>
      <c r="M34" s="24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5">
        <v>6</v>
      </c>
      <c r="B35" s="232" t="s">
        <v>783</v>
      </c>
      <c r="C35" s="276" t="s">
        <v>784</v>
      </c>
      <c r="D35" s="234" t="s">
        <v>212</v>
      </c>
      <c r="E35" s="237">
        <v>578.25</v>
      </c>
      <c r="F35" s="240"/>
      <c r="G35" s="241">
        <f>E35*F35</f>
        <v>0</v>
      </c>
      <c r="H35" s="241">
        <v>21</v>
      </c>
      <c r="I35" s="241">
        <f>G35*(1+H35/100)</f>
        <v>0</v>
      </c>
      <c r="J35" s="241">
        <v>0.13188</v>
      </c>
      <c r="K35" s="241">
        <f>E35*J35</f>
        <v>76.25961</v>
      </c>
      <c r="L35" s="242">
        <v>0</v>
      </c>
      <c r="M35" s="246">
        <f>E35*L35</f>
        <v>0</v>
      </c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5"/>
      <c r="B36" s="232"/>
      <c r="C36" s="277" t="s">
        <v>785</v>
      </c>
      <c r="D36" s="235"/>
      <c r="E36" s="238">
        <v>578.25</v>
      </c>
      <c r="F36" s="241"/>
      <c r="G36" s="241"/>
      <c r="H36" s="241"/>
      <c r="I36" s="241"/>
      <c r="J36" s="241"/>
      <c r="K36" s="241"/>
      <c r="L36" s="242"/>
      <c r="M36" s="24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5">
        <v>7</v>
      </c>
      <c r="B37" s="232" t="s">
        <v>655</v>
      </c>
      <c r="C37" s="276" t="s">
        <v>656</v>
      </c>
      <c r="D37" s="234" t="s">
        <v>212</v>
      </c>
      <c r="E37" s="237">
        <v>636.075</v>
      </c>
      <c r="F37" s="240"/>
      <c r="G37" s="241">
        <f>E37*F37</f>
        <v>0</v>
      </c>
      <c r="H37" s="241">
        <v>21</v>
      </c>
      <c r="I37" s="241">
        <f>G37*(1+H37/100)</f>
        <v>0</v>
      </c>
      <c r="J37" s="241">
        <v>0.30651</v>
      </c>
      <c r="K37" s="241">
        <f>E37*J37</f>
        <v>194.96334825000002</v>
      </c>
      <c r="L37" s="242">
        <v>0</v>
      </c>
      <c r="M37" s="246">
        <f>E37*L37</f>
        <v>0</v>
      </c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5"/>
      <c r="B38" s="232"/>
      <c r="C38" s="277" t="s">
        <v>774</v>
      </c>
      <c r="D38" s="235"/>
      <c r="E38" s="238">
        <v>578.25</v>
      </c>
      <c r="F38" s="241"/>
      <c r="G38" s="241"/>
      <c r="H38" s="241"/>
      <c r="I38" s="241"/>
      <c r="J38" s="241"/>
      <c r="K38" s="241"/>
      <c r="L38" s="242"/>
      <c r="M38" s="24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5"/>
      <c r="B39" s="232"/>
      <c r="C39" s="277" t="s">
        <v>786</v>
      </c>
      <c r="D39" s="235"/>
      <c r="E39" s="238">
        <v>57.83</v>
      </c>
      <c r="F39" s="241"/>
      <c r="G39" s="241"/>
      <c r="H39" s="241"/>
      <c r="I39" s="241"/>
      <c r="J39" s="241"/>
      <c r="K39" s="241"/>
      <c r="L39" s="242"/>
      <c r="M39" s="24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5">
        <v>8</v>
      </c>
      <c r="B40" s="232" t="s">
        <v>664</v>
      </c>
      <c r="C40" s="276" t="s">
        <v>665</v>
      </c>
      <c r="D40" s="234" t="s">
        <v>212</v>
      </c>
      <c r="E40" s="237">
        <v>578.25</v>
      </c>
      <c r="F40" s="240"/>
      <c r="G40" s="241">
        <f>E40*F40</f>
        <v>0</v>
      </c>
      <c r="H40" s="241">
        <v>21</v>
      </c>
      <c r="I40" s="241">
        <f>G40*(1+H40/100)</f>
        <v>0</v>
      </c>
      <c r="J40" s="241">
        <v>0.00061</v>
      </c>
      <c r="K40" s="241">
        <f>E40*J40</f>
        <v>0.3527325</v>
      </c>
      <c r="L40" s="242">
        <v>0</v>
      </c>
      <c r="M40" s="246">
        <f>E40*L40</f>
        <v>0</v>
      </c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5"/>
      <c r="B41" s="232"/>
      <c r="C41" s="277" t="s">
        <v>785</v>
      </c>
      <c r="D41" s="235"/>
      <c r="E41" s="238">
        <v>578.25</v>
      </c>
      <c r="F41" s="241"/>
      <c r="G41" s="241"/>
      <c r="H41" s="241"/>
      <c r="I41" s="241"/>
      <c r="J41" s="241"/>
      <c r="K41" s="241"/>
      <c r="L41" s="242"/>
      <c r="M41" s="24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22.5" outlineLevel="1">
      <c r="A42" s="245">
        <v>9</v>
      </c>
      <c r="B42" s="232" t="s">
        <v>666</v>
      </c>
      <c r="C42" s="276" t="s">
        <v>667</v>
      </c>
      <c r="D42" s="234" t="s">
        <v>212</v>
      </c>
      <c r="E42" s="237">
        <v>578.25</v>
      </c>
      <c r="F42" s="240"/>
      <c r="G42" s="241">
        <f>E42*F42</f>
        <v>0</v>
      </c>
      <c r="H42" s="241">
        <v>21</v>
      </c>
      <c r="I42" s="241">
        <f>G42*(1+H42/100)</f>
        <v>0</v>
      </c>
      <c r="J42" s="241">
        <v>0.10373</v>
      </c>
      <c r="K42" s="241">
        <f>E42*J42</f>
        <v>59.9818725</v>
      </c>
      <c r="L42" s="242">
        <v>0</v>
      </c>
      <c r="M42" s="246">
        <f>E42*L42</f>
        <v>0</v>
      </c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2.75" outlineLevel="1">
      <c r="A43" s="245"/>
      <c r="B43" s="232"/>
      <c r="C43" s="277" t="s">
        <v>785</v>
      </c>
      <c r="D43" s="235"/>
      <c r="E43" s="238">
        <v>578.25</v>
      </c>
      <c r="F43" s="241"/>
      <c r="G43" s="241"/>
      <c r="H43" s="241"/>
      <c r="I43" s="241"/>
      <c r="J43" s="241"/>
      <c r="K43" s="241"/>
      <c r="L43" s="242"/>
      <c r="M43" s="24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2.75" outlineLevel="1">
      <c r="A44" s="245">
        <v>10</v>
      </c>
      <c r="B44" s="232" t="s">
        <v>668</v>
      </c>
      <c r="C44" s="276" t="s">
        <v>669</v>
      </c>
      <c r="D44" s="234" t="s">
        <v>212</v>
      </c>
      <c r="E44" s="237">
        <v>57.825</v>
      </c>
      <c r="F44" s="240"/>
      <c r="G44" s="241">
        <f>E44*F44</f>
        <v>0</v>
      </c>
      <c r="H44" s="241">
        <v>21</v>
      </c>
      <c r="I44" s="241">
        <f>G44*(1+H44/100)</f>
        <v>0</v>
      </c>
      <c r="J44" s="241">
        <v>0.30132</v>
      </c>
      <c r="K44" s="241">
        <f>E44*J44</f>
        <v>17.423828999999998</v>
      </c>
      <c r="L44" s="242">
        <v>0</v>
      </c>
      <c r="M44" s="246">
        <f>E44*L44</f>
        <v>0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12.75" outlineLevel="1">
      <c r="A45" s="245"/>
      <c r="B45" s="232"/>
      <c r="C45" s="277" t="s">
        <v>137</v>
      </c>
      <c r="D45" s="235"/>
      <c r="E45" s="238">
        <v>57.83</v>
      </c>
      <c r="F45" s="241"/>
      <c r="G45" s="241"/>
      <c r="H45" s="241"/>
      <c r="I45" s="241"/>
      <c r="J45" s="241"/>
      <c r="K45" s="241"/>
      <c r="L45" s="242"/>
      <c r="M45" s="24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5">
        <v>11</v>
      </c>
      <c r="B46" s="232" t="s">
        <v>787</v>
      </c>
      <c r="C46" s="276" t="s">
        <v>788</v>
      </c>
      <c r="D46" s="234" t="s">
        <v>212</v>
      </c>
      <c r="E46" s="237">
        <v>882.2225</v>
      </c>
      <c r="F46" s="240"/>
      <c r="G46" s="241">
        <f>E46*F46</f>
        <v>0</v>
      </c>
      <c r="H46" s="241">
        <v>21</v>
      </c>
      <c r="I46" s="241">
        <f>G46*(1+H46/100)</f>
        <v>0</v>
      </c>
      <c r="J46" s="241">
        <v>0.0739</v>
      </c>
      <c r="K46" s="241">
        <f>E46*J46</f>
        <v>65.19624275</v>
      </c>
      <c r="L46" s="242">
        <v>0</v>
      </c>
      <c r="M46" s="246">
        <f>E46*L46</f>
        <v>0</v>
      </c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22.5" outlineLevel="1">
      <c r="A47" s="245"/>
      <c r="B47" s="232"/>
      <c r="C47" s="277" t="s">
        <v>789</v>
      </c>
      <c r="D47" s="235"/>
      <c r="E47" s="238">
        <v>277.41</v>
      </c>
      <c r="F47" s="241"/>
      <c r="G47" s="241"/>
      <c r="H47" s="241"/>
      <c r="I47" s="241"/>
      <c r="J47" s="241"/>
      <c r="K47" s="241"/>
      <c r="L47" s="242"/>
      <c r="M47" s="24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22.5" outlineLevel="1">
      <c r="A48" s="245"/>
      <c r="B48" s="232"/>
      <c r="C48" s="277" t="s">
        <v>771</v>
      </c>
      <c r="D48" s="235"/>
      <c r="E48" s="238">
        <v>318.15</v>
      </c>
      <c r="F48" s="241"/>
      <c r="G48" s="241"/>
      <c r="H48" s="241"/>
      <c r="I48" s="241"/>
      <c r="J48" s="241"/>
      <c r="K48" s="241"/>
      <c r="L48" s="242"/>
      <c r="M48" s="24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22.5" outlineLevel="1">
      <c r="A49" s="245"/>
      <c r="B49" s="232"/>
      <c r="C49" s="277" t="s">
        <v>772</v>
      </c>
      <c r="D49" s="235"/>
      <c r="E49" s="238">
        <v>245.04</v>
      </c>
      <c r="F49" s="241"/>
      <c r="G49" s="241"/>
      <c r="H49" s="241"/>
      <c r="I49" s="241"/>
      <c r="J49" s="241"/>
      <c r="K49" s="241"/>
      <c r="L49" s="242"/>
      <c r="M49" s="24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5"/>
      <c r="B50" s="232"/>
      <c r="C50" s="277" t="s">
        <v>773</v>
      </c>
      <c r="D50" s="235"/>
      <c r="E50" s="238">
        <v>41.63</v>
      </c>
      <c r="F50" s="241"/>
      <c r="G50" s="241"/>
      <c r="H50" s="241"/>
      <c r="I50" s="241"/>
      <c r="J50" s="241"/>
      <c r="K50" s="241"/>
      <c r="L50" s="242"/>
      <c r="M50" s="24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5">
        <v>12</v>
      </c>
      <c r="B51" s="232" t="s">
        <v>673</v>
      </c>
      <c r="C51" s="276" t="s">
        <v>674</v>
      </c>
      <c r="D51" s="234" t="s">
        <v>350</v>
      </c>
      <c r="E51" s="237">
        <v>262.2</v>
      </c>
      <c r="F51" s="240"/>
      <c r="G51" s="241">
        <f>E51*F51</f>
        <v>0</v>
      </c>
      <c r="H51" s="241">
        <v>21</v>
      </c>
      <c r="I51" s="241">
        <f>G51*(1+H51/100)</f>
        <v>0</v>
      </c>
      <c r="J51" s="241">
        <v>0.00224</v>
      </c>
      <c r="K51" s="241">
        <f>E51*J51</f>
        <v>0.587328</v>
      </c>
      <c r="L51" s="242">
        <v>0</v>
      </c>
      <c r="M51" s="246">
        <f>E51*L51</f>
        <v>0</v>
      </c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12.75" outlineLevel="1">
      <c r="A52" s="245"/>
      <c r="B52" s="232"/>
      <c r="C52" s="277" t="s">
        <v>790</v>
      </c>
      <c r="D52" s="235"/>
      <c r="E52" s="238">
        <v>51</v>
      </c>
      <c r="F52" s="241"/>
      <c r="G52" s="241"/>
      <c r="H52" s="241"/>
      <c r="I52" s="241"/>
      <c r="J52" s="241"/>
      <c r="K52" s="241"/>
      <c r="L52" s="242"/>
      <c r="M52" s="24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5"/>
      <c r="B53" s="232"/>
      <c r="C53" s="277" t="s">
        <v>791</v>
      </c>
      <c r="D53" s="235"/>
      <c r="E53" s="238">
        <v>59.1</v>
      </c>
      <c r="F53" s="241"/>
      <c r="G53" s="241"/>
      <c r="H53" s="241"/>
      <c r="I53" s="241"/>
      <c r="J53" s="241"/>
      <c r="K53" s="241"/>
      <c r="L53" s="242"/>
      <c r="M53" s="24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5"/>
      <c r="B54" s="232"/>
      <c r="C54" s="277" t="s">
        <v>792</v>
      </c>
      <c r="D54" s="235"/>
      <c r="E54" s="238">
        <v>36.45</v>
      </c>
      <c r="F54" s="241"/>
      <c r="G54" s="241"/>
      <c r="H54" s="241"/>
      <c r="I54" s="241"/>
      <c r="J54" s="241"/>
      <c r="K54" s="241"/>
      <c r="L54" s="242"/>
      <c r="M54" s="24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5"/>
      <c r="B55" s="232"/>
      <c r="C55" s="277" t="s">
        <v>793</v>
      </c>
      <c r="D55" s="235"/>
      <c r="E55" s="238">
        <v>115.65</v>
      </c>
      <c r="F55" s="241"/>
      <c r="G55" s="241"/>
      <c r="H55" s="241"/>
      <c r="I55" s="241"/>
      <c r="J55" s="241"/>
      <c r="K55" s="241"/>
      <c r="L55" s="242"/>
      <c r="M55" s="24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5">
        <v>13</v>
      </c>
      <c r="B56" s="232" t="s">
        <v>676</v>
      </c>
      <c r="C56" s="276" t="s">
        <v>794</v>
      </c>
      <c r="D56" s="234" t="s">
        <v>678</v>
      </c>
      <c r="E56" s="237">
        <v>17.8101</v>
      </c>
      <c r="F56" s="240"/>
      <c r="G56" s="241">
        <f>E56*F56</f>
        <v>0</v>
      </c>
      <c r="H56" s="241">
        <v>21</v>
      </c>
      <c r="I56" s="241">
        <f>G56*(1+H56/100)</f>
        <v>0</v>
      </c>
      <c r="J56" s="241">
        <v>1</v>
      </c>
      <c r="K56" s="241">
        <f>E56*J56</f>
        <v>17.8101</v>
      </c>
      <c r="L56" s="242">
        <v>0</v>
      </c>
      <c r="M56" s="246">
        <f>E56*L56</f>
        <v>0</v>
      </c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5"/>
      <c r="B57" s="232"/>
      <c r="C57" s="277" t="s">
        <v>795</v>
      </c>
      <c r="D57" s="235"/>
      <c r="E57" s="238">
        <v>17.81</v>
      </c>
      <c r="F57" s="241"/>
      <c r="G57" s="241"/>
      <c r="H57" s="241"/>
      <c r="I57" s="241"/>
      <c r="J57" s="241"/>
      <c r="K57" s="241"/>
      <c r="L57" s="242"/>
      <c r="M57" s="24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13" ht="12.75">
      <c r="A58" s="227" t="s">
        <v>107</v>
      </c>
      <c r="B58" s="233" t="s">
        <v>796</v>
      </c>
      <c r="C58" s="278" t="s">
        <v>797</v>
      </c>
      <c r="D58" s="236"/>
      <c r="E58" s="239"/>
      <c r="F58" s="376">
        <f>SUM(G59:G69)</f>
        <v>0</v>
      </c>
      <c r="G58" s="377"/>
      <c r="H58" s="243"/>
      <c r="I58" s="243">
        <f>SUM(I59:I69)</f>
        <v>0</v>
      </c>
      <c r="J58" s="243"/>
      <c r="K58" s="243">
        <f>SUM(K59:K69)</f>
        <v>107.9751627</v>
      </c>
      <c r="L58" s="244"/>
      <c r="M58" s="247">
        <f>SUM(M59:M69)</f>
        <v>0</v>
      </c>
    </row>
    <row r="59" spans="1:60" ht="12.75" outlineLevel="1">
      <c r="A59" s="245">
        <v>14</v>
      </c>
      <c r="B59" s="232" t="s">
        <v>798</v>
      </c>
      <c r="C59" s="276" t="s">
        <v>799</v>
      </c>
      <c r="D59" s="234" t="s">
        <v>212</v>
      </c>
      <c r="E59" s="237">
        <v>909.3627</v>
      </c>
      <c r="F59" s="240"/>
      <c r="G59" s="241">
        <f>E59*F59</f>
        <v>0</v>
      </c>
      <c r="H59" s="241">
        <v>21</v>
      </c>
      <c r="I59" s="241">
        <f>G59*(1+H59/100)</f>
        <v>0</v>
      </c>
      <c r="J59" s="241">
        <v>0.113</v>
      </c>
      <c r="K59" s="241">
        <f>E59*J59</f>
        <v>102.7579851</v>
      </c>
      <c r="L59" s="242">
        <v>0</v>
      </c>
      <c r="M59" s="246">
        <f>E59*L59</f>
        <v>0</v>
      </c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22.5" outlineLevel="1">
      <c r="A60" s="245"/>
      <c r="B60" s="232"/>
      <c r="C60" s="277" t="s">
        <v>800</v>
      </c>
      <c r="D60" s="235"/>
      <c r="E60" s="238">
        <v>299.6</v>
      </c>
      <c r="F60" s="241"/>
      <c r="G60" s="241"/>
      <c r="H60" s="241"/>
      <c r="I60" s="241"/>
      <c r="J60" s="241"/>
      <c r="K60" s="241"/>
      <c r="L60" s="242"/>
      <c r="M60" s="24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22.5" outlineLevel="1">
      <c r="A61" s="245"/>
      <c r="B61" s="232"/>
      <c r="C61" s="277" t="s">
        <v>801</v>
      </c>
      <c r="D61" s="235"/>
      <c r="E61" s="238">
        <v>343.6</v>
      </c>
      <c r="F61" s="241"/>
      <c r="G61" s="241"/>
      <c r="H61" s="241"/>
      <c r="I61" s="241"/>
      <c r="J61" s="241"/>
      <c r="K61" s="241"/>
      <c r="L61" s="242"/>
      <c r="M61" s="24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22.5" outlineLevel="1">
      <c r="A62" s="245"/>
      <c r="B62" s="232"/>
      <c r="C62" s="277" t="s">
        <v>802</v>
      </c>
      <c r="D62" s="235"/>
      <c r="E62" s="238">
        <v>264.64</v>
      </c>
      <c r="F62" s="241"/>
      <c r="G62" s="241"/>
      <c r="H62" s="241"/>
      <c r="I62" s="241"/>
      <c r="J62" s="241"/>
      <c r="K62" s="241"/>
      <c r="L62" s="242"/>
      <c r="M62" s="24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5"/>
      <c r="B63" s="232"/>
      <c r="C63" s="277" t="s">
        <v>803</v>
      </c>
      <c r="D63" s="235"/>
      <c r="E63" s="238">
        <v>44.95</v>
      </c>
      <c r="F63" s="241"/>
      <c r="G63" s="241"/>
      <c r="H63" s="241"/>
      <c r="I63" s="241"/>
      <c r="J63" s="241"/>
      <c r="K63" s="241"/>
      <c r="L63" s="242"/>
      <c r="M63" s="24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5"/>
      <c r="B64" s="232"/>
      <c r="C64" s="277" t="s">
        <v>804</v>
      </c>
      <c r="D64" s="235"/>
      <c r="E64" s="238">
        <v>-43.44</v>
      </c>
      <c r="F64" s="241"/>
      <c r="G64" s="241"/>
      <c r="H64" s="241"/>
      <c r="I64" s="241"/>
      <c r="J64" s="241"/>
      <c r="K64" s="241"/>
      <c r="L64" s="242"/>
      <c r="M64" s="24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5">
        <v>15</v>
      </c>
      <c r="B65" s="232" t="s">
        <v>805</v>
      </c>
      <c r="C65" s="276" t="s">
        <v>806</v>
      </c>
      <c r="D65" s="234" t="s">
        <v>212</v>
      </c>
      <c r="E65" s="237">
        <v>38.3616</v>
      </c>
      <c r="F65" s="240"/>
      <c r="G65" s="241">
        <f>E65*F65</f>
        <v>0</v>
      </c>
      <c r="H65" s="241">
        <v>21</v>
      </c>
      <c r="I65" s="241">
        <f>G65*(1+H65/100)</f>
        <v>0</v>
      </c>
      <c r="J65" s="241">
        <v>0.136</v>
      </c>
      <c r="K65" s="241">
        <f>E65*J65</f>
        <v>5.217177600000001</v>
      </c>
      <c r="L65" s="242">
        <v>0</v>
      </c>
      <c r="M65" s="246">
        <f>E65*L65</f>
        <v>0</v>
      </c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12.75" outlineLevel="1">
      <c r="A66" s="245"/>
      <c r="B66" s="232"/>
      <c r="C66" s="277" t="s">
        <v>807</v>
      </c>
      <c r="D66" s="235"/>
      <c r="E66" s="238">
        <v>2.87</v>
      </c>
      <c r="F66" s="241"/>
      <c r="G66" s="241"/>
      <c r="H66" s="241"/>
      <c r="I66" s="241"/>
      <c r="J66" s="241"/>
      <c r="K66" s="241"/>
      <c r="L66" s="242"/>
      <c r="M66" s="24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22.5" outlineLevel="1">
      <c r="A67" s="245"/>
      <c r="B67" s="232"/>
      <c r="C67" s="277" t="s">
        <v>808</v>
      </c>
      <c r="D67" s="235"/>
      <c r="E67" s="238">
        <v>15.88</v>
      </c>
      <c r="F67" s="241"/>
      <c r="G67" s="241"/>
      <c r="H67" s="241"/>
      <c r="I67" s="241"/>
      <c r="J67" s="241"/>
      <c r="K67" s="241"/>
      <c r="L67" s="242"/>
      <c r="M67" s="24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22.5" outlineLevel="1">
      <c r="A68" s="245"/>
      <c r="B68" s="232"/>
      <c r="C68" s="277" t="s">
        <v>809</v>
      </c>
      <c r="D68" s="235"/>
      <c r="E68" s="238">
        <v>14.17</v>
      </c>
      <c r="F68" s="241"/>
      <c r="G68" s="241"/>
      <c r="H68" s="241"/>
      <c r="I68" s="241"/>
      <c r="J68" s="241"/>
      <c r="K68" s="241"/>
      <c r="L68" s="242"/>
      <c r="M68" s="24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5"/>
      <c r="B69" s="232"/>
      <c r="C69" s="277" t="s">
        <v>810</v>
      </c>
      <c r="D69" s="235"/>
      <c r="E69" s="238">
        <v>5.44</v>
      </c>
      <c r="F69" s="241"/>
      <c r="G69" s="241"/>
      <c r="H69" s="241"/>
      <c r="I69" s="241"/>
      <c r="J69" s="241"/>
      <c r="K69" s="241"/>
      <c r="L69" s="242"/>
      <c r="M69" s="24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13" ht="12.75">
      <c r="A70" s="227" t="s">
        <v>107</v>
      </c>
      <c r="B70" s="233" t="s">
        <v>693</v>
      </c>
      <c r="C70" s="278" t="s">
        <v>694</v>
      </c>
      <c r="D70" s="236"/>
      <c r="E70" s="239"/>
      <c r="F70" s="376">
        <f>SUM(G71:G80)</f>
        <v>0</v>
      </c>
      <c r="G70" s="377"/>
      <c r="H70" s="243"/>
      <c r="I70" s="243">
        <f>SUM(I71:I80)</f>
        <v>0</v>
      </c>
      <c r="J70" s="243"/>
      <c r="K70" s="243">
        <f>SUM(K71:K80)</f>
        <v>7.646951615000001</v>
      </c>
      <c r="L70" s="244"/>
      <c r="M70" s="247">
        <f>SUM(M71:M80)</f>
        <v>0</v>
      </c>
    </row>
    <row r="71" spans="1:60" ht="22.5" outlineLevel="1">
      <c r="A71" s="245">
        <v>16</v>
      </c>
      <c r="B71" s="232" t="s">
        <v>695</v>
      </c>
      <c r="C71" s="276" t="s">
        <v>811</v>
      </c>
      <c r="D71" s="234" t="s">
        <v>414</v>
      </c>
      <c r="E71" s="237">
        <v>3</v>
      </c>
      <c r="F71" s="240"/>
      <c r="G71" s="241">
        <f>E71*F71</f>
        <v>0</v>
      </c>
      <c r="H71" s="241">
        <v>21</v>
      </c>
      <c r="I71" s="241">
        <f>G71*(1+H71/100)</f>
        <v>0</v>
      </c>
      <c r="J71" s="241">
        <v>0.2459</v>
      </c>
      <c r="K71" s="241">
        <f>E71*J71</f>
        <v>0.7377</v>
      </c>
      <c r="L71" s="242">
        <v>0</v>
      </c>
      <c r="M71" s="246">
        <f>E71*L71</f>
        <v>0</v>
      </c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60" ht="12.75" outlineLevel="1">
      <c r="A72" s="245">
        <v>17</v>
      </c>
      <c r="B72" s="232" t="s">
        <v>698</v>
      </c>
      <c r="C72" s="276" t="s">
        <v>699</v>
      </c>
      <c r="D72" s="234" t="s">
        <v>350</v>
      </c>
      <c r="E72" s="237">
        <v>205</v>
      </c>
      <c r="F72" s="240"/>
      <c r="G72" s="241">
        <f>E72*F72</f>
        <v>0</v>
      </c>
      <c r="H72" s="241">
        <v>21</v>
      </c>
      <c r="I72" s="241">
        <f>G72*(1+H72/100)</f>
        <v>0</v>
      </c>
      <c r="J72" s="241">
        <v>7E-05</v>
      </c>
      <c r="K72" s="241">
        <f>E72*J72</f>
        <v>0.014349999999999998</v>
      </c>
      <c r="L72" s="242">
        <v>0</v>
      </c>
      <c r="M72" s="246">
        <f>E72*L72</f>
        <v>0</v>
      </c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</row>
    <row r="73" spans="1:60" ht="12.75" outlineLevel="1">
      <c r="A73" s="245"/>
      <c r="B73" s="232"/>
      <c r="C73" s="277" t="s">
        <v>812</v>
      </c>
      <c r="D73" s="235"/>
      <c r="E73" s="238">
        <v>205</v>
      </c>
      <c r="F73" s="241"/>
      <c r="G73" s="241"/>
      <c r="H73" s="241"/>
      <c r="I73" s="241"/>
      <c r="J73" s="241"/>
      <c r="K73" s="241"/>
      <c r="L73" s="242"/>
      <c r="M73" s="24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60" ht="12.75" outlineLevel="1">
      <c r="A74" s="245">
        <v>18</v>
      </c>
      <c r="B74" s="232" t="s">
        <v>813</v>
      </c>
      <c r="C74" s="276" t="s">
        <v>814</v>
      </c>
      <c r="D74" s="234" t="s">
        <v>353</v>
      </c>
      <c r="E74" s="237">
        <v>4</v>
      </c>
      <c r="F74" s="240"/>
      <c r="G74" s="241">
        <f>E74*F74</f>
        <v>0</v>
      </c>
      <c r="H74" s="241">
        <v>21</v>
      </c>
      <c r="I74" s="241">
        <f>G74*(1+H74/100)</f>
        <v>0</v>
      </c>
      <c r="J74" s="241">
        <v>0.00085</v>
      </c>
      <c r="K74" s="241">
        <f>E74*J74</f>
        <v>0.0034</v>
      </c>
      <c r="L74" s="242">
        <v>0</v>
      </c>
      <c r="M74" s="246">
        <f>E74*L74</f>
        <v>0</v>
      </c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</row>
    <row r="75" spans="1:60" ht="12.75" outlineLevel="1">
      <c r="A75" s="245">
        <v>19</v>
      </c>
      <c r="B75" s="232" t="s">
        <v>815</v>
      </c>
      <c r="C75" s="276" t="s">
        <v>816</v>
      </c>
      <c r="D75" s="234" t="s">
        <v>212</v>
      </c>
      <c r="E75" s="237">
        <v>12</v>
      </c>
      <c r="F75" s="240"/>
      <c r="G75" s="241">
        <f>E75*F75</f>
        <v>0</v>
      </c>
      <c r="H75" s="241">
        <v>21</v>
      </c>
      <c r="I75" s="241">
        <f>G75*(1+H75/100)</f>
        <v>0</v>
      </c>
      <c r="J75" s="241">
        <v>0.0012</v>
      </c>
      <c r="K75" s="241">
        <f>E75*J75</f>
        <v>0.0144</v>
      </c>
      <c r="L75" s="242">
        <v>0</v>
      </c>
      <c r="M75" s="246">
        <f>E75*L75</f>
        <v>0</v>
      </c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12.75" outlineLevel="1">
      <c r="A76" s="245"/>
      <c r="B76" s="232"/>
      <c r="C76" s="277" t="s">
        <v>817</v>
      </c>
      <c r="D76" s="235"/>
      <c r="E76" s="238">
        <v>12</v>
      </c>
      <c r="F76" s="241"/>
      <c r="G76" s="241"/>
      <c r="H76" s="241"/>
      <c r="I76" s="241"/>
      <c r="J76" s="241"/>
      <c r="K76" s="241"/>
      <c r="L76" s="242"/>
      <c r="M76" s="24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60" ht="12.75" outlineLevel="1">
      <c r="A77" s="245">
        <v>20</v>
      </c>
      <c r="B77" s="232" t="s">
        <v>706</v>
      </c>
      <c r="C77" s="276" t="s">
        <v>707</v>
      </c>
      <c r="D77" s="234" t="s">
        <v>350</v>
      </c>
      <c r="E77" s="237">
        <v>205</v>
      </c>
      <c r="F77" s="240"/>
      <c r="G77" s="241">
        <f>E77*F77</f>
        <v>0</v>
      </c>
      <c r="H77" s="241">
        <v>21</v>
      </c>
      <c r="I77" s="241">
        <f>G77*(1+H77/100)</f>
        <v>0</v>
      </c>
      <c r="J77" s="241">
        <v>0</v>
      </c>
      <c r="K77" s="241">
        <f>E77*J77</f>
        <v>0</v>
      </c>
      <c r="L77" s="242">
        <v>0</v>
      </c>
      <c r="M77" s="246">
        <f>E77*L77</f>
        <v>0</v>
      </c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</row>
    <row r="78" spans="1:60" ht="12.75" outlineLevel="1">
      <c r="A78" s="245"/>
      <c r="B78" s="232"/>
      <c r="C78" s="277" t="s">
        <v>812</v>
      </c>
      <c r="D78" s="235"/>
      <c r="E78" s="238">
        <v>205</v>
      </c>
      <c r="F78" s="241"/>
      <c r="G78" s="241"/>
      <c r="H78" s="241"/>
      <c r="I78" s="241"/>
      <c r="J78" s="241"/>
      <c r="K78" s="241"/>
      <c r="L78" s="242"/>
      <c r="M78" s="24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12.75" outlineLevel="1">
      <c r="A79" s="245">
        <v>21</v>
      </c>
      <c r="B79" s="232" t="s">
        <v>723</v>
      </c>
      <c r="C79" s="276" t="s">
        <v>724</v>
      </c>
      <c r="D79" s="234" t="s">
        <v>112</v>
      </c>
      <c r="E79" s="237">
        <v>2.8913</v>
      </c>
      <c r="F79" s="240"/>
      <c r="G79" s="241">
        <f>E79*F79</f>
        <v>0</v>
      </c>
      <c r="H79" s="241">
        <v>21</v>
      </c>
      <c r="I79" s="241">
        <f>G79*(1+H79/100)</f>
        <v>0</v>
      </c>
      <c r="J79" s="241">
        <v>2.37855</v>
      </c>
      <c r="K79" s="241">
        <f>E79*J79</f>
        <v>6.877101615000001</v>
      </c>
      <c r="L79" s="242">
        <v>0</v>
      </c>
      <c r="M79" s="246">
        <f>E79*L79</f>
        <v>0</v>
      </c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12.75" outlineLevel="1">
      <c r="A80" s="245"/>
      <c r="B80" s="232"/>
      <c r="C80" s="277" t="s">
        <v>818</v>
      </c>
      <c r="D80" s="235"/>
      <c r="E80" s="238">
        <v>2.89</v>
      </c>
      <c r="F80" s="241"/>
      <c r="G80" s="241"/>
      <c r="H80" s="241"/>
      <c r="I80" s="241"/>
      <c r="J80" s="241"/>
      <c r="K80" s="241"/>
      <c r="L80" s="242"/>
      <c r="M80" s="24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13" ht="12.75">
      <c r="A81" s="227" t="s">
        <v>107</v>
      </c>
      <c r="B81" s="233" t="s">
        <v>455</v>
      </c>
      <c r="C81" s="278" t="s">
        <v>456</v>
      </c>
      <c r="D81" s="236"/>
      <c r="E81" s="239"/>
      <c r="F81" s="376">
        <f>SUM(G82:G82)</f>
        <v>0</v>
      </c>
      <c r="G81" s="377"/>
      <c r="H81" s="243"/>
      <c r="I81" s="243">
        <f>SUM(I82:I82)</f>
        <v>0</v>
      </c>
      <c r="J81" s="243"/>
      <c r="K81" s="243">
        <f>SUM(K82:K82)</f>
        <v>0</v>
      </c>
      <c r="L81" s="244"/>
      <c r="M81" s="247">
        <f>SUM(M82:M82)</f>
        <v>0</v>
      </c>
    </row>
    <row r="82" spans="1:60" ht="12.75" outlineLevel="1">
      <c r="A82" s="245">
        <v>22</v>
      </c>
      <c r="B82" s="232" t="s">
        <v>819</v>
      </c>
      <c r="C82" s="276" t="s">
        <v>820</v>
      </c>
      <c r="D82" s="234" t="s">
        <v>389</v>
      </c>
      <c r="E82" s="237">
        <v>1201.64607</v>
      </c>
      <c r="F82" s="240"/>
      <c r="G82" s="241">
        <f>E82*F82</f>
        <v>0</v>
      </c>
      <c r="H82" s="241">
        <v>21</v>
      </c>
      <c r="I82" s="241">
        <f>G82*(1+H82/100)</f>
        <v>0</v>
      </c>
      <c r="J82" s="241">
        <v>0</v>
      </c>
      <c r="K82" s="241">
        <f>E82*J82</f>
        <v>0</v>
      </c>
      <c r="L82" s="242">
        <v>0</v>
      </c>
      <c r="M82" s="246">
        <f>E82*L82</f>
        <v>0</v>
      </c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</row>
    <row r="83" spans="1:13" ht="12.75">
      <c r="A83" s="227" t="s">
        <v>107</v>
      </c>
      <c r="B83" s="233" t="s">
        <v>821</v>
      </c>
      <c r="C83" s="278" t="s">
        <v>822</v>
      </c>
      <c r="D83" s="236"/>
      <c r="E83" s="239"/>
      <c r="F83" s="376">
        <f>SUM(G84:G85)</f>
        <v>0</v>
      </c>
      <c r="G83" s="377"/>
      <c r="H83" s="243"/>
      <c r="I83" s="243">
        <f>SUM(I84:I85)</f>
        <v>0</v>
      </c>
      <c r="J83" s="243"/>
      <c r="K83" s="243">
        <f>SUM(K84:K85)</f>
        <v>0</v>
      </c>
      <c r="L83" s="244"/>
      <c r="M83" s="247">
        <f>SUM(M84:M85)</f>
        <v>0</v>
      </c>
    </row>
    <row r="84" spans="1:60" ht="12.75" outlineLevel="1">
      <c r="A84" s="245">
        <v>23</v>
      </c>
      <c r="B84" s="232" t="s">
        <v>348</v>
      </c>
      <c r="C84" s="276" t="s">
        <v>823</v>
      </c>
      <c r="D84" s="234" t="s">
        <v>350</v>
      </c>
      <c r="E84" s="237">
        <v>191.36</v>
      </c>
      <c r="F84" s="240"/>
      <c r="G84" s="241">
        <f>E84*F84</f>
        <v>0</v>
      </c>
      <c r="H84" s="241">
        <v>21</v>
      </c>
      <c r="I84" s="241">
        <f>G84*(1+H84/100)</f>
        <v>0</v>
      </c>
      <c r="J84" s="241">
        <v>0</v>
      </c>
      <c r="K84" s="241">
        <f>E84*J84</f>
        <v>0</v>
      </c>
      <c r="L84" s="242">
        <v>0</v>
      </c>
      <c r="M84" s="246">
        <f>E84*L84</f>
        <v>0</v>
      </c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</row>
    <row r="85" spans="1:60" ht="12.75" outlineLevel="1">
      <c r="A85" s="245"/>
      <c r="B85" s="232"/>
      <c r="C85" s="277" t="s">
        <v>824</v>
      </c>
      <c r="D85" s="235"/>
      <c r="E85" s="238">
        <v>191.36</v>
      </c>
      <c r="F85" s="241"/>
      <c r="G85" s="241"/>
      <c r="H85" s="241"/>
      <c r="I85" s="241"/>
      <c r="J85" s="241"/>
      <c r="K85" s="241"/>
      <c r="L85" s="242"/>
      <c r="M85" s="24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</row>
    <row r="86" spans="1:13" ht="12.75">
      <c r="A86" s="227" t="s">
        <v>107</v>
      </c>
      <c r="B86" s="233" t="s">
        <v>360</v>
      </c>
      <c r="C86" s="278" t="s">
        <v>361</v>
      </c>
      <c r="D86" s="236"/>
      <c r="E86" s="239"/>
      <c r="F86" s="376">
        <f>SUM(G87:G94)</f>
        <v>0</v>
      </c>
      <c r="G86" s="377"/>
      <c r="H86" s="243"/>
      <c r="I86" s="243">
        <f>SUM(I87:I94)</f>
        <v>0</v>
      </c>
      <c r="J86" s="243"/>
      <c r="K86" s="243">
        <f>SUM(K87:K94)</f>
        <v>0</v>
      </c>
      <c r="L86" s="244"/>
      <c r="M86" s="247">
        <f>SUM(M87:M94)</f>
        <v>0</v>
      </c>
    </row>
    <row r="87" spans="1:60" ht="12.75" outlineLevel="1">
      <c r="A87" s="245">
        <v>24</v>
      </c>
      <c r="B87" s="232" t="s">
        <v>362</v>
      </c>
      <c r="C87" s="276" t="s">
        <v>459</v>
      </c>
      <c r="D87" s="234" t="s">
        <v>364</v>
      </c>
      <c r="E87" s="237">
        <v>1</v>
      </c>
      <c r="F87" s="240"/>
      <c r="G87" s="241">
        <f aca="true" t="shared" si="0" ref="G87:G94">E87*F87</f>
        <v>0</v>
      </c>
      <c r="H87" s="241">
        <v>21</v>
      </c>
      <c r="I87" s="241">
        <f aca="true" t="shared" si="1" ref="I87:I94">G87*(1+H87/100)</f>
        <v>0</v>
      </c>
      <c r="J87" s="241">
        <v>0</v>
      </c>
      <c r="K87" s="241">
        <f aca="true" t="shared" si="2" ref="K87:K94">E87*J87</f>
        <v>0</v>
      </c>
      <c r="L87" s="242">
        <v>0</v>
      </c>
      <c r="M87" s="246">
        <f aca="true" t="shared" si="3" ref="M87:M94">E87*L87</f>
        <v>0</v>
      </c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</row>
    <row r="88" spans="1:60" ht="12.75" outlineLevel="1">
      <c r="A88" s="245">
        <v>25</v>
      </c>
      <c r="B88" s="232" t="s">
        <v>365</v>
      </c>
      <c r="C88" s="276" t="s">
        <v>825</v>
      </c>
      <c r="D88" s="234" t="s">
        <v>364</v>
      </c>
      <c r="E88" s="237">
        <v>1</v>
      </c>
      <c r="F88" s="240"/>
      <c r="G88" s="241">
        <f t="shared" si="0"/>
        <v>0</v>
      </c>
      <c r="H88" s="241">
        <v>21</v>
      </c>
      <c r="I88" s="241">
        <f t="shared" si="1"/>
        <v>0</v>
      </c>
      <c r="J88" s="241">
        <v>0</v>
      </c>
      <c r="K88" s="241">
        <f t="shared" si="2"/>
        <v>0</v>
      </c>
      <c r="L88" s="242">
        <v>0</v>
      </c>
      <c r="M88" s="246">
        <f t="shared" si="3"/>
        <v>0</v>
      </c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</row>
    <row r="89" spans="1:60" ht="12.75" outlineLevel="1">
      <c r="A89" s="245">
        <v>26</v>
      </c>
      <c r="B89" s="232" t="s">
        <v>367</v>
      </c>
      <c r="C89" s="276" t="s">
        <v>460</v>
      </c>
      <c r="D89" s="234" t="s">
        <v>364</v>
      </c>
      <c r="E89" s="237">
        <v>1</v>
      </c>
      <c r="F89" s="240"/>
      <c r="G89" s="241">
        <f t="shared" si="0"/>
        <v>0</v>
      </c>
      <c r="H89" s="241">
        <v>21</v>
      </c>
      <c r="I89" s="241">
        <f t="shared" si="1"/>
        <v>0</v>
      </c>
      <c r="J89" s="241">
        <v>0</v>
      </c>
      <c r="K89" s="241">
        <f t="shared" si="2"/>
        <v>0</v>
      </c>
      <c r="L89" s="242">
        <v>0</v>
      </c>
      <c r="M89" s="246">
        <f t="shared" si="3"/>
        <v>0</v>
      </c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</row>
    <row r="90" spans="1:60" ht="12.75" outlineLevel="1">
      <c r="A90" s="245">
        <v>27</v>
      </c>
      <c r="B90" s="232" t="s">
        <v>369</v>
      </c>
      <c r="C90" s="276" t="s">
        <v>370</v>
      </c>
      <c r="D90" s="234" t="s">
        <v>364</v>
      </c>
      <c r="E90" s="237">
        <v>1</v>
      </c>
      <c r="F90" s="240"/>
      <c r="G90" s="241">
        <f t="shared" si="0"/>
        <v>0</v>
      </c>
      <c r="H90" s="241">
        <v>21</v>
      </c>
      <c r="I90" s="241">
        <f t="shared" si="1"/>
        <v>0</v>
      </c>
      <c r="J90" s="241">
        <v>0</v>
      </c>
      <c r="K90" s="241">
        <f t="shared" si="2"/>
        <v>0</v>
      </c>
      <c r="L90" s="242">
        <v>0</v>
      </c>
      <c r="M90" s="246">
        <f t="shared" si="3"/>
        <v>0</v>
      </c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</row>
    <row r="91" spans="1:60" ht="12.75" outlineLevel="1">
      <c r="A91" s="245">
        <v>28</v>
      </c>
      <c r="B91" s="232" t="s">
        <v>371</v>
      </c>
      <c r="C91" s="276" t="s">
        <v>372</v>
      </c>
      <c r="D91" s="234" t="s">
        <v>364</v>
      </c>
      <c r="E91" s="237">
        <v>1</v>
      </c>
      <c r="F91" s="240"/>
      <c r="G91" s="241">
        <f t="shared" si="0"/>
        <v>0</v>
      </c>
      <c r="H91" s="241">
        <v>21</v>
      </c>
      <c r="I91" s="241">
        <f t="shared" si="1"/>
        <v>0</v>
      </c>
      <c r="J91" s="241">
        <v>0</v>
      </c>
      <c r="K91" s="241">
        <f t="shared" si="2"/>
        <v>0</v>
      </c>
      <c r="L91" s="242">
        <v>0</v>
      </c>
      <c r="M91" s="246">
        <f t="shared" si="3"/>
        <v>0</v>
      </c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</row>
    <row r="92" spans="1:60" ht="12.75" outlineLevel="1">
      <c r="A92" s="245">
        <v>29</v>
      </c>
      <c r="B92" s="232" t="s">
        <v>373</v>
      </c>
      <c r="C92" s="276" t="s">
        <v>374</v>
      </c>
      <c r="D92" s="234" t="s">
        <v>364</v>
      </c>
      <c r="E92" s="237">
        <v>1</v>
      </c>
      <c r="F92" s="240"/>
      <c r="G92" s="241">
        <f t="shared" si="0"/>
        <v>0</v>
      </c>
      <c r="H92" s="241">
        <v>21</v>
      </c>
      <c r="I92" s="241">
        <f t="shared" si="1"/>
        <v>0</v>
      </c>
      <c r="J92" s="241">
        <v>0</v>
      </c>
      <c r="K92" s="241">
        <f t="shared" si="2"/>
        <v>0</v>
      </c>
      <c r="L92" s="242">
        <v>0</v>
      </c>
      <c r="M92" s="246">
        <f t="shared" si="3"/>
        <v>0</v>
      </c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</row>
    <row r="93" spans="1:60" ht="12.75" outlineLevel="1">
      <c r="A93" s="245">
        <v>30</v>
      </c>
      <c r="B93" s="232" t="s">
        <v>375</v>
      </c>
      <c r="C93" s="276" t="s">
        <v>376</v>
      </c>
      <c r="D93" s="234" t="s">
        <v>364</v>
      </c>
      <c r="E93" s="237">
        <v>1</v>
      </c>
      <c r="F93" s="240"/>
      <c r="G93" s="241">
        <f t="shared" si="0"/>
        <v>0</v>
      </c>
      <c r="H93" s="241">
        <v>21</v>
      </c>
      <c r="I93" s="241">
        <f t="shared" si="1"/>
        <v>0</v>
      </c>
      <c r="J93" s="241">
        <v>0</v>
      </c>
      <c r="K93" s="241">
        <f t="shared" si="2"/>
        <v>0</v>
      </c>
      <c r="L93" s="242">
        <v>0</v>
      </c>
      <c r="M93" s="246">
        <f t="shared" si="3"/>
        <v>0</v>
      </c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</row>
    <row r="94" spans="1:60" ht="13.5" outlineLevel="1" thickBot="1">
      <c r="A94" s="260">
        <v>31</v>
      </c>
      <c r="B94" s="261" t="s">
        <v>377</v>
      </c>
      <c r="C94" s="279" t="s">
        <v>378</v>
      </c>
      <c r="D94" s="262" t="s">
        <v>364</v>
      </c>
      <c r="E94" s="263">
        <v>1</v>
      </c>
      <c r="F94" s="264"/>
      <c r="G94" s="265">
        <f t="shared" si="0"/>
        <v>0</v>
      </c>
      <c r="H94" s="265">
        <v>21</v>
      </c>
      <c r="I94" s="265">
        <f t="shared" si="1"/>
        <v>0</v>
      </c>
      <c r="J94" s="265">
        <v>0</v>
      </c>
      <c r="K94" s="265">
        <f t="shared" si="2"/>
        <v>0</v>
      </c>
      <c r="L94" s="266">
        <v>0</v>
      </c>
      <c r="M94" s="267">
        <f t="shared" si="3"/>
        <v>0</v>
      </c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</row>
    <row r="95" spans="3:41" ht="13.5" thickBot="1">
      <c r="C95" s="280"/>
      <c r="AK95">
        <f>SUM(AK1:AK94)</f>
        <v>0</v>
      </c>
      <c r="AL95">
        <f>SUM(AL1:AL94)</f>
        <v>0</v>
      </c>
      <c r="AN95">
        <v>15</v>
      </c>
      <c r="AO95">
        <v>21</v>
      </c>
    </row>
    <row r="96" spans="1:41" ht="13.5" thickBot="1">
      <c r="A96" s="268"/>
      <c r="B96" s="269" t="s">
        <v>379</v>
      </c>
      <c r="C96" s="281"/>
      <c r="D96" s="270"/>
      <c r="E96" s="270"/>
      <c r="F96" s="270"/>
      <c r="G96" s="271">
        <f>F7+F16+F18+F58+F70+F81+F83+F86</f>
        <v>0</v>
      </c>
      <c r="AN96">
        <f>SUMIF(AM8:AM95,AN95,G8:G95)</f>
        <v>0</v>
      </c>
      <c r="AO96">
        <f>SUMIF(AM8:AM95,AO95,G8:G95)</f>
        <v>0</v>
      </c>
    </row>
    <row r="97" ht="12.75">
      <c r="C97" s="280"/>
    </row>
    <row r="98" spans="1:3" ht="13.5" thickBot="1">
      <c r="A98" t="s">
        <v>380</v>
      </c>
      <c r="C98" s="280"/>
    </row>
    <row r="99" spans="1:7" ht="75" customHeight="1" thickBot="1">
      <c r="A99" s="272"/>
      <c r="B99" s="273"/>
      <c r="C99" s="282"/>
      <c r="D99" s="274"/>
      <c r="E99" s="274"/>
      <c r="F99" s="274"/>
      <c r="G99" s="275"/>
    </row>
  </sheetData>
  <sheetProtection password="86EA" sheet="1" objects="1" scenarios="1"/>
  <mergeCells count="12">
    <mergeCell ref="F86:G86"/>
    <mergeCell ref="A1:G1"/>
    <mergeCell ref="C2:G2"/>
    <mergeCell ref="C3:G3"/>
    <mergeCell ref="C4:G4"/>
    <mergeCell ref="F7:G7"/>
    <mergeCell ref="F16:G16"/>
    <mergeCell ref="F18:G18"/>
    <mergeCell ref="F58:G58"/>
    <mergeCell ref="F70:G70"/>
    <mergeCell ref="F81:G81"/>
    <mergeCell ref="F83:G8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85" r:id="rId1"/>
  <headerFooter>
    <oddFooter>&amp;L&amp;9Zpracováno programem &amp;"Arial CE,Tučné"BUILDpower S,  © RTS, a.s.&amp;R&amp;"Arial,Obyčejné"Strana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0"/>
  <sheetViews>
    <sheetView showGridLines="0" workbookViewId="0" topLeftCell="A1">
      <selection activeCell="I1" sqref="I1:I104857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4.75390625" style="0" customWidth="1"/>
    <col min="14" max="26" width="9.00390625" style="0" hidden="1" customWidth="1"/>
    <col min="29" max="41" width="9.00390625" style="0" hidden="1" customWidth="1"/>
  </cols>
  <sheetData>
    <row r="1" spans="1:10" ht="16.5" thickBot="1">
      <c r="A1" s="368" t="s">
        <v>70</v>
      </c>
      <c r="B1" s="368"/>
      <c r="C1" s="369"/>
      <c r="D1" s="368"/>
      <c r="E1" s="368"/>
      <c r="F1" s="368"/>
      <c r="G1" s="368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78" t="s">
        <v>83</v>
      </c>
      <c r="D2" s="370"/>
      <c r="E2" s="370"/>
      <c r="F2" s="370"/>
      <c r="G2" s="371"/>
      <c r="H2" s="176"/>
      <c r="I2" s="176"/>
      <c r="J2" s="176"/>
    </row>
    <row r="3" spans="1:10" ht="12.75">
      <c r="A3" s="179" t="s">
        <v>72</v>
      </c>
      <c r="B3" s="180" t="s">
        <v>96</v>
      </c>
      <c r="C3" s="379" t="s">
        <v>97</v>
      </c>
      <c r="D3" s="372"/>
      <c r="E3" s="372"/>
      <c r="F3" s="372"/>
      <c r="G3" s="373"/>
      <c r="H3" s="176"/>
      <c r="I3" s="176"/>
      <c r="J3" s="176"/>
    </row>
    <row r="4" spans="1:10" ht="13.5" thickBot="1">
      <c r="A4" s="222" t="s">
        <v>73</v>
      </c>
      <c r="B4" s="223" t="s">
        <v>96</v>
      </c>
      <c r="C4" s="380" t="s">
        <v>97</v>
      </c>
      <c r="D4" s="381"/>
      <c r="E4" s="381"/>
      <c r="F4" s="381"/>
      <c r="G4" s="382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3" ht="39.75" thickBot="1" thickTop="1">
      <c r="A6" s="228" t="s">
        <v>74</v>
      </c>
      <c r="B6" s="229" t="s">
        <v>75</v>
      </c>
      <c r="C6" s="230" t="s">
        <v>76</v>
      </c>
      <c r="D6" s="248" t="s">
        <v>77</v>
      </c>
      <c r="E6" s="249" t="s">
        <v>78</v>
      </c>
      <c r="F6" s="250" t="s">
        <v>79</v>
      </c>
      <c r="G6" s="251" t="s">
        <v>80</v>
      </c>
      <c r="H6" s="252" t="s">
        <v>41</v>
      </c>
      <c r="I6" s="252" t="s">
        <v>102</v>
      </c>
      <c r="J6" s="252" t="s">
        <v>103</v>
      </c>
      <c r="K6" s="253" t="s">
        <v>104</v>
      </c>
      <c r="L6" s="253" t="s">
        <v>105</v>
      </c>
      <c r="M6" s="231" t="s">
        <v>106</v>
      </c>
    </row>
    <row r="7" spans="1:13" ht="12.75">
      <c r="A7" s="254" t="s">
        <v>107</v>
      </c>
      <c r="B7" s="255" t="s">
        <v>821</v>
      </c>
      <c r="C7" s="256" t="s">
        <v>822</v>
      </c>
      <c r="D7" s="257"/>
      <c r="E7" s="224"/>
      <c r="F7" s="383">
        <f>SUM(G8:G30)</f>
        <v>0</v>
      </c>
      <c r="G7" s="384"/>
      <c r="H7" s="225"/>
      <c r="I7" s="225">
        <f>SUM(I8:I30)</f>
        <v>0</v>
      </c>
      <c r="J7" s="225"/>
      <c r="K7" s="225">
        <f>SUM(K8:K30)</f>
        <v>0</v>
      </c>
      <c r="L7" s="258"/>
      <c r="M7" s="259">
        <f>SUM(M8:M30)</f>
        <v>0</v>
      </c>
    </row>
    <row r="8" spans="1:60" ht="12.75" outlineLevel="1">
      <c r="A8" s="245">
        <v>1</v>
      </c>
      <c r="B8" s="232" t="s">
        <v>348</v>
      </c>
      <c r="C8" s="276" t="s">
        <v>826</v>
      </c>
      <c r="D8" s="234" t="s">
        <v>353</v>
      </c>
      <c r="E8" s="237">
        <v>4</v>
      </c>
      <c r="F8" s="240"/>
      <c r="G8" s="241">
        <f aca="true" t="shared" si="0" ref="G8:G30">E8*F8</f>
        <v>0</v>
      </c>
      <c r="H8" s="241">
        <v>21</v>
      </c>
      <c r="I8" s="241">
        <f aca="true" t="shared" si="1" ref="I8:I30">G8*(1+H8/100)</f>
        <v>0</v>
      </c>
      <c r="J8" s="241">
        <v>0</v>
      </c>
      <c r="K8" s="241">
        <f aca="true" t="shared" si="2" ref="K8:K30">E8*J8</f>
        <v>0</v>
      </c>
      <c r="L8" s="242">
        <v>0</v>
      </c>
      <c r="M8" s="246">
        <f aca="true" t="shared" si="3" ref="M8:M30">E8*L8</f>
        <v>0</v>
      </c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5">
        <v>2</v>
      </c>
      <c r="B9" s="232" t="s">
        <v>348</v>
      </c>
      <c r="C9" s="276" t="s">
        <v>827</v>
      </c>
      <c r="D9" s="234" t="s">
        <v>353</v>
      </c>
      <c r="E9" s="237">
        <v>11</v>
      </c>
      <c r="F9" s="240"/>
      <c r="G9" s="241">
        <f t="shared" si="0"/>
        <v>0</v>
      </c>
      <c r="H9" s="241">
        <v>21</v>
      </c>
      <c r="I9" s="241">
        <f t="shared" si="1"/>
        <v>0</v>
      </c>
      <c r="J9" s="241">
        <v>0</v>
      </c>
      <c r="K9" s="241">
        <f t="shared" si="2"/>
        <v>0</v>
      </c>
      <c r="L9" s="242">
        <v>0</v>
      </c>
      <c r="M9" s="246">
        <f t="shared" si="3"/>
        <v>0</v>
      </c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5">
        <v>3</v>
      </c>
      <c r="B10" s="232" t="s">
        <v>348</v>
      </c>
      <c r="C10" s="276" t="s">
        <v>828</v>
      </c>
      <c r="D10" s="234" t="s">
        <v>353</v>
      </c>
      <c r="E10" s="237">
        <v>4</v>
      </c>
      <c r="F10" s="240"/>
      <c r="G10" s="241">
        <f t="shared" si="0"/>
        <v>0</v>
      </c>
      <c r="H10" s="241">
        <v>21</v>
      </c>
      <c r="I10" s="241">
        <f t="shared" si="1"/>
        <v>0</v>
      </c>
      <c r="J10" s="241">
        <v>0</v>
      </c>
      <c r="K10" s="241">
        <f t="shared" si="2"/>
        <v>0</v>
      </c>
      <c r="L10" s="242">
        <v>0</v>
      </c>
      <c r="M10" s="246">
        <f t="shared" si="3"/>
        <v>0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12.75" outlineLevel="1">
      <c r="A11" s="245">
        <v>4</v>
      </c>
      <c r="B11" s="232" t="s">
        <v>348</v>
      </c>
      <c r="C11" s="276" t="s">
        <v>829</v>
      </c>
      <c r="D11" s="234" t="s">
        <v>353</v>
      </c>
      <c r="E11" s="237">
        <v>3</v>
      </c>
      <c r="F11" s="240"/>
      <c r="G11" s="241">
        <f t="shared" si="0"/>
        <v>0</v>
      </c>
      <c r="H11" s="241">
        <v>21</v>
      </c>
      <c r="I11" s="241">
        <f t="shared" si="1"/>
        <v>0</v>
      </c>
      <c r="J11" s="241">
        <v>0</v>
      </c>
      <c r="K11" s="241">
        <f t="shared" si="2"/>
        <v>0</v>
      </c>
      <c r="L11" s="242">
        <v>0</v>
      </c>
      <c r="M11" s="246">
        <f t="shared" si="3"/>
        <v>0</v>
      </c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5">
        <v>5</v>
      </c>
      <c r="B12" s="232" t="s">
        <v>348</v>
      </c>
      <c r="C12" s="276" t="s">
        <v>830</v>
      </c>
      <c r="D12" s="234" t="s">
        <v>353</v>
      </c>
      <c r="E12" s="237">
        <v>4</v>
      </c>
      <c r="F12" s="240"/>
      <c r="G12" s="241">
        <f t="shared" si="0"/>
        <v>0</v>
      </c>
      <c r="H12" s="241">
        <v>21</v>
      </c>
      <c r="I12" s="241">
        <f t="shared" si="1"/>
        <v>0</v>
      </c>
      <c r="J12" s="241">
        <v>0</v>
      </c>
      <c r="K12" s="241">
        <f t="shared" si="2"/>
        <v>0</v>
      </c>
      <c r="L12" s="242">
        <v>0</v>
      </c>
      <c r="M12" s="246">
        <f t="shared" si="3"/>
        <v>0</v>
      </c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12.75" outlineLevel="1">
      <c r="A13" s="245">
        <v>6</v>
      </c>
      <c r="B13" s="232" t="s">
        <v>348</v>
      </c>
      <c r="C13" s="276" t="s">
        <v>831</v>
      </c>
      <c r="D13" s="234" t="s">
        <v>832</v>
      </c>
      <c r="E13" s="237">
        <v>14</v>
      </c>
      <c r="F13" s="240"/>
      <c r="G13" s="241">
        <f t="shared" si="0"/>
        <v>0</v>
      </c>
      <c r="H13" s="241">
        <v>21</v>
      </c>
      <c r="I13" s="241">
        <f t="shared" si="1"/>
        <v>0</v>
      </c>
      <c r="J13" s="241">
        <v>0</v>
      </c>
      <c r="K13" s="241">
        <f t="shared" si="2"/>
        <v>0</v>
      </c>
      <c r="L13" s="242">
        <v>0</v>
      </c>
      <c r="M13" s="246">
        <f t="shared" si="3"/>
        <v>0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12.75" outlineLevel="1">
      <c r="A14" s="245">
        <v>7</v>
      </c>
      <c r="B14" s="232" t="s">
        <v>348</v>
      </c>
      <c r="C14" s="276" t="s">
        <v>833</v>
      </c>
      <c r="D14" s="234" t="s">
        <v>353</v>
      </c>
      <c r="E14" s="237">
        <v>1</v>
      </c>
      <c r="F14" s="240"/>
      <c r="G14" s="241">
        <f t="shared" si="0"/>
        <v>0</v>
      </c>
      <c r="H14" s="241">
        <v>21</v>
      </c>
      <c r="I14" s="241">
        <f t="shared" si="1"/>
        <v>0</v>
      </c>
      <c r="J14" s="241">
        <v>0</v>
      </c>
      <c r="K14" s="241">
        <f t="shared" si="2"/>
        <v>0</v>
      </c>
      <c r="L14" s="242">
        <v>0</v>
      </c>
      <c r="M14" s="246">
        <f t="shared" si="3"/>
        <v>0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5">
        <v>8</v>
      </c>
      <c r="B15" s="232" t="s">
        <v>348</v>
      </c>
      <c r="C15" s="276" t="s">
        <v>834</v>
      </c>
      <c r="D15" s="234" t="s">
        <v>353</v>
      </c>
      <c r="E15" s="237">
        <v>1</v>
      </c>
      <c r="F15" s="240"/>
      <c r="G15" s="241">
        <f t="shared" si="0"/>
        <v>0</v>
      </c>
      <c r="H15" s="241">
        <v>21</v>
      </c>
      <c r="I15" s="241">
        <f t="shared" si="1"/>
        <v>0</v>
      </c>
      <c r="J15" s="241">
        <v>0</v>
      </c>
      <c r="K15" s="241">
        <f t="shared" si="2"/>
        <v>0</v>
      </c>
      <c r="L15" s="242">
        <v>0</v>
      </c>
      <c r="M15" s="246">
        <f t="shared" si="3"/>
        <v>0</v>
      </c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5">
        <v>9</v>
      </c>
      <c r="B16" s="232" t="s">
        <v>348</v>
      </c>
      <c r="C16" s="276" t="s">
        <v>835</v>
      </c>
      <c r="D16" s="234" t="s">
        <v>836</v>
      </c>
      <c r="E16" s="237">
        <v>500</v>
      </c>
      <c r="F16" s="240"/>
      <c r="G16" s="241">
        <f t="shared" si="0"/>
        <v>0</v>
      </c>
      <c r="H16" s="241">
        <v>21</v>
      </c>
      <c r="I16" s="241">
        <f t="shared" si="1"/>
        <v>0</v>
      </c>
      <c r="J16" s="241">
        <v>0</v>
      </c>
      <c r="K16" s="241">
        <f t="shared" si="2"/>
        <v>0</v>
      </c>
      <c r="L16" s="242">
        <v>0</v>
      </c>
      <c r="M16" s="246">
        <f t="shared" si="3"/>
        <v>0</v>
      </c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12.75" outlineLevel="1">
      <c r="A17" s="245">
        <v>10</v>
      </c>
      <c r="B17" s="232" t="s">
        <v>348</v>
      </c>
      <c r="C17" s="276" t="s">
        <v>837</v>
      </c>
      <c r="D17" s="234" t="s">
        <v>832</v>
      </c>
      <c r="E17" s="237">
        <v>20</v>
      </c>
      <c r="F17" s="240"/>
      <c r="G17" s="241">
        <f t="shared" si="0"/>
        <v>0</v>
      </c>
      <c r="H17" s="241">
        <v>21</v>
      </c>
      <c r="I17" s="241">
        <f t="shared" si="1"/>
        <v>0</v>
      </c>
      <c r="J17" s="241">
        <v>0</v>
      </c>
      <c r="K17" s="241">
        <f t="shared" si="2"/>
        <v>0</v>
      </c>
      <c r="L17" s="242">
        <v>0</v>
      </c>
      <c r="M17" s="246">
        <f t="shared" si="3"/>
        <v>0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5">
        <v>11</v>
      </c>
      <c r="B18" s="232" t="s">
        <v>348</v>
      </c>
      <c r="C18" s="276" t="s">
        <v>838</v>
      </c>
      <c r="D18" s="234" t="s">
        <v>386</v>
      </c>
      <c r="E18" s="237">
        <v>1</v>
      </c>
      <c r="F18" s="240"/>
      <c r="G18" s="241">
        <f t="shared" si="0"/>
        <v>0</v>
      </c>
      <c r="H18" s="241">
        <v>21</v>
      </c>
      <c r="I18" s="241">
        <f t="shared" si="1"/>
        <v>0</v>
      </c>
      <c r="J18" s="241">
        <v>0</v>
      </c>
      <c r="K18" s="241">
        <f t="shared" si="2"/>
        <v>0</v>
      </c>
      <c r="L18" s="242">
        <v>0</v>
      </c>
      <c r="M18" s="246">
        <f t="shared" si="3"/>
        <v>0</v>
      </c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5">
        <v>12</v>
      </c>
      <c r="B19" s="232" t="s">
        <v>348</v>
      </c>
      <c r="C19" s="276" t="s">
        <v>839</v>
      </c>
      <c r="D19" s="234" t="s">
        <v>353</v>
      </c>
      <c r="E19" s="237">
        <v>3</v>
      </c>
      <c r="F19" s="240"/>
      <c r="G19" s="241">
        <f t="shared" si="0"/>
        <v>0</v>
      </c>
      <c r="H19" s="241">
        <v>21</v>
      </c>
      <c r="I19" s="241">
        <f t="shared" si="1"/>
        <v>0</v>
      </c>
      <c r="J19" s="241">
        <v>0</v>
      </c>
      <c r="K19" s="241">
        <f t="shared" si="2"/>
        <v>0</v>
      </c>
      <c r="L19" s="242">
        <v>0</v>
      </c>
      <c r="M19" s="246">
        <f t="shared" si="3"/>
        <v>0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5">
        <v>13</v>
      </c>
      <c r="B20" s="232" t="s">
        <v>348</v>
      </c>
      <c r="C20" s="276" t="s">
        <v>840</v>
      </c>
      <c r="D20" s="234" t="s">
        <v>353</v>
      </c>
      <c r="E20" s="237">
        <v>28</v>
      </c>
      <c r="F20" s="240"/>
      <c r="G20" s="241">
        <f t="shared" si="0"/>
        <v>0</v>
      </c>
      <c r="H20" s="241">
        <v>21</v>
      </c>
      <c r="I20" s="241">
        <f t="shared" si="1"/>
        <v>0</v>
      </c>
      <c r="J20" s="241">
        <v>0</v>
      </c>
      <c r="K20" s="241">
        <f t="shared" si="2"/>
        <v>0</v>
      </c>
      <c r="L20" s="242">
        <v>0</v>
      </c>
      <c r="M20" s="246">
        <f t="shared" si="3"/>
        <v>0</v>
      </c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5">
        <v>14</v>
      </c>
      <c r="B21" s="232" t="s">
        <v>348</v>
      </c>
      <c r="C21" s="276" t="s">
        <v>841</v>
      </c>
      <c r="D21" s="234" t="s">
        <v>350</v>
      </c>
      <c r="E21" s="237">
        <v>420</v>
      </c>
      <c r="F21" s="240"/>
      <c r="G21" s="241">
        <f t="shared" si="0"/>
        <v>0</v>
      </c>
      <c r="H21" s="241">
        <v>21</v>
      </c>
      <c r="I21" s="241">
        <f t="shared" si="1"/>
        <v>0</v>
      </c>
      <c r="J21" s="241">
        <v>0</v>
      </c>
      <c r="K21" s="241">
        <f t="shared" si="2"/>
        <v>0</v>
      </c>
      <c r="L21" s="242">
        <v>0</v>
      </c>
      <c r="M21" s="246">
        <f t="shared" si="3"/>
        <v>0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5">
        <v>15</v>
      </c>
      <c r="B22" s="232" t="s">
        <v>348</v>
      </c>
      <c r="C22" s="276" t="s">
        <v>842</v>
      </c>
      <c r="D22" s="234" t="s">
        <v>350</v>
      </c>
      <c r="E22" s="237">
        <v>450</v>
      </c>
      <c r="F22" s="240"/>
      <c r="G22" s="241">
        <f t="shared" si="0"/>
        <v>0</v>
      </c>
      <c r="H22" s="241">
        <v>21</v>
      </c>
      <c r="I22" s="241">
        <f t="shared" si="1"/>
        <v>0</v>
      </c>
      <c r="J22" s="241">
        <v>0</v>
      </c>
      <c r="K22" s="241">
        <f t="shared" si="2"/>
        <v>0</v>
      </c>
      <c r="L22" s="242">
        <v>0</v>
      </c>
      <c r="M22" s="246">
        <f t="shared" si="3"/>
        <v>0</v>
      </c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5">
        <v>16</v>
      </c>
      <c r="B23" s="232" t="s">
        <v>348</v>
      </c>
      <c r="C23" s="276" t="s">
        <v>843</v>
      </c>
      <c r="D23" s="234" t="s">
        <v>350</v>
      </c>
      <c r="E23" s="237">
        <v>950</v>
      </c>
      <c r="F23" s="240"/>
      <c r="G23" s="241">
        <f t="shared" si="0"/>
        <v>0</v>
      </c>
      <c r="H23" s="241">
        <v>21</v>
      </c>
      <c r="I23" s="241">
        <f t="shared" si="1"/>
        <v>0</v>
      </c>
      <c r="J23" s="241">
        <v>0</v>
      </c>
      <c r="K23" s="241">
        <f t="shared" si="2"/>
        <v>0</v>
      </c>
      <c r="L23" s="242">
        <v>0</v>
      </c>
      <c r="M23" s="246">
        <f t="shared" si="3"/>
        <v>0</v>
      </c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5">
        <v>17</v>
      </c>
      <c r="B24" s="232" t="s">
        <v>348</v>
      </c>
      <c r="C24" s="276" t="s">
        <v>844</v>
      </c>
      <c r="D24" s="234" t="s">
        <v>353</v>
      </c>
      <c r="E24" s="237">
        <v>22</v>
      </c>
      <c r="F24" s="240"/>
      <c r="G24" s="241">
        <f t="shared" si="0"/>
        <v>0</v>
      </c>
      <c r="H24" s="241">
        <v>21</v>
      </c>
      <c r="I24" s="241">
        <f t="shared" si="1"/>
        <v>0</v>
      </c>
      <c r="J24" s="241">
        <v>0</v>
      </c>
      <c r="K24" s="241">
        <f t="shared" si="2"/>
        <v>0</v>
      </c>
      <c r="L24" s="242">
        <v>0</v>
      </c>
      <c r="M24" s="246">
        <f t="shared" si="3"/>
        <v>0</v>
      </c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5">
        <v>18</v>
      </c>
      <c r="B25" s="232" t="s">
        <v>348</v>
      </c>
      <c r="C25" s="276" t="s">
        <v>845</v>
      </c>
      <c r="D25" s="234" t="s">
        <v>350</v>
      </c>
      <c r="E25" s="237">
        <v>420</v>
      </c>
      <c r="F25" s="240"/>
      <c r="G25" s="241">
        <f t="shared" si="0"/>
        <v>0</v>
      </c>
      <c r="H25" s="241">
        <v>21</v>
      </c>
      <c r="I25" s="241">
        <f t="shared" si="1"/>
        <v>0</v>
      </c>
      <c r="J25" s="241">
        <v>0</v>
      </c>
      <c r="K25" s="241">
        <f t="shared" si="2"/>
        <v>0</v>
      </c>
      <c r="L25" s="242">
        <v>0</v>
      </c>
      <c r="M25" s="246">
        <f t="shared" si="3"/>
        <v>0</v>
      </c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5">
        <v>19</v>
      </c>
      <c r="B26" s="232" t="s">
        <v>348</v>
      </c>
      <c r="C26" s="276" t="s">
        <v>846</v>
      </c>
      <c r="D26" s="234" t="s">
        <v>353</v>
      </c>
      <c r="E26" s="237">
        <v>4</v>
      </c>
      <c r="F26" s="240"/>
      <c r="G26" s="241">
        <f t="shared" si="0"/>
        <v>0</v>
      </c>
      <c r="H26" s="241">
        <v>21</v>
      </c>
      <c r="I26" s="241">
        <f t="shared" si="1"/>
        <v>0</v>
      </c>
      <c r="J26" s="241">
        <v>0</v>
      </c>
      <c r="K26" s="241">
        <f t="shared" si="2"/>
        <v>0</v>
      </c>
      <c r="L26" s="242">
        <v>0</v>
      </c>
      <c r="M26" s="246">
        <f t="shared" si="3"/>
        <v>0</v>
      </c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5">
        <v>20</v>
      </c>
      <c r="B27" s="232" t="s">
        <v>348</v>
      </c>
      <c r="C27" s="276" t="s">
        <v>847</v>
      </c>
      <c r="D27" s="234" t="s">
        <v>353</v>
      </c>
      <c r="E27" s="237">
        <v>3</v>
      </c>
      <c r="F27" s="240"/>
      <c r="G27" s="241">
        <f t="shared" si="0"/>
        <v>0</v>
      </c>
      <c r="H27" s="241">
        <v>21</v>
      </c>
      <c r="I27" s="241">
        <f t="shared" si="1"/>
        <v>0</v>
      </c>
      <c r="J27" s="241">
        <v>0</v>
      </c>
      <c r="K27" s="241">
        <f t="shared" si="2"/>
        <v>0</v>
      </c>
      <c r="L27" s="242">
        <v>0</v>
      </c>
      <c r="M27" s="246">
        <f t="shared" si="3"/>
        <v>0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5">
        <v>21</v>
      </c>
      <c r="B28" s="232" t="s">
        <v>348</v>
      </c>
      <c r="C28" s="276" t="s">
        <v>848</v>
      </c>
      <c r="D28" s="234" t="s">
        <v>353</v>
      </c>
      <c r="E28" s="237">
        <v>4</v>
      </c>
      <c r="F28" s="240"/>
      <c r="G28" s="241">
        <f t="shared" si="0"/>
        <v>0</v>
      </c>
      <c r="H28" s="241">
        <v>21</v>
      </c>
      <c r="I28" s="241">
        <f t="shared" si="1"/>
        <v>0</v>
      </c>
      <c r="J28" s="241">
        <v>0</v>
      </c>
      <c r="K28" s="241">
        <f t="shared" si="2"/>
        <v>0</v>
      </c>
      <c r="L28" s="242">
        <v>0</v>
      </c>
      <c r="M28" s="246">
        <f t="shared" si="3"/>
        <v>0</v>
      </c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5">
        <v>22</v>
      </c>
      <c r="B29" s="232" t="s">
        <v>348</v>
      </c>
      <c r="C29" s="276" t="s">
        <v>849</v>
      </c>
      <c r="D29" s="234" t="s">
        <v>353</v>
      </c>
      <c r="E29" s="237">
        <v>11</v>
      </c>
      <c r="F29" s="240"/>
      <c r="G29" s="241">
        <f t="shared" si="0"/>
        <v>0</v>
      </c>
      <c r="H29" s="241">
        <v>21</v>
      </c>
      <c r="I29" s="241">
        <f t="shared" si="1"/>
        <v>0</v>
      </c>
      <c r="J29" s="241">
        <v>0</v>
      </c>
      <c r="K29" s="241">
        <f t="shared" si="2"/>
        <v>0</v>
      </c>
      <c r="L29" s="242">
        <v>0</v>
      </c>
      <c r="M29" s="246">
        <f t="shared" si="3"/>
        <v>0</v>
      </c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5">
        <v>23</v>
      </c>
      <c r="B30" s="232" t="s">
        <v>348</v>
      </c>
      <c r="C30" s="276" t="s">
        <v>850</v>
      </c>
      <c r="D30" s="234" t="s">
        <v>212</v>
      </c>
      <c r="E30" s="237">
        <v>14</v>
      </c>
      <c r="F30" s="240"/>
      <c r="G30" s="241">
        <f t="shared" si="0"/>
        <v>0</v>
      </c>
      <c r="H30" s="241">
        <v>21</v>
      </c>
      <c r="I30" s="241">
        <f t="shared" si="1"/>
        <v>0</v>
      </c>
      <c r="J30" s="241">
        <v>0</v>
      </c>
      <c r="K30" s="241">
        <f t="shared" si="2"/>
        <v>0</v>
      </c>
      <c r="L30" s="242">
        <v>0</v>
      </c>
      <c r="M30" s="246">
        <f t="shared" si="3"/>
        <v>0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13" ht="12.75">
      <c r="A31" s="227" t="s">
        <v>107</v>
      </c>
      <c r="B31" s="233" t="s">
        <v>360</v>
      </c>
      <c r="C31" s="278" t="s">
        <v>361</v>
      </c>
      <c r="D31" s="236"/>
      <c r="E31" s="239"/>
      <c r="F31" s="376">
        <f>SUM(G32:G39)</f>
        <v>0</v>
      </c>
      <c r="G31" s="377"/>
      <c r="H31" s="243"/>
      <c r="I31" s="243">
        <f>SUM(I32:I39)</f>
        <v>0</v>
      </c>
      <c r="J31" s="243"/>
      <c r="K31" s="243">
        <f>SUM(K32:K39)</f>
        <v>0</v>
      </c>
      <c r="L31" s="244"/>
      <c r="M31" s="247">
        <f>SUM(M32:M39)</f>
        <v>0</v>
      </c>
    </row>
    <row r="32" spans="1:60" ht="12.75" outlineLevel="1">
      <c r="A32" s="245">
        <v>24</v>
      </c>
      <c r="B32" s="232" t="s">
        <v>362</v>
      </c>
      <c r="C32" s="276" t="s">
        <v>363</v>
      </c>
      <c r="D32" s="234" t="s">
        <v>364</v>
      </c>
      <c r="E32" s="237">
        <v>1</v>
      </c>
      <c r="F32" s="240"/>
      <c r="G32" s="241">
        <f aca="true" t="shared" si="4" ref="G32:G39">E32*F32</f>
        <v>0</v>
      </c>
      <c r="H32" s="241">
        <v>21</v>
      </c>
      <c r="I32" s="241">
        <f aca="true" t="shared" si="5" ref="I32:I39">G32*(1+H32/100)</f>
        <v>0</v>
      </c>
      <c r="J32" s="241">
        <v>0</v>
      </c>
      <c r="K32" s="241">
        <f aca="true" t="shared" si="6" ref="K32:K39">E32*J32</f>
        <v>0</v>
      </c>
      <c r="L32" s="242">
        <v>0</v>
      </c>
      <c r="M32" s="246">
        <f aca="true" t="shared" si="7" ref="M32:M39">E32*L32</f>
        <v>0</v>
      </c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5">
        <v>25</v>
      </c>
      <c r="B33" s="232" t="s">
        <v>365</v>
      </c>
      <c r="C33" s="276" t="s">
        <v>366</v>
      </c>
      <c r="D33" s="234" t="s">
        <v>364</v>
      </c>
      <c r="E33" s="237">
        <v>1</v>
      </c>
      <c r="F33" s="240"/>
      <c r="G33" s="241">
        <f t="shared" si="4"/>
        <v>0</v>
      </c>
      <c r="H33" s="241">
        <v>21</v>
      </c>
      <c r="I33" s="241">
        <f t="shared" si="5"/>
        <v>0</v>
      </c>
      <c r="J33" s="241">
        <v>0</v>
      </c>
      <c r="K33" s="241">
        <f t="shared" si="6"/>
        <v>0</v>
      </c>
      <c r="L33" s="242">
        <v>0</v>
      </c>
      <c r="M33" s="246">
        <f t="shared" si="7"/>
        <v>0</v>
      </c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5">
        <v>26</v>
      </c>
      <c r="B34" s="232" t="s">
        <v>367</v>
      </c>
      <c r="C34" s="276" t="s">
        <v>368</v>
      </c>
      <c r="D34" s="234" t="s">
        <v>364</v>
      </c>
      <c r="E34" s="237">
        <v>1</v>
      </c>
      <c r="F34" s="240"/>
      <c r="G34" s="241">
        <f t="shared" si="4"/>
        <v>0</v>
      </c>
      <c r="H34" s="241">
        <v>21</v>
      </c>
      <c r="I34" s="241">
        <f t="shared" si="5"/>
        <v>0</v>
      </c>
      <c r="J34" s="241">
        <v>0</v>
      </c>
      <c r="K34" s="241">
        <f t="shared" si="6"/>
        <v>0</v>
      </c>
      <c r="L34" s="242">
        <v>0</v>
      </c>
      <c r="M34" s="246">
        <f t="shared" si="7"/>
        <v>0</v>
      </c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5">
        <v>27</v>
      </c>
      <c r="B35" s="232" t="s">
        <v>369</v>
      </c>
      <c r="C35" s="276" t="s">
        <v>370</v>
      </c>
      <c r="D35" s="234" t="s">
        <v>364</v>
      </c>
      <c r="E35" s="237">
        <v>1</v>
      </c>
      <c r="F35" s="240"/>
      <c r="G35" s="241">
        <f t="shared" si="4"/>
        <v>0</v>
      </c>
      <c r="H35" s="241">
        <v>21</v>
      </c>
      <c r="I35" s="241">
        <f t="shared" si="5"/>
        <v>0</v>
      </c>
      <c r="J35" s="241">
        <v>0</v>
      </c>
      <c r="K35" s="241">
        <f t="shared" si="6"/>
        <v>0</v>
      </c>
      <c r="L35" s="242">
        <v>0</v>
      </c>
      <c r="M35" s="246">
        <f t="shared" si="7"/>
        <v>0</v>
      </c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5">
        <v>28</v>
      </c>
      <c r="B36" s="232" t="s">
        <v>371</v>
      </c>
      <c r="C36" s="276" t="s">
        <v>372</v>
      </c>
      <c r="D36" s="234" t="s">
        <v>364</v>
      </c>
      <c r="E36" s="237">
        <v>1</v>
      </c>
      <c r="F36" s="240"/>
      <c r="G36" s="241">
        <f t="shared" si="4"/>
        <v>0</v>
      </c>
      <c r="H36" s="241">
        <v>21</v>
      </c>
      <c r="I36" s="241">
        <f t="shared" si="5"/>
        <v>0</v>
      </c>
      <c r="J36" s="241">
        <v>0</v>
      </c>
      <c r="K36" s="241">
        <f t="shared" si="6"/>
        <v>0</v>
      </c>
      <c r="L36" s="242">
        <v>0</v>
      </c>
      <c r="M36" s="246">
        <f t="shared" si="7"/>
        <v>0</v>
      </c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5">
        <v>29</v>
      </c>
      <c r="B37" s="232" t="s">
        <v>373</v>
      </c>
      <c r="C37" s="276" t="s">
        <v>374</v>
      </c>
      <c r="D37" s="234" t="s">
        <v>364</v>
      </c>
      <c r="E37" s="237">
        <v>1</v>
      </c>
      <c r="F37" s="240"/>
      <c r="G37" s="241">
        <f t="shared" si="4"/>
        <v>0</v>
      </c>
      <c r="H37" s="241">
        <v>21</v>
      </c>
      <c r="I37" s="241">
        <f t="shared" si="5"/>
        <v>0</v>
      </c>
      <c r="J37" s="241">
        <v>0</v>
      </c>
      <c r="K37" s="241">
        <f t="shared" si="6"/>
        <v>0</v>
      </c>
      <c r="L37" s="242">
        <v>0</v>
      </c>
      <c r="M37" s="246">
        <f t="shared" si="7"/>
        <v>0</v>
      </c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5">
        <v>30</v>
      </c>
      <c r="B38" s="232" t="s">
        <v>375</v>
      </c>
      <c r="C38" s="276" t="s">
        <v>376</v>
      </c>
      <c r="D38" s="234" t="s">
        <v>364</v>
      </c>
      <c r="E38" s="237">
        <v>1</v>
      </c>
      <c r="F38" s="240"/>
      <c r="G38" s="241">
        <f t="shared" si="4"/>
        <v>0</v>
      </c>
      <c r="H38" s="241">
        <v>21</v>
      </c>
      <c r="I38" s="241">
        <f t="shared" si="5"/>
        <v>0</v>
      </c>
      <c r="J38" s="241">
        <v>0</v>
      </c>
      <c r="K38" s="241">
        <f t="shared" si="6"/>
        <v>0</v>
      </c>
      <c r="L38" s="242">
        <v>0</v>
      </c>
      <c r="M38" s="246">
        <f t="shared" si="7"/>
        <v>0</v>
      </c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3.5" outlineLevel="1" thickBot="1">
      <c r="A39" s="260">
        <v>31</v>
      </c>
      <c r="B39" s="261" t="s">
        <v>377</v>
      </c>
      <c r="C39" s="279" t="s">
        <v>378</v>
      </c>
      <c r="D39" s="262" t="s">
        <v>364</v>
      </c>
      <c r="E39" s="263">
        <v>1</v>
      </c>
      <c r="F39" s="264"/>
      <c r="G39" s="265">
        <f t="shared" si="4"/>
        <v>0</v>
      </c>
      <c r="H39" s="265">
        <v>21</v>
      </c>
      <c r="I39" s="265">
        <f t="shared" si="5"/>
        <v>0</v>
      </c>
      <c r="J39" s="265">
        <v>0</v>
      </c>
      <c r="K39" s="265">
        <f t="shared" si="6"/>
        <v>0</v>
      </c>
      <c r="L39" s="266">
        <v>0</v>
      </c>
      <c r="M39" s="267">
        <f t="shared" si="7"/>
        <v>0</v>
      </c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41" ht="12.75" customHeight="1" thickBot="1">
      <c r="A40" s="176"/>
      <c r="B40" s="183"/>
      <c r="C40" s="291"/>
      <c r="D40" s="176"/>
      <c r="E40" s="176"/>
      <c r="F40" s="176"/>
      <c r="G40" s="176"/>
      <c r="H40" s="176"/>
      <c r="I40" s="176"/>
      <c r="J40" s="176"/>
      <c r="AK40">
        <f>SUM(AK1:AK39)</f>
        <v>0</v>
      </c>
      <c r="AL40">
        <f>SUM(AL1:AL39)</f>
        <v>0</v>
      </c>
      <c r="AN40">
        <v>15</v>
      </c>
      <c r="AO40">
        <v>21</v>
      </c>
    </row>
    <row r="41" spans="1:41" ht="12.75" customHeight="1" thickBot="1">
      <c r="A41" s="283"/>
      <c r="B41" s="284" t="s">
        <v>379</v>
      </c>
      <c r="C41" s="292"/>
      <c r="D41" s="285"/>
      <c r="E41" s="285"/>
      <c r="F41" s="285"/>
      <c r="G41" s="286">
        <f>F7+F31</f>
        <v>0</v>
      </c>
      <c r="H41" s="176"/>
      <c r="I41" s="176"/>
      <c r="J41" s="176"/>
      <c r="AN41">
        <f>SUMIF(AM8:AM40,AN40,G8:G40)</f>
        <v>0</v>
      </c>
      <c r="AO41">
        <f>SUMIF(AM8:AM40,AO40,G8:G40)</f>
        <v>0</v>
      </c>
    </row>
    <row r="42" spans="1:10" ht="12.75" customHeight="1">
      <c r="A42" s="176"/>
      <c r="B42" s="183"/>
      <c r="C42" s="291"/>
      <c r="D42" s="176"/>
      <c r="E42" s="176"/>
      <c r="F42" s="176"/>
      <c r="G42" s="176"/>
      <c r="H42" s="176"/>
      <c r="I42" s="176"/>
      <c r="J42" s="176"/>
    </row>
    <row r="43" spans="1:10" ht="12.75" customHeight="1" thickBot="1">
      <c r="A43" s="176" t="s">
        <v>380</v>
      </c>
      <c r="B43" s="183"/>
      <c r="C43" s="291"/>
      <c r="D43" s="176"/>
      <c r="E43" s="176"/>
      <c r="F43" s="176"/>
      <c r="G43" s="176"/>
      <c r="H43" s="176"/>
      <c r="I43" s="176"/>
      <c r="J43" s="176"/>
    </row>
    <row r="44" spans="1:10" ht="75" customHeight="1" thickBot="1">
      <c r="A44" s="287"/>
      <c r="B44" s="288"/>
      <c r="C44" s="293"/>
      <c r="D44" s="289"/>
      <c r="E44" s="289"/>
      <c r="F44" s="289"/>
      <c r="G44" s="290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sheetProtection password="86EA" sheet="1" objects="1" scenarios="1"/>
  <mergeCells count="6">
    <mergeCell ref="F31:G31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85" r:id="rId1"/>
  <headerFooter>
    <oddFooter>&amp;L&amp;9Zpracováno programem &amp;"Arial CE,Tučné"BUILDpower S,  © RTS, a.s.&amp;R&amp;"Arial,Obyčejné"Strana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9"/>
  <sheetViews>
    <sheetView showGridLines="0" workbookViewId="0" topLeftCell="A1">
      <selection activeCell="I1" sqref="I1:I104857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4.75390625" style="0" customWidth="1"/>
    <col min="14" max="26" width="9.00390625" style="0" hidden="1" customWidth="1"/>
    <col min="29" max="41" width="9.00390625" style="0" hidden="1" customWidth="1"/>
  </cols>
  <sheetData>
    <row r="1" spans="1:10" ht="16.5" thickBot="1">
      <c r="A1" s="368" t="s">
        <v>70</v>
      </c>
      <c r="B1" s="368"/>
      <c r="C1" s="369"/>
      <c r="D1" s="368"/>
      <c r="E1" s="368"/>
      <c r="F1" s="368"/>
      <c r="G1" s="368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78" t="s">
        <v>83</v>
      </c>
      <c r="D2" s="370"/>
      <c r="E2" s="370"/>
      <c r="F2" s="370"/>
      <c r="G2" s="371"/>
      <c r="H2" s="176"/>
      <c r="I2" s="176"/>
      <c r="J2" s="176"/>
    </row>
    <row r="3" spans="1:10" ht="12.75">
      <c r="A3" s="179" t="s">
        <v>72</v>
      </c>
      <c r="B3" s="180" t="s">
        <v>98</v>
      </c>
      <c r="C3" s="379" t="s">
        <v>99</v>
      </c>
      <c r="D3" s="372"/>
      <c r="E3" s="372"/>
      <c r="F3" s="372"/>
      <c r="G3" s="373"/>
      <c r="H3" s="176"/>
      <c r="I3" s="176"/>
      <c r="J3" s="176"/>
    </row>
    <row r="4" spans="1:10" ht="13.5" thickBot="1">
      <c r="A4" s="222" t="s">
        <v>73</v>
      </c>
      <c r="B4" s="223" t="s">
        <v>98</v>
      </c>
      <c r="C4" s="380" t="s">
        <v>99</v>
      </c>
      <c r="D4" s="381"/>
      <c r="E4" s="381"/>
      <c r="F4" s="381"/>
      <c r="G4" s="382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3" ht="39.75" thickBot="1" thickTop="1">
      <c r="A6" s="228" t="s">
        <v>74</v>
      </c>
      <c r="B6" s="229" t="s">
        <v>75</v>
      </c>
      <c r="C6" s="230" t="s">
        <v>76</v>
      </c>
      <c r="D6" s="248" t="s">
        <v>77</v>
      </c>
      <c r="E6" s="249" t="s">
        <v>78</v>
      </c>
      <c r="F6" s="250" t="s">
        <v>79</v>
      </c>
      <c r="G6" s="251" t="s">
        <v>80</v>
      </c>
      <c r="H6" s="252" t="s">
        <v>41</v>
      </c>
      <c r="I6" s="252" t="s">
        <v>102</v>
      </c>
      <c r="J6" s="252" t="s">
        <v>103</v>
      </c>
      <c r="K6" s="253" t="s">
        <v>104</v>
      </c>
      <c r="L6" s="253" t="s">
        <v>105</v>
      </c>
      <c r="M6" s="231" t="s">
        <v>106</v>
      </c>
    </row>
    <row r="7" spans="1:13" ht="12.75">
      <c r="A7" s="254" t="s">
        <v>107</v>
      </c>
      <c r="B7" s="255" t="s">
        <v>108</v>
      </c>
      <c r="C7" s="256" t="s">
        <v>109</v>
      </c>
      <c r="D7" s="257"/>
      <c r="E7" s="224"/>
      <c r="F7" s="383">
        <f>SUM(G8:G12)</f>
        <v>0</v>
      </c>
      <c r="G7" s="384"/>
      <c r="H7" s="225"/>
      <c r="I7" s="225">
        <f>SUM(I8:I12)</f>
        <v>0</v>
      </c>
      <c r="J7" s="225"/>
      <c r="K7" s="225">
        <f>SUM(K8:K12)</f>
        <v>68.77328</v>
      </c>
      <c r="L7" s="258"/>
      <c r="M7" s="259">
        <f>SUM(M8:M12)</f>
        <v>0</v>
      </c>
    </row>
    <row r="8" spans="1:60" ht="22.5" outlineLevel="1">
      <c r="A8" s="245">
        <v>1</v>
      </c>
      <c r="B8" s="232" t="s">
        <v>381</v>
      </c>
      <c r="C8" s="276" t="s">
        <v>382</v>
      </c>
      <c r="D8" s="234" t="s">
        <v>112</v>
      </c>
      <c r="E8" s="237">
        <v>25.4784</v>
      </c>
      <c r="F8" s="240"/>
      <c r="G8" s="241">
        <f>E8*F8</f>
        <v>0</v>
      </c>
      <c r="H8" s="241">
        <v>21</v>
      </c>
      <c r="I8" s="241">
        <f>G8*(1+H8/100)</f>
        <v>0</v>
      </c>
      <c r="J8" s="241">
        <v>1.7</v>
      </c>
      <c r="K8" s="241">
        <f>E8*J8</f>
        <v>43.31328</v>
      </c>
      <c r="L8" s="242">
        <v>0</v>
      </c>
      <c r="M8" s="246">
        <f>E8*L8</f>
        <v>0</v>
      </c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5"/>
      <c r="B9" s="232"/>
      <c r="C9" s="277" t="s">
        <v>851</v>
      </c>
      <c r="D9" s="235"/>
      <c r="E9" s="238">
        <v>25.48</v>
      </c>
      <c r="F9" s="241"/>
      <c r="G9" s="241"/>
      <c r="H9" s="241"/>
      <c r="I9" s="241"/>
      <c r="J9" s="241"/>
      <c r="K9" s="241"/>
      <c r="L9" s="242"/>
      <c r="M9" s="24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5">
        <v>2</v>
      </c>
      <c r="B10" s="232" t="s">
        <v>383</v>
      </c>
      <c r="C10" s="276" t="s">
        <v>384</v>
      </c>
      <c r="D10" s="234" t="s">
        <v>112</v>
      </c>
      <c r="E10" s="237">
        <v>25.4784</v>
      </c>
      <c r="F10" s="240"/>
      <c r="G10" s="241">
        <f>E10*F10</f>
        <v>0</v>
      </c>
      <c r="H10" s="241">
        <v>21</v>
      </c>
      <c r="I10" s="241">
        <f>G10*(1+H10/100)</f>
        <v>0</v>
      </c>
      <c r="J10" s="241">
        <v>0</v>
      </c>
      <c r="K10" s="241">
        <f>E10*J10</f>
        <v>0</v>
      </c>
      <c r="L10" s="242">
        <v>0</v>
      </c>
      <c r="M10" s="246">
        <f>E10*L10</f>
        <v>0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12.75" outlineLevel="1">
      <c r="A11" s="245">
        <v>3</v>
      </c>
      <c r="B11" s="232" t="s">
        <v>387</v>
      </c>
      <c r="C11" s="276" t="s">
        <v>388</v>
      </c>
      <c r="D11" s="234" t="s">
        <v>389</v>
      </c>
      <c r="E11" s="237">
        <v>25.46</v>
      </c>
      <c r="F11" s="240"/>
      <c r="G11" s="241">
        <f>E11*F11</f>
        <v>0</v>
      </c>
      <c r="H11" s="241">
        <v>21</v>
      </c>
      <c r="I11" s="241">
        <f>G11*(1+H11/100)</f>
        <v>0</v>
      </c>
      <c r="J11" s="241">
        <v>1</v>
      </c>
      <c r="K11" s="241">
        <f>E11*J11</f>
        <v>25.46</v>
      </c>
      <c r="L11" s="242">
        <v>0</v>
      </c>
      <c r="M11" s="246">
        <f>E11*L11</f>
        <v>0</v>
      </c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5"/>
      <c r="B12" s="232"/>
      <c r="C12" s="277" t="s">
        <v>852</v>
      </c>
      <c r="D12" s="235"/>
      <c r="E12" s="238">
        <v>25.46</v>
      </c>
      <c r="F12" s="241"/>
      <c r="G12" s="241"/>
      <c r="H12" s="241"/>
      <c r="I12" s="241"/>
      <c r="J12" s="241"/>
      <c r="K12" s="241"/>
      <c r="L12" s="242"/>
      <c r="M12" s="24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13" ht="12.75">
      <c r="A13" s="227" t="s">
        <v>107</v>
      </c>
      <c r="B13" s="233" t="s">
        <v>396</v>
      </c>
      <c r="C13" s="278" t="s">
        <v>397</v>
      </c>
      <c r="D13" s="236"/>
      <c r="E13" s="239"/>
      <c r="F13" s="376">
        <f>SUM(G14:G15)</f>
        <v>0</v>
      </c>
      <c r="G13" s="377"/>
      <c r="H13" s="243"/>
      <c r="I13" s="243">
        <f>SUM(I14:I15)</f>
        <v>0</v>
      </c>
      <c r="J13" s="243"/>
      <c r="K13" s="243">
        <f>SUM(K14:K15)</f>
        <v>24.086897184</v>
      </c>
      <c r="L13" s="244"/>
      <c r="M13" s="247">
        <f>SUM(M14:M15)</f>
        <v>0</v>
      </c>
    </row>
    <row r="14" spans="1:60" ht="12.75" outlineLevel="1">
      <c r="A14" s="245">
        <v>4</v>
      </c>
      <c r="B14" s="232" t="s">
        <v>398</v>
      </c>
      <c r="C14" s="276" t="s">
        <v>399</v>
      </c>
      <c r="D14" s="234" t="s">
        <v>112</v>
      </c>
      <c r="E14" s="237">
        <v>12.7392</v>
      </c>
      <c r="F14" s="240"/>
      <c r="G14" s="241">
        <f>E14*F14</f>
        <v>0</v>
      </c>
      <c r="H14" s="241">
        <v>21</v>
      </c>
      <c r="I14" s="241">
        <f>G14*(1+H14/100)</f>
        <v>0</v>
      </c>
      <c r="J14" s="241">
        <v>1.89077</v>
      </c>
      <c r="K14" s="241">
        <f>E14*J14</f>
        <v>24.086897184</v>
      </c>
      <c r="L14" s="242">
        <v>0</v>
      </c>
      <c r="M14" s="246">
        <f>E14*L14</f>
        <v>0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5"/>
      <c r="B15" s="232"/>
      <c r="C15" s="277" t="s">
        <v>853</v>
      </c>
      <c r="D15" s="235"/>
      <c r="E15" s="238">
        <v>12.74</v>
      </c>
      <c r="F15" s="241"/>
      <c r="G15" s="241"/>
      <c r="H15" s="241"/>
      <c r="I15" s="241"/>
      <c r="J15" s="241"/>
      <c r="K15" s="241"/>
      <c r="L15" s="242"/>
      <c r="M15" s="24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13" ht="12.75">
      <c r="A16" s="227" t="s">
        <v>107</v>
      </c>
      <c r="B16" s="233" t="s">
        <v>854</v>
      </c>
      <c r="C16" s="278" t="s">
        <v>855</v>
      </c>
      <c r="D16" s="236"/>
      <c r="E16" s="239"/>
      <c r="F16" s="376">
        <f>SUM(G17:G42)</f>
        <v>0</v>
      </c>
      <c r="G16" s="377"/>
      <c r="H16" s="243"/>
      <c r="I16" s="243">
        <f>SUM(I17:I42)</f>
        <v>0</v>
      </c>
      <c r="J16" s="243"/>
      <c r="K16" s="243">
        <f>SUM(K17:K42)</f>
        <v>0</v>
      </c>
      <c r="L16" s="244"/>
      <c r="M16" s="247">
        <f>SUM(M17:M42)</f>
        <v>0</v>
      </c>
    </row>
    <row r="17" spans="1:60" ht="12.75" outlineLevel="1">
      <c r="A17" s="245">
        <v>5</v>
      </c>
      <c r="B17" s="232" t="s">
        <v>856</v>
      </c>
      <c r="C17" s="276" t="s">
        <v>857</v>
      </c>
      <c r="D17" s="234" t="s">
        <v>386</v>
      </c>
      <c r="E17" s="237">
        <v>1</v>
      </c>
      <c r="F17" s="240"/>
      <c r="G17" s="241">
        <f aca="true" t="shared" si="0" ref="G17:G42">E17*F17</f>
        <v>0</v>
      </c>
      <c r="H17" s="241">
        <v>21</v>
      </c>
      <c r="I17" s="241">
        <f aca="true" t="shared" si="1" ref="I17:I42">G17*(1+H17/100)</f>
        <v>0</v>
      </c>
      <c r="J17" s="241">
        <v>0</v>
      </c>
      <c r="K17" s="241">
        <f aca="true" t="shared" si="2" ref="K17:K42">E17*J17</f>
        <v>0</v>
      </c>
      <c r="L17" s="242">
        <v>0</v>
      </c>
      <c r="M17" s="246">
        <f aca="true" t="shared" si="3" ref="M17:M42">E17*L17</f>
        <v>0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5">
        <v>6</v>
      </c>
      <c r="B18" s="232" t="s">
        <v>858</v>
      </c>
      <c r="C18" s="276" t="s">
        <v>859</v>
      </c>
      <c r="D18" s="234" t="s">
        <v>350</v>
      </c>
      <c r="E18" s="237">
        <v>37</v>
      </c>
      <c r="F18" s="240"/>
      <c r="G18" s="241">
        <f t="shared" si="0"/>
        <v>0</v>
      </c>
      <c r="H18" s="241">
        <v>21</v>
      </c>
      <c r="I18" s="241">
        <f t="shared" si="1"/>
        <v>0</v>
      </c>
      <c r="J18" s="241">
        <v>0</v>
      </c>
      <c r="K18" s="241">
        <f t="shared" si="2"/>
        <v>0</v>
      </c>
      <c r="L18" s="242">
        <v>0</v>
      </c>
      <c r="M18" s="246">
        <f t="shared" si="3"/>
        <v>0</v>
      </c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5">
        <v>7</v>
      </c>
      <c r="B19" s="232" t="s">
        <v>860</v>
      </c>
      <c r="C19" s="276" t="s">
        <v>861</v>
      </c>
      <c r="D19" s="234" t="s">
        <v>350</v>
      </c>
      <c r="E19" s="237">
        <v>279</v>
      </c>
      <c r="F19" s="240"/>
      <c r="G19" s="241">
        <f t="shared" si="0"/>
        <v>0</v>
      </c>
      <c r="H19" s="241">
        <v>21</v>
      </c>
      <c r="I19" s="241">
        <f t="shared" si="1"/>
        <v>0</v>
      </c>
      <c r="J19" s="241">
        <v>0</v>
      </c>
      <c r="K19" s="241">
        <f t="shared" si="2"/>
        <v>0</v>
      </c>
      <c r="L19" s="242">
        <v>0</v>
      </c>
      <c r="M19" s="246">
        <f t="shared" si="3"/>
        <v>0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5">
        <v>8</v>
      </c>
      <c r="B20" s="232" t="s">
        <v>862</v>
      </c>
      <c r="C20" s="276" t="s">
        <v>863</v>
      </c>
      <c r="D20" s="234" t="s">
        <v>350</v>
      </c>
      <c r="E20" s="237">
        <v>37</v>
      </c>
      <c r="F20" s="240"/>
      <c r="G20" s="241">
        <f t="shared" si="0"/>
        <v>0</v>
      </c>
      <c r="H20" s="241">
        <v>21</v>
      </c>
      <c r="I20" s="241">
        <f t="shared" si="1"/>
        <v>0</v>
      </c>
      <c r="J20" s="241">
        <v>0</v>
      </c>
      <c r="K20" s="241">
        <f t="shared" si="2"/>
        <v>0</v>
      </c>
      <c r="L20" s="242">
        <v>0</v>
      </c>
      <c r="M20" s="246">
        <f t="shared" si="3"/>
        <v>0</v>
      </c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5">
        <v>9</v>
      </c>
      <c r="B21" s="232" t="s">
        <v>864</v>
      </c>
      <c r="C21" s="276" t="s">
        <v>865</v>
      </c>
      <c r="D21" s="234" t="s">
        <v>350</v>
      </c>
      <c r="E21" s="237">
        <v>279</v>
      </c>
      <c r="F21" s="240"/>
      <c r="G21" s="241">
        <f t="shared" si="0"/>
        <v>0</v>
      </c>
      <c r="H21" s="241">
        <v>21</v>
      </c>
      <c r="I21" s="241">
        <f t="shared" si="1"/>
        <v>0</v>
      </c>
      <c r="J21" s="241">
        <v>0</v>
      </c>
      <c r="K21" s="241">
        <f t="shared" si="2"/>
        <v>0</v>
      </c>
      <c r="L21" s="242">
        <v>0</v>
      </c>
      <c r="M21" s="246">
        <f t="shared" si="3"/>
        <v>0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5">
        <v>10</v>
      </c>
      <c r="B22" s="232" t="s">
        <v>866</v>
      </c>
      <c r="C22" s="276" t="s">
        <v>867</v>
      </c>
      <c r="D22" s="234" t="s">
        <v>350</v>
      </c>
      <c r="E22" s="237">
        <v>37</v>
      </c>
      <c r="F22" s="240"/>
      <c r="G22" s="241">
        <f t="shared" si="0"/>
        <v>0</v>
      </c>
      <c r="H22" s="241">
        <v>21</v>
      </c>
      <c r="I22" s="241">
        <f t="shared" si="1"/>
        <v>0</v>
      </c>
      <c r="J22" s="241">
        <v>0</v>
      </c>
      <c r="K22" s="241">
        <f t="shared" si="2"/>
        <v>0</v>
      </c>
      <c r="L22" s="242">
        <v>0</v>
      </c>
      <c r="M22" s="246">
        <f t="shared" si="3"/>
        <v>0</v>
      </c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5">
        <v>11</v>
      </c>
      <c r="B23" s="232" t="s">
        <v>868</v>
      </c>
      <c r="C23" s="276" t="s">
        <v>869</v>
      </c>
      <c r="D23" s="234" t="s">
        <v>350</v>
      </c>
      <c r="E23" s="237">
        <v>279</v>
      </c>
      <c r="F23" s="240"/>
      <c r="G23" s="241">
        <f t="shared" si="0"/>
        <v>0</v>
      </c>
      <c r="H23" s="241">
        <v>21</v>
      </c>
      <c r="I23" s="241">
        <f t="shared" si="1"/>
        <v>0</v>
      </c>
      <c r="J23" s="241">
        <v>0</v>
      </c>
      <c r="K23" s="241">
        <f t="shared" si="2"/>
        <v>0</v>
      </c>
      <c r="L23" s="242">
        <v>0</v>
      </c>
      <c r="M23" s="246">
        <f t="shared" si="3"/>
        <v>0</v>
      </c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5">
        <v>12</v>
      </c>
      <c r="B24" s="232" t="s">
        <v>870</v>
      </c>
      <c r="C24" s="276" t="s">
        <v>871</v>
      </c>
      <c r="D24" s="234" t="s">
        <v>414</v>
      </c>
      <c r="E24" s="237">
        <v>12</v>
      </c>
      <c r="F24" s="240"/>
      <c r="G24" s="241">
        <f t="shared" si="0"/>
        <v>0</v>
      </c>
      <c r="H24" s="241">
        <v>21</v>
      </c>
      <c r="I24" s="241">
        <f t="shared" si="1"/>
        <v>0</v>
      </c>
      <c r="J24" s="241">
        <v>0</v>
      </c>
      <c r="K24" s="241">
        <f t="shared" si="2"/>
        <v>0</v>
      </c>
      <c r="L24" s="242">
        <v>0</v>
      </c>
      <c r="M24" s="246">
        <f t="shared" si="3"/>
        <v>0</v>
      </c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5">
        <v>13</v>
      </c>
      <c r="B25" s="232" t="s">
        <v>872</v>
      </c>
      <c r="C25" s="276" t="s">
        <v>873</v>
      </c>
      <c r="D25" s="234" t="s">
        <v>414</v>
      </c>
      <c r="E25" s="237">
        <v>12</v>
      </c>
      <c r="F25" s="240"/>
      <c r="G25" s="241">
        <f t="shared" si="0"/>
        <v>0</v>
      </c>
      <c r="H25" s="241">
        <v>21</v>
      </c>
      <c r="I25" s="241">
        <f t="shared" si="1"/>
        <v>0</v>
      </c>
      <c r="J25" s="241">
        <v>0</v>
      </c>
      <c r="K25" s="241">
        <f t="shared" si="2"/>
        <v>0</v>
      </c>
      <c r="L25" s="242">
        <v>0</v>
      </c>
      <c r="M25" s="246">
        <f t="shared" si="3"/>
        <v>0</v>
      </c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5">
        <v>14</v>
      </c>
      <c r="B26" s="232" t="s">
        <v>874</v>
      </c>
      <c r="C26" s="276" t="s">
        <v>875</v>
      </c>
      <c r="D26" s="234" t="s">
        <v>350</v>
      </c>
      <c r="E26" s="237">
        <v>279</v>
      </c>
      <c r="F26" s="240"/>
      <c r="G26" s="241">
        <f t="shared" si="0"/>
        <v>0</v>
      </c>
      <c r="H26" s="241">
        <v>21</v>
      </c>
      <c r="I26" s="241">
        <f t="shared" si="1"/>
        <v>0</v>
      </c>
      <c r="J26" s="241">
        <v>0</v>
      </c>
      <c r="K26" s="241">
        <f t="shared" si="2"/>
        <v>0</v>
      </c>
      <c r="L26" s="242">
        <v>0</v>
      </c>
      <c r="M26" s="246">
        <f t="shared" si="3"/>
        <v>0</v>
      </c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5">
        <v>15</v>
      </c>
      <c r="B27" s="232" t="s">
        <v>876</v>
      </c>
      <c r="C27" s="276" t="s">
        <v>877</v>
      </c>
      <c r="D27" s="234" t="s">
        <v>350</v>
      </c>
      <c r="E27" s="237">
        <v>37</v>
      </c>
      <c r="F27" s="240"/>
      <c r="G27" s="241">
        <f t="shared" si="0"/>
        <v>0</v>
      </c>
      <c r="H27" s="241">
        <v>21</v>
      </c>
      <c r="I27" s="241">
        <f t="shared" si="1"/>
        <v>0</v>
      </c>
      <c r="J27" s="241">
        <v>0</v>
      </c>
      <c r="K27" s="241">
        <f t="shared" si="2"/>
        <v>0</v>
      </c>
      <c r="L27" s="242">
        <v>0</v>
      </c>
      <c r="M27" s="246">
        <f t="shared" si="3"/>
        <v>0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5">
        <v>16</v>
      </c>
      <c r="B28" s="232" t="s">
        <v>878</v>
      </c>
      <c r="C28" s="276" t="s">
        <v>879</v>
      </c>
      <c r="D28" s="234" t="s">
        <v>386</v>
      </c>
      <c r="E28" s="237">
        <v>1</v>
      </c>
      <c r="F28" s="240"/>
      <c r="G28" s="241">
        <f t="shared" si="0"/>
        <v>0</v>
      </c>
      <c r="H28" s="241">
        <v>21</v>
      </c>
      <c r="I28" s="241">
        <f t="shared" si="1"/>
        <v>0</v>
      </c>
      <c r="J28" s="241">
        <v>0</v>
      </c>
      <c r="K28" s="241">
        <f t="shared" si="2"/>
        <v>0</v>
      </c>
      <c r="L28" s="242">
        <v>0</v>
      </c>
      <c r="M28" s="246">
        <f t="shared" si="3"/>
        <v>0</v>
      </c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5">
        <v>17</v>
      </c>
      <c r="B29" s="232" t="s">
        <v>880</v>
      </c>
      <c r="C29" s="276" t="s">
        <v>881</v>
      </c>
      <c r="D29" s="234" t="s">
        <v>350</v>
      </c>
      <c r="E29" s="237">
        <v>279</v>
      </c>
      <c r="F29" s="240"/>
      <c r="G29" s="241">
        <f t="shared" si="0"/>
        <v>0</v>
      </c>
      <c r="H29" s="241">
        <v>21</v>
      </c>
      <c r="I29" s="241">
        <f t="shared" si="1"/>
        <v>0</v>
      </c>
      <c r="J29" s="241">
        <v>0</v>
      </c>
      <c r="K29" s="241">
        <f t="shared" si="2"/>
        <v>0</v>
      </c>
      <c r="L29" s="242">
        <v>0</v>
      </c>
      <c r="M29" s="246">
        <f t="shared" si="3"/>
        <v>0</v>
      </c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5">
        <v>18</v>
      </c>
      <c r="B30" s="232" t="s">
        <v>882</v>
      </c>
      <c r="C30" s="276" t="s">
        <v>883</v>
      </c>
      <c r="D30" s="234" t="s">
        <v>414</v>
      </c>
      <c r="E30" s="237">
        <v>1</v>
      </c>
      <c r="F30" s="240"/>
      <c r="G30" s="241">
        <f t="shared" si="0"/>
        <v>0</v>
      </c>
      <c r="H30" s="241">
        <v>21</v>
      </c>
      <c r="I30" s="241">
        <f t="shared" si="1"/>
        <v>0</v>
      </c>
      <c r="J30" s="241">
        <v>0</v>
      </c>
      <c r="K30" s="241">
        <f t="shared" si="2"/>
        <v>0</v>
      </c>
      <c r="L30" s="242">
        <v>0</v>
      </c>
      <c r="M30" s="246">
        <f t="shared" si="3"/>
        <v>0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12.75" outlineLevel="1">
      <c r="A31" s="245">
        <v>19</v>
      </c>
      <c r="B31" s="232" t="s">
        <v>884</v>
      </c>
      <c r="C31" s="276" t="s">
        <v>885</v>
      </c>
      <c r="D31" s="234" t="s">
        <v>414</v>
      </c>
      <c r="E31" s="237">
        <v>6</v>
      </c>
      <c r="F31" s="240"/>
      <c r="G31" s="241">
        <f t="shared" si="0"/>
        <v>0</v>
      </c>
      <c r="H31" s="241">
        <v>21</v>
      </c>
      <c r="I31" s="241">
        <f t="shared" si="1"/>
        <v>0</v>
      </c>
      <c r="J31" s="241">
        <v>0</v>
      </c>
      <c r="K31" s="241">
        <f t="shared" si="2"/>
        <v>0</v>
      </c>
      <c r="L31" s="242">
        <v>0</v>
      </c>
      <c r="M31" s="246">
        <f t="shared" si="3"/>
        <v>0</v>
      </c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45">
        <v>20</v>
      </c>
      <c r="B32" s="232" t="s">
        <v>886</v>
      </c>
      <c r="C32" s="276" t="s">
        <v>887</v>
      </c>
      <c r="D32" s="234" t="s">
        <v>414</v>
      </c>
      <c r="E32" s="237">
        <v>1</v>
      </c>
      <c r="F32" s="240"/>
      <c r="G32" s="241">
        <f t="shared" si="0"/>
        <v>0</v>
      </c>
      <c r="H32" s="241">
        <v>21</v>
      </c>
      <c r="I32" s="241">
        <f t="shared" si="1"/>
        <v>0</v>
      </c>
      <c r="J32" s="241">
        <v>0</v>
      </c>
      <c r="K32" s="241">
        <f t="shared" si="2"/>
        <v>0</v>
      </c>
      <c r="L32" s="242">
        <v>0</v>
      </c>
      <c r="M32" s="246">
        <f t="shared" si="3"/>
        <v>0</v>
      </c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5">
        <v>21</v>
      </c>
      <c r="B33" s="232" t="s">
        <v>888</v>
      </c>
      <c r="C33" s="276" t="s">
        <v>889</v>
      </c>
      <c r="D33" s="234" t="s">
        <v>414</v>
      </c>
      <c r="E33" s="237">
        <v>1</v>
      </c>
      <c r="F33" s="240"/>
      <c r="G33" s="241">
        <f t="shared" si="0"/>
        <v>0</v>
      </c>
      <c r="H33" s="241">
        <v>21</v>
      </c>
      <c r="I33" s="241">
        <f t="shared" si="1"/>
        <v>0</v>
      </c>
      <c r="J33" s="241">
        <v>0</v>
      </c>
      <c r="K33" s="241">
        <f t="shared" si="2"/>
        <v>0</v>
      </c>
      <c r="L33" s="242">
        <v>0</v>
      </c>
      <c r="M33" s="246">
        <f t="shared" si="3"/>
        <v>0</v>
      </c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5">
        <v>22</v>
      </c>
      <c r="B34" s="232" t="s">
        <v>890</v>
      </c>
      <c r="C34" s="276" t="s">
        <v>891</v>
      </c>
      <c r="D34" s="234" t="s">
        <v>414</v>
      </c>
      <c r="E34" s="237">
        <v>1</v>
      </c>
      <c r="F34" s="240"/>
      <c r="G34" s="241">
        <f t="shared" si="0"/>
        <v>0</v>
      </c>
      <c r="H34" s="241">
        <v>21</v>
      </c>
      <c r="I34" s="241">
        <f t="shared" si="1"/>
        <v>0</v>
      </c>
      <c r="J34" s="241">
        <v>0</v>
      </c>
      <c r="K34" s="241">
        <f t="shared" si="2"/>
        <v>0</v>
      </c>
      <c r="L34" s="242">
        <v>0</v>
      </c>
      <c r="M34" s="246">
        <f t="shared" si="3"/>
        <v>0</v>
      </c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5">
        <v>23</v>
      </c>
      <c r="B35" s="232" t="s">
        <v>892</v>
      </c>
      <c r="C35" s="276" t="s">
        <v>893</v>
      </c>
      <c r="D35" s="234" t="s">
        <v>414</v>
      </c>
      <c r="E35" s="237">
        <v>2</v>
      </c>
      <c r="F35" s="240"/>
      <c r="G35" s="241">
        <f t="shared" si="0"/>
        <v>0</v>
      </c>
      <c r="H35" s="241">
        <v>21</v>
      </c>
      <c r="I35" s="241">
        <f t="shared" si="1"/>
        <v>0</v>
      </c>
      <c r="J35" s="241">
        <v>0</v>
      </c>
      <c r="K35" s="241">
        <f t="shared" si="2"/>
        <v>0</v>
      </c>
      <c r="L35" s="242">
        <v>0</v>
      </c>
      <c r="M35" s="246">
        <f t="shared" si="3"/>
        <v>0</v>
      </c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5">
        <v>24</v>
      </c>
      <c r="B36" s="232" t="s">
        <v>894</v>
      </c>
      <c r="C36" s="276" t="s">
        <v>895</v>
      </c>
      <c r="D36" s="234" t="s">
        <v>350</v>
      </c>
      <c r="E36" s="237">
        <v>20</v>
      </c>
      <c r="F36" s="240"/>
      <c r="G36" s="241">
        <f t="shared" si="0"/>
        <v>0</v>
      </c>
      <c r="H36" s="241">
        <v>21</v>
      </c>
      <c r="I36" s="241">
        <f t="shared" si="1"/>
        <v>0</v>
      </c>
      <c r="J36" s="241">
        <v>0</v>
      </c>
      <c r="K36" s="241">
        <f t="shared" si="2"/>
        <v>0</v>
      </c>
      <c r="L36" s="242">
        <v>0</v>
      </c>
      <c r="M36" s="246">
        <f t="shared" si="3"/>
        <v>0</v>
      </c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5">
        <v>25</v>
      </c>
      <c r="B37" s="232" t="s">
        <v>896</v>
      </c>
      <c r="C37" s="276" t="s">
        <v>897</v>
      </c>
      <c r="D37" s="234" t="s">
        <v>350</v>
      </c>
      <c r="E37" s="237">
        <v>37</v>
      </c>
      <c r="F37" s="240"/>
      <c r="G37" s="241">
        <f t="shared" si="0"/>
        <v>0</v>
      </c>
      <c r="H37" s="241">
        <v>21</v>
      </c>
      <c r="I37" s="241">
        <f t="shared" si="1"/>
        <v>0</v>
      </c>
      <c r="J37" s="241">
        <v>0</v>
      </c>
      <c r="K37" s="241">
        <f t="shared" si="2"/>
        <v>0</v>
      </c>
      <c r="L37" s="242">
        <v>0</v>
      </c>
      <c r="M37" s="246">
        <f t="shared" si="3"/>
        <v>0</v>
      </c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22.5" outlineLevel="1">
      <c r="A38" s="245">
        <v>26</v>
      </c>
      <c r="B38" s="232" t="s">
        <v>898</v>
      </c>
      <c r="C38" s="276" t="s">
        <v>899</v>
      </c>
      <c r="D38" s="234" t="s">
        <v>350</v>
      </c>
      <c r="E38" s="237">
        <v>6</v>
      </c>
      <c r="F38" s="240"/>
      <c r="G38" s="241">
        <f t="shared" si="0"/>
        <v>0</v>
      </c>
      <c r="H38" s="241">
        <v>21</v>
      </c>
      <c r="I38" s="241">
        <f t="shared" si="1"/>
        <v>0</v>
      </c>
      <c r="J38" s="241">
        <v>0</v>
      </c>
      <c r="K38" s="241">
        <f t="shared" si="2"/>
        <v>0</v>
      </c>
      <c r="L38" s="242">
        <v>0</v>
      </c>
      <c r="M38" s="246">
        <f t="shared" si="3"/>
        <v>0</v>
      </c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5">
        <v>27</v>
      </c>
      <c r="B39" s="232" t="s">
        <v>900</v>
      </c>
      <c r="C39" s="276" t="s">
        <v>901</v>
      </c>
      <c r="D39" s="234" t="s">
        <v>414</v>
      </c>
      <c r="E39" s="237">
        <v>3</v>
      </c>
      <c r="F39" s="240"/>
      <c r="G39" s="241">
        <f t="shared" si="0"/>
        <v>0</v>
      </c>
      <c r="H39" s="241">
        <v>21</v>
      </c>
      <c r="I39" s="241">
        <f t="shared" si="1"/>
        <v>0</v>
      </c>
      <c r="J39" s="241">
        <v>0</v>
      </c>
      <c r="K39" s="241">
        <f t="shared" si="2"/>
        <v>0</v>
      </c>
      <c r="L39" s="242">
        <v>0</v>
      </c>
      <c r="M39" s="246">
        <f t="shared" si="3"/>
        <v>0</v>
      </c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5">
        <v>28</v>
      </c>
      <c r="B40" s="232" t="s">
        <v>902</v>
      </c>
      <c r="C40" s="276" t="s">
        <v>903</v>
      </c>
      <c r="D40" s="234" t="s">
        <v>414</v>
      </c>
      <c r="E40" s="237">
        <v>3</v>
      </c>
      <c r="F40" s="240"/>
      <c r="G40" s="241">
        <f t="shared" si="0"/>
        <v>0</v>
      </c>
      <c r="H40" s="241">
        <v>21</v>
      </c>
      <c r="I40" s="241">
        <f t="shared" si="1"/>
        <v>0</v>
      </c>
      <c r="J40" s="241">
        <v>0</v>
      </c>
      <c r="K40" s="241">
        <f t="shared" si="2"/>
        <v>0</v>
      </c>
      <c r="L40" s="242">
        <v>0</v>
      </c>
      <c r="M40" s="246">
        <f t="shared" si="3"/>
        <v>0</v>
      </c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5">
        <v>29</v>
      </c>
      <c r="B41" s="232" t="s">
        <v>904</v>
      </c>
      <c r="C41" s="276" t="s">
        <v>905</v>
      </c>
      <c r="D41" s="234" t="s">
        <v>414</v>
      </c>
      <c r="E41" s="237">
        <v>3</v>
      </c>
      <c r="F41" s="240"/>
      <c r="G41" s="241">
        <f t="shared" si="0"/>
        <v>0</v>
      </c>
      <c r="H41" s="241">
        <v>21</v>
      </c>
      <c r="I41" s="241">
        <f t="shared" si="1"/>
        <v>0</v>
      </c>
      <c r="J41" s="241">
        <v>0</v>
      </c>
      <c r="K41" s="241">
        <f t="shared" si="2"/>
        <v>0</v>
      </c>
      <c r="L41" s="242">
        <v>0</v>
      </c>
      <c r="M41" s="246">
        <f t="shared" si="3"/>
        <v>0</v>
      </c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22.5" outlineLevel="1">
      <c r="A42" s="245">
        <v>30</v>
      </c>
      <c r="B42" s="232" t="s">
        <v>906</v>
      </c>
      <c r="C42" s="276" t="s">
        <v>907</v>
      </c>
      <c r="D42" s="234" t="s">
        <v>414</v>
      </c>
      <c r="E42" s="237">
        <v>3</v>
      </c>
      <c r="F42" s="240"/>
      <c r="G42" s="241">
        <f t="shared" si="0"/>
        <v>0</v>
      </c>
      <c r="H42" s="241">
        <v>21</v>
      </c>
      <c r="I42" s="241">
        <f t="shared" si="1"/>
        <v>0</v>
      </c>
      <c r="J42" s="241">
        <v>0</v>
      </c>
      <c r="K42" s="241">
        <f t="shared" si="2"/>
        <v>0</v>
      </c>
      <c r="L42" s="242">
        <v>0</v>
      </c>
      <c r="M42" s="246">
        <f t="shared" si="3"/>
        <v>0</v>
      </c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13" ht="12.75">
      <c r="A43" s="227" t="s">
        <v>107</v>
      </c>
      <c r="B43" s="233" t="s">
        <v>346</v>
      </c>
      <c r="C43" s="278" t="s">
        <v>347</v>
      </c>
      <c r="D43" s="236"/>
      <c r="E43" s="239"/>
      <c r="F43" s="376">
        <f>SUM(G44:G45)</f>
        <v>0</v>
      </c>
      <c r="G43" s="377"/>
      <c r="H43" s="243"/>
      <c r="I43" s="243">
        <f>SUM(I44:I45)</f>
        <v>0</v>
      </c>
      <c r="J43" s="243"/>
      <c r="K43" s="243">
        <f>SUM(K44:K45)</f>
        <v>0</v>
      </c>
      <c r="L43" s="244"/>
      <c r="M43" s="247">
        <f>SUM(M44:M45)</f>
        <v>0</v>
      </c>
    </row>
    <row r="44" spans="1:60" ht="12.75" outlineLevel="1">
      <c r="A44" s="245">
        <v>31</v>
      </c>
      <c r="B44" s="232" t="s">
        <v>908</v>
      </c>
      <c r="C44" s="276" t="s">
        <v>909</v>
      </c>
      <c r="D44" s="234" t="s">
        <v>350</v>
      </c>
      <c r="E44" s="237">
        <v>316</v>
      </c>
      <c r="F44" s="240"/>
      <c r="G44" s="241">
        <f>E44*F44</f>
        <v>0</v>
      </c>
      <c r="H44" s="241">
        <v>21</v>
      </c>
      <c r="I44" s="241">
        <f>G44*(1+H44/100)</f>
        <v>0</v>
      </c>
      <c r="J44" s="241">
        <v>0</v>
      </c>
      <c r="K44" s="241">
        <f>E44*J44</f>
        <v>0</v>
      </c>
      <c r="L44" s="242">
        <v>0</v>
      </c>
      <c r="M44" s="246">
        <f>E44*L44</f>
        <v>0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12.75" outlineLevel="1">
      <c r="A45" s="245">
        <v>32</v>
      </c>
      <c r="B45" s="232" t="s">
        <v>613</v>
      </c>
      <c r="C45" s="276" t="s">
        <v>910</v>
      </c>
      <c r="D45" s="234" t="s">
        <v>350</v>
      </c>
      <c r="E45" s="237">
        <v>316</v>
      </c>
      <c r="F45" s="240"/>
      <c r="G45" s="241">
        <f>E45*F45</f>
        <v>0</v>
      </c>
      <c r="H45" s="241">
        <v>21</v>
      </c>
      <c r="I45" s="241">
        <f>G45*(1+H45/100)</f>
        <v>0</v>
      </c>
      <c r="J45" s="241">
        <v>0</v>
      </c>
      <c r="K45" s="241">
        <f>E45*J45</f>
        <v>0</v>
      </c>
      <c r="L45" s="242">
        <v>0</v>
      </c>
      <c r="M45" s="246">
        <f>E45*L45</f>
        <v>0</v>
      </c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13" ht="12.75">
      <c r="A46" s="227" t="s">
        <v>107</v>
      </c>
      <c r="B46" s="233" t="s">
        <v>360</v>
      </c>
      <c r="C46" s="278" t="s">
        <v>361</v>
      </c>
      <c r="D46" s="236"/>
      <c r="E46" s="239"/>
      <c r="F46" s="376">
        <f>SUM(G47:G54)</f>
        <v>0</v>
      </c>
      <c r="G46" s="377"/>
      <c r="H46" s="243"/>
      <c r="I46" s="243">
        <f>SUM(I47:I54)</f>
        <v>0</v>
      </c>
      <c r="J46" s="243"/>
      <c r="K46" s="243">
        <f>SUM(K47:K54)</f>
        <v>0</v>
      </c>
      <c r="L46" s="244"/>
      <c r="M46" s="247">
        <f>SUM(M47:M54)</f>
        <v>0</v>
      </c>
    </row>
    <row r="47" spans="1:60" ht="12.75" outlineLevel="1">
      <c r="A47" s="245">
        <v>33</v>
      </c>
      <c r="B47" s="232" t="s">
        <v>362</v>
      </c>
      <c r="C47" s="276" t="s">
        <v>459</v>
      </c>
      <c r="D47" s="234" t="s">
        <v>364</v>
      </c>
      <c r="E47" s="237">
        <v>1</v>
      </c>
      <c r="F47" s="240"/>
      <c r="G47" s="241">
        <f aca="true" t="shared" si="4" ref="G47:G54">E47*F47</f>
        <v>0</v>
      </c>
      <c r="H47" s="241">
        <v>21</v>
      </c>
      <c r="I47" s="241">
        <f aca="true" t="shared" si="5" ref="I47:I54">G47*(1+H47/100)</f>
        <v>0</v>
      </c>
      <c r="J47" s="241">
        <v>0</v>
      </c>
      <c r="K47" s="241">
        <f aca="true" t="shared" si="6" ref="K47:K54">E47*J47</f>
        <v>0</v>
      </c>
      <c r="L47" s="242">
        <v>0</v>
      </c>
      <c r="M47" s="246">
        <f aca="true" t="shared" si="7" ref="M47:M54">E47*L47</f>
        <v>0</v>
      </c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2.75" outlineLevel="1">
      <c r="A48" s="245">
        <v>34</v>
      </c>
      <c r="B48" s="232" t="s">
        <v>365</v>
      </c>
      <c r="C48" s="276" t="s">
        <v>767</v>
      </c>
      <c r="D48" s="234" t="s">
        <v>364</v>
      </c>
      <c r="E48" s="237">
        <v>1</v>
      </c>
      <c r="F48" s="240"/>
      <c r="G48" s="241">
        <f t="shared" si="4"/>
        <v>0</v>
      </c>
      <c r="H48" s="241">
        <v>21</v>
      </c>
      <c r="I48" s="241">
        <f t="shared" si="5"/>
        <v>0</v>
      </c>
      <c r="J48" s="241">
        <v>0</v>
      </c>
      <c r="K48" s="241">
        <f t="shared" si="6"/>
        <v>0</v>
      </c>
      <c r="L48" s="242">
        <v>0</v>
      </c>
      <c r="M48" s="246">
        <f t="shared" si="7"/>
        <v>0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2.75" outlineLevel="1">
      <c r="A49" s="245">
        <v>35</v>
      </c>
      <c r="B49" s="232" t="s">
        <v>367</v>
      </c>
      <c r="C49" s="276" t="s">
        <v>461</v>
      </c>
      <c r="D49" s="234" t="s">
        <v>364</v>
      </c>
      <c r="E49" s="237">
        <v>1</v>
      </c>
      <c r="F49" s="240"/>
      <c r="G49" s="241">
        <f t="shared" si="4"/>
        <v>0</v>
      </c>
      <c r="H49" s="241">
        <v>21</v>
      </c>
      <c r="I49" s="241">
        <f t="shared" si="5"/>
        <v>0</v>
      </c>
      <c r="J49" s="241">
        <v>0</v>
      </c>
      <c r="K49" s="241">
        <f t="shared" si="6"/>
        <v>0</v>
      </c>
      <c r="L49" s="242">
        <v>0</v>
      </c>
      <c r="M49" s="246">
        <f t="shared" si="7"/>
        <v>0</v>
      </c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5">
        <v>36</v>
      </c>
      <c r="B50" s="232" t="s">
        <v>369</v>
      </c>
      <c r="C50" s="276" t="s">
        <v>370</v>
      </c>
      <c r="D50" s="234" t="s">
        <v>364</v>
      </c>
      <c r="E50" s="237">
        <v>1</v>
      </c>
      <c r="F50" s="240"/>
      <c r="G50" s="241">
        <f t="shared" si="4"/>
        <v>0</v>
      </c>
      <c r="H50" s="241">
        <v>21</v>
      </c>
      <c r="I50" s="241">
        <f t="shared" si="5"/>
        <v>0</v>
      </c>
      <c r="J50" s="241">
        <v>0</v>
      </c>
      <c r="K50" s="241">
        <f t="shared" si="6"/>
        <v>0</v>
      </c>
      <c r="L50" s="242">
        <v>0</v>
      </c>
      <c r="M50" s="246">
        <f t="shared" si="7"/>
        <v>0</v>
      </c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5">
        <v>37</v>
      </c>
      <c r="B51" s="232" t="s">
        <v>371</v>
      </c>
      <c r="C51" s="276" t="s">
        <v>372</v>
      </c>
      <c r="D51" s="234" t="s">
        <v>364</v>
      </c>
      <c r="E51" s="237">
        <v>1</v>
      </c>
      <c r="F51" s="240"/>
      <c r="G51" s="241">
        <f t="shared" si="4"/>
        <v>0</v>
      </c>
      <c r="H51" s="241">
        <v>21</v>
      </c>
      <c r="I51" s="241">
        <f t="shared" si="5"/>
        <v>0</v>
      </c>
      <c r="J51" s="241">
        <v>0</v>
      </c>
      <c r="K51" s="241">
        <f t="shared" si="6"/>
        <v>0</v>
      </c>
      <c r="L51" s="242">
        <v>0</v>
      </c>
      <c r="M51" s="246">
        <f t="shared" si="7"/>
        <v>0</v>
      </c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12.75" outlineLevel="1">
      <c r="A52" s="245">
        <v>38</v>
      </c>
      <c r="B52" s="232" t="s">
        <v>373</v>
      </c>
      <c r="C52" s="276" t="s">
        <v>374</v>
      </c>
      <c r="D52" s="234" t="s">
        <v>364</v>
      </c>
      <c r="E52" s="237">
        <v>1</v>
      </c>
      <c r="F52" s="240"/>
      <c r="G52" s="241">
        <f t="shared" si="4"/>
        <v>0</v>
      </c>
      <c r="H52" s="241">
        <v>21</v>
      </c>
      <c r="I52" s="241">
        <f t="shared" si="5"/>
        <v>0</v>
      </c>
      <c r="J52" s="241">
        <v>0</v>
      </c>
      <c r="K52" s="241">
        <f t="shared" si="6"/>
        <v>0</v>
      </c>
      <c r="L52" s="242">
        <v>0</v>
      </c>
      <c r="M52" s="246">
        <f t="shared" si="7"/>
        <v>0</v>
      </c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5">
        <v>39</v>
      </c>
      <c r="B53" s="232" t="s">
        <v>375</v>
      </c>
      <c r="C53" s="276" t="s">
        <v>376</v>
      </c>
      <c r="D53" s="234" t="s">
        <v>364</v>
      </c>
      <c r="E53" s="237">
        <v>1</v>
      </c>
      <c r="F53" s="240"/>
      <c r="G53" s="241">
        <f t="shared" si="4"/>
        <v>0</v>
      </c>
      <c r="H53" s="241">
        <v>21</v>
      </c>
      <c r="I53" s="241">
        <f t="shared" si="5"/>
        <v>0</v>
      </c>
      <c r="J53" s="241">
        <v>0</v>
      </c>
      <c r="K53" s="241">
        <f t="shared" si="6"/>
        <v>0</v>
      </c>
      <c r="L53" s="242">
        <v>0</v>
      </c>
      <c r="M53" s="246">
        <f t="shared" si="7"/>
        <v>0</v>
      </c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3.5" outlineLevel="1" thickBot="1">
      <c r="A54" s="260">
        <v>40</v>
      </c>
      <c r="B54" s="261" t="s">
        <v>377</v>
      </c>
      <c r="C54" s="279" t="s">
        <v>378</v>
      </c>
      <c r="D54" s="262" t="s">
        <v>364</v>
      </c>
      <c r="E54" s="263">
        <v>1</v>
      </c>
      <c r="F54" s="264"/>
      <c r="G54" s="265">
        <f t="shared" si="4"/>
        <v>0</v>
      </c>
      <c r="H54" s="265">
        <v>21</v>
      </c>
      <c r="I54" s="265">
        <f t="shared" si="5"/>
        <v>0</v>
      </c>
      <c r="J54" s="265">
        <v>0</v>
      </c>
      <c r="K54" s="265">
        <f t="shared" si="6"/>
        <v>0</v>
      </c>
      <c r="L54" s="266">
        <v>0</v>
      </c>
      <c r="M54" s="267">
        <f t="shared" si="7"/>
        <v>0</v>
      </c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3:41" ht="13.5" thickBot="1">
      <c r="C55" s="280"/>
      <c r="AK55">
        <f>SUM(AK1:AK54)</f>
        <v>0</v>
      </c>
      <c r="AL55">
        <f>SUM(AL1:AL54)</f>
        <v>0</v>
      </c>
      <c r="AN55">
        <v>15</v>
      </c>
      <c r="AO55">
        <v>21</v>
      </c>
    </row>
    <row r="56" spans="1:41" ht="13.5" thickBot="1">
      <c r="A56" s="268"/>
      <c r="B56" s="269" t="s">
        <v>379</v>
      </c>
      <c r="C56" s="281"/>
      <c r="D56" s="270"/>
      <c r="E56" s="270"/>
      <c r="F56" s="270"/>
      <c r="G56" s="271">
        <f>F7+F13+F16+F43+F46</f>
        <v>0</v>
      </c>
      <c r="AN56">
        <f>SUMIF(AM8:AM55,AN55,G8:G55)</f>
        <v>0</v>
      </c>
      <c r="AO56">
        <f>SUMIF(AM8:AM55,AO55,G8:G55)</f>
        <v>0</v>
      </c>
    </row>
    <row r="57" ht="12.75">
      <c r="C57" s="280"/>
    </row>
    <row r="58" spans="1:3" ht="13.5" thickBot="1">
      <c r="A58" t="s">
        <v>380</v>
      </c>
      <c r="C58" s="280"/>
    </row>
    <row r="59" spans="1:7" ht="75" customHeight="1" thickBot="1">
      <c r="A59" s="272"/>
      <c r="B59" s="273"/>
      <c r="C59" s="282"/>
      <c r="D59" s="274"/>
      <c r="E59" s="274"/>
      <c r="F59" s="274"/>
      <c r="G59" s="275"/>
    </row>
  </sheetData>
  <sheetProtection password="86EA" sheet="1" objects="1" scenarios="1"/>
  <mergeCells count="9">
    <mergeCell ref="F16:G16"/>
    <mergeCell ref="F43:G43"/>
    <mergeCell ref="F46:G46"/>
    <mergeCell ref="A1:G1"/>
    <mergeCell ref="C2:G2"/>
    <mergeCell ref="C3:G3"/>
    <mergeCell ref="C4:G4"/>
    <mergeCell ref="F7:G7"/>
    <mergeCell ref="F13:G1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85" r:id="rId1"/>
  <headerFooter>
    <oddFooter>&amp;L&amp;9Zpracováno programem &amp;"Arial CE,Tučné"BUILDpower S,  © RTS, a.s.&amp;R&amp;"Arial,Obyčejné"Strana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95"/>
  <sheetViews>
    <sheetView showGridLines="0" workbookViewId="0" topLeftCell="A1">
      <selection activeCell="I1" sqref="I1:I104857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4.75390625" style="0" customWidth="1"/>
    <col min="14" max="26" width="9.00390625" style="0" hidden="1" customWidth="1"/>
    <col min="29" max="41" width="9.00390625" style="0" hidden="1" customWidth="1"/>
  </cols>
  <sheetData>
    <row r="1" spans="1:10" ht="16.5" thickBot="1">
      <c r="A1" s="368" t="s">
        <v>70</v>
      </c>
      <c r="B1" s="368"/>
      <c r="C1" s="369"/>
      <c r="D1" s="368"/>
      <c r="E1" s="368"/>
      <c r="F1" s="368"/>
      <c r="G1" s="368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78" t="s">
        <v>83</v>
      </c>
      <c r="D2" s="370"/>
      <c r="E2" s="370"/>
      <c r="F2" s="370"/>
      <c r="G2" s="371"/>
      <c r="H2" s="176"/>
      <c r="I2" s="176"/>
      <c r="J2" s="176"/>
    </row>
    <row r="3" spans="1:10" ht="12.75">
      <c r="A3" s="179" t="s">
        <v>72</v>
      </c>
      <c r="B3" s="180" t="s">
        <v>100</v>
      </c>
      <c r="C3" s="379" t="s">
        <v>101</v>
      </c>
      <c r="D3" s="372"/>
      <c r="E3" s="372"/>
      <c r="F3" s="372"/>
      <c r="G3" s="373"/>
      <c r="H3" s="176"/>
      <c r="I3" s="176"/>
      <c r="J3" s="176"/>
    </row>
    <row r="4" spans="1:10" ht="13.5" thickBot="1">
      <c r="A4" s="222" t="s">
        <v>73</v>
      </c>
      <c r="B4" s="223" t="s">
        <v>100</v>
      </c>
      <c r="C4" s="380" t="s">
        <v>101</v>
      </c>
      <c r="D4" s="381"/>
      <c r="E4" s="381"/>
      <c r="F4" s="381"/>
      <c r="G4" s="382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3" ht="39.75" thickBot="1" thickTop="1">
      <c r="A6" s="228" t="s">
        <v>74</v>
      </c>
      <c r="B6" s="229" t="s">
        <v>75</v>
      </c>
      <c r="C6" s="230" t="s">
        <v>76</v>
      </c>
      <c r="D6" s="248" t="s">
        <v>77</v>
      </c>
      <c r="E6" s="249" t="s">
        <v>78</v>
      </c>
      <c r="F6" s="250" t="s">
        <v>79</v>
      </c>
      <c r="G6" s="251" t="s">
        <v>80</v>
      </c>
      <c r="H6" s="252" t="s">
        <v>41</v>
      </c>
      <c r="I6" s="252" t="s">
        <v>102</v>
      </c>
      <c r="J6" s="252" t="s">
        <v>103</v>
      </c>
      <c r="K6" s="253" t="s">
        <v>104</v>
      </c>
      <c r="L6" s="253" t="s">
        <v>105</v>
      </c>
      <c r="M6" s="231" t="s">
        <v>106</v>
      </c>
    </row>
    <row r="7" spans="1:13" ht="12.75">
      <c r="A7" s="254" t="s">
        <v>107</v>
      </c>
      <c r="B7" s="255" t="s">
        <v>108</v>
      </c>
      <c r="C7" s="256" t="s">
        <v>109</v>
      </c>
      <c r="D7" s="257"/>
      <c r="E7" s="224"/>
      <c r="F7" s="383">
        <f>SUM(G8:G81)</f>
        <v>0</v>
      </c>
      <c r="G7" s="384"/>
      <c r="H7" s="225"/>
      <c r="I7" s="225">
        <f>SUM(I8:I81)</f>
        <v>0</v>
      </c>
      <c r="J7" s="225"/>
      <c r="K7" s="225">
        <f>SUM(K8:K81)</f>
        <v>0.657882</v>
      </c>
      <c r="L7" s="258"/>
      <c r="M7" s="259">
        <f>SUM(M8:M81)</f>
        <v>0</v>
      </c>
    </row>
    <row r="8" spans="1:60" ht="12.75" outlineLevel="1">
      <c r="A8" s="245">
        <v>1</v>
      </c>
      <c r="B8" s="232" t="s">
        <v>911</v>
      </c>
      <c r="C8" s="276" t="s">
        <v>912</v>
      </c>
      <c r="D8" s="234" t="s">
        <v>212</v>
      </c>
      <c r="E8" s="237">
        <v>252</v>
      </c>
      <c r="F8" s="240"/>
      <c r="G8" s="241">
        <f aca="true" t="shared" si="0" ref="G8:G39">E8*F8</f>
        <v>0</v>
      </c>
      <c r="H8" s="241">
        <v>21</v>
      </c>
      <c r="I8" s="241">
        <f aca="true" t="shared" si="1" ref="I8:I39">G8*(1+H8/100)</f>
        <v>0</v>
      </c>
      <c r="J8" s="241">
        <v>0</v>
      </c>
      <c r="K8" s="241">
        <f aca="true" t="shared" si="2" ref="K8:K39">E8*J8</f>
        <v>0</v>
      </c>
      <c r="L8" s="242">
        <v>0</v>
      </c>
      <c r="M8" s="246">
        <f aca="true" t="shared" si="3" ref="M8:M39">E8*L8</f>
        <v>0</v>
      </c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5">
        <v>2</v>
      </c>
      <c r="B9" s="232" t="s">
        <v>913</v>
      </c>
      <c r="C9" s="276" t="s">
        <v>914</v>
      </c>
      <c r="D9" s="234" t="s">
        <v>212</v>
      </c>
      <c r="E9" s="237">
        <v>252</v>
      </c>
      <c r="F9" s="240"/>
      <c r="G9" s="241">
        <f t="shared" si="0"/>
        <v>0</v>
      </c>
      <c r="H9" s="241">
        <v>21</v>
      </c>
      <c r="I9" s="241">
        <f t="shared" si="1"/>
        <v>0</v>
      </c>
      <c r="J9" s="241">
        <v>5E-05</v>
      </c>
      <c r="K9" s="241">
        <f t="shared" si="2"/>
        <v>0.0126</v>
      </c>
      <c r="L9" s="242">
        <v>0</v>
      </c>
      <c r="M9" s="246">
        <f t="shared" si="3"/>
        <v>0</v>
      </c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5">
        <v>3</v>
      </c>
      <c r="B10" s="232" t="s">
        <v>915</v>
      </c>
      <c r="C10" s="276" t="s">
        <v>916</v>
      </c>
      <c r="D10" s="234" t="s">
        <v>414</v>
      </c>
      <c r="E10" s="237">
        <v>33</v>
      </c>
      <c r="F10" s="240"/>
      <c r="G10" s="241">
        <f t="shared" si="0"/>
        <v>0</v>
      </c>
      <c r="H10" s="241">
        <v>21</v>
      </c>
      <c r="I10" s="241">
        <f t="shared" si="1"/>
        <v>0</v>
      </c>
      <c r="J10" s="241">
        <v>0</v>
      </c>
      <c r="K10" s="241">
        <f t="shared" si="2"/>
        <v>0</v>
      </c>
      <c r="L10" s="242">
        <v>0</v>
      </c>
      <c r="M10" s="246">
        <f t="shared" si="3"/>
        <v>0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12.75" outlineLevel="1">
      <c r="A11" s="245">
        <v>4</v>
      </c>
      <c r="B11" s="232" t="s">
        <v>917</v>
      </c>
      <c r="C11" s="276" t="s">
        <v>918</v>
      </c>
      <c r="D11" s="234" t="s">
        <v>414</v>
      </c>
      <c r="E11" s="237">
        <v>2</v>
      </c>
      <c r="F11" s="240"/>
      <c r="G11" s="241">
        <f t="shared" si="0"/>
        <v>0</v>
      </c>
      <c r="H11" s="241">
        <v>21</v>
      </c>
      <c r="I11" s="241">
        <f t="shared" si="1"/>
        <v>0</v>
      </c>
      <c r="J11" s="241">
        <v>0</v>
      </c>
      <c r="K11" s="241">
        <f t="shared" si="2"/>
        <v>0</v>
      </c>
      <c r="L11" s="242">
        <v>0</v>
      </c>
      <c r="M11" s="246">
        <f t="shared" si="3"/>
        <v>0</v>
      </c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5">
        <v>5</v>
      </c>
      <c r="B12" s="232" t="s">
        <v>919</v>
      </c>
      <c r="C12" s="276" t="s">
        <v>920</v>
      </c>
      <c r="D12" s="234" t="s">
        <v>414</v>
      </c>
      <c r="E12" s="237">
        <v>35</v>
      </c>
      <c r="F12" s="240"/>
      <c r="G12" s="241">
        <f t="shared" si="0"/>
        <v>0</v>
      </c>
      <c r="H12" s="241">
        <v>21</v>
      </c>
      <c r="I12" s="241">
        <f t="shared" si="1"/>
        <v>0</v>
      </c>
      <c r="J12" s="241">
        <v>0</v>
      </c>
      <c r="K12" s="241">
        <f t="shared" si="2"/>
        <v>0</v>
      </c>
      <c r="L12" s="242">
        <v>0</v>
      </c>
      <c r="M12" s="246">
        <f t="shared" si="3"/>
        <v>0</v>
      </c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12.75" outlineLevel="1">
      <c r="A13" s="245">
        <v>6</v>
      </c>
      <c r="B13" s="232" t="s">
        <v>921</v>
      </c>
      <c r="C13" s="276" t="s">
        <v>922</v>
      </c>
      <c r="D13" s="234" t="s">
        <v>414</v>
      </c>
      <c r="E13" s="237">
        <v>33</v>
      </c>
      <c r="F13" s="240"/>
      <c r="G13" s="241">
        <f t="shared" si="0"/>
        <v>0</v>
      </c>
      <c r="H13" s="241">
        <v>21</v>
      </c>
      <c r="I13" s="241">
        <f t="shared" si="1"/>
        <v>0</v>
      </c>
      <c r="J13" s="241">
        <v>5E-05</v>
      </c>
      <c r="K13" s="241">
        <f t="shared" si="2"/>
        <v>0.00165</v>
      </c>
      <c r="L13" s="242">
        <v>0</v>
      </c>
      <c r="M13" s="246">
        <f t="shared" si="3"/>
        <v>0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12.75" outlineLevel="1">
      <c r="A14" s="245">
        <v>7</v>
      </c>
      <c r="B14" s="232" t="s">
        <v>923</v>
      </c>
      <c r="C14" s="276" t="s">
        <v>924</v>
      </c>
      <c r="D14" s="234" t="s">
        <v>414</v>
      </c>
      <c r="E14" s="237">
        <v>2</v>
      </c>
      <c r="F14" s="240"/>
      <c r="G14" s="241">
        <f t="shared" si="0"/>
        <v>0</v>
      </c>
      <c r="H14" s="241">
        <v>21</v>
      </c>
      <c r="I14" s="241">
        <f t="shared" si="1"/>
        <v>0</v>
      </c>
      <c r="J14" s="241">
        <v>5E-05</v>
      </c>
      <c r="K14" s="241">
        <f t="shared" si="2"/>
        <v>0.0001</v>
      </c>
      <c r="L14" s="242">
        <v>0</v>
      </c>
      <c r="M14" s="246">
        <f t="shared" si="3"/>
        <v>0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22.5" outlineLevel="1">
      <c r="A15" s="245">
        <v>8</v>
      </c>
      <c r="B15" s="232" t="s">
        <v>925</v>
      </c>
      <c r="C15" s="276" t="s">
        <v>926</v>
      </c>
      <c r="D15" s="234" t="s">
        <v>386</v>
      </c>
      <c r="E15" s="237">
        <v>1</v>
      </c>
      <c r="F15" s="240"/>
      <c r="G15" s="241">
        <f t="shared" si="0"/>
        <v>0</v>
      </c>
      <c r="H15" s="241">
        <v>21</v>
      </c>
      <c r="I15" s="241">
        <f t="shared" si="1"/>
        <v>0</v>
      </c>
      <c r="J15" s="241">
        <v>0.60541</v>
      </c>
      <c r="K15" s="241">
        <f t="shared" si="2"/>
        <v>0.60541</v>
      </c>
      <c r="L15" s="242">
        <v>0</v>
      </c>
      <c r="M15" s="246">
        <f t="shared" si="3"/>
        <v>0</v>
      </c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5">
        <v>9</v>
      </c>
      <c r="B16" s="232" t="s">
        <v>927</v>
      </c>
      <c r="C16" s="276" t="s">
        <v>928</v>
      </c>
      <c r="D16" s="234" t="s">
        <v>414</v>
      </c>
      <c r="E16" s="237">
        <v>33</v>
      </c>
      <c r="F16" s="240"/>
      <c r="G16" s="241">
        <f t="shared" si="0"/>
        <v>0</v>
      </c>
      <c r="H16" s="241">
        <v>21</v>
      </c>
      <c r="I16" s="241">
        <f t="shared" si="1"/>
        <v>0</v>
      </c>
      <c r="J16" s="241">
        <v>0</v>
      </c>
      <c r="K16" s="241">
        <f t="shared" si="2"/>
        <v>0</v>
      </c>
      <c r="L16" s="242">
        <v>0</v>
      </c>
      <c r="M16" s="246">
        <f t="shared" si="3"/>
        <v>0</v>
      </c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12.75" outlineLevel="1">
      <c r="A17" s="245">
        <v>10</v>
      </c>
      <c r="B17" s="232" t="s">
        <v>929</v>
      </c>
      <c r="C17" s="276" t="s">
        <v>930</v>
      </c>
      <c r="D17" s="234" t="s">
        <v>414</v>
      </c>
      <c r="E17" s="237">
        <v>2</v>
      </c>
      <c r="F17" s="240"/>
      <c r="G17" s="241">
        <f t="shared" si="0"/>
        <v>0</v>
      </c>
      <c r="H17" s="241">
        <v>21</v>
      </c>
      <c r="I17" s="241">
        <f t="shared" si="1"/>
        <v>0</v>
      </c>
      <c r="J17" s="241">
        <v>0</v>
      </c>
      <c r="K17" s="241">
        <f t="shared" si="2"/>
        <v>0</v>
      </c>
      <c r="L17" s="242">
        <v>0</v>
      </c>
      <c r="M17" s="246">
        <f t="shared" si="3"/>
        <v>0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5">
        <v>11</v>
      </c>
      <c r="B18" s="232" t="s">
        <v>931</v>
      </c>
      <c r="C18" s="276" t="s">
        <v>932</v>
      </c>
      <c r="D18" s="234" t="s">
        <v>414</v>
      </c>
      <c r="E18" s="237">
        <v>33</v>
      </c>
      <c r="F18" s="240"/>
      <c r="G18" s="241">
        <f t="shared" si="0"/>
        <v>0</v>
      </c>
      <c r="H18" s="241">
        <v>21</v>
      </c>
      <c r="I18" s="241">
        <f t="shared" si="1"/>
        <v>0</v>
      </c>
      <c r="J18" s="241">
        <v>0</v>
      </c>
      <c r="K18" s="241">
        <f t="shared" si="2"/>
        <v>0</v>
      </c>
      <c r="L18" s="242">
        <v>0</v>
      </c>
      <c r="M18" s="246">
        <f t="shared" si="3"/>
        <v>0</v>
      </c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5">
        <v>12</v>
      </c>
      <c r="B19" s="232" t="s">
        <v>933</v>
      </c>
      <c r="C19" s="276" t="s">
        <v>934</v>
      </c>
      <c r="D19" s="234" t="s">
        <v>414</v>
      </c>
      <c r="E19" s="237">
        <v>2</v>
      </c>
      <c r="F19" s="240"/>
      <c r="G19" s="241">
        <f t="shared" si="0"/>
        <v>0</v>
      </c>
      <c r="H19" s="241">
        <v>21</v>
      </c>
      <c r="I19" s="241">
        <f t="shared" si="1"/>
        <v>0</v>
      </c>
      <c r="J19" s="241">
        <v>0</v>
      </c>
      <c r="K19" s="241">
        <f t="shared" si="2"/>
        <v>0</v>
      </c>
      <c r="L19" s="242">
        <v>0</v>
      </c>
      <c r="M19" s="246">
        <f t="shared" si="3"/>
        <v>0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5">
        <v>13</v>
      </c>
      <c r="B20" s="232" t="s">
        <v>935</v>
      </c>
      <c r="C20" s="276" t="s">
        <v>936</v>
      </c>
      <c r="D20" s="234" t="s">
        <v>414</v>
      </c>
      <c r="E20" s="237">
        <v>33</v>
      </c>
      <c r="F20" s="240"/>
      <c r="G20" s="241">
        <f t="shared" si="0"/>
        <v>0</v>
      </c>
      <c r="H20" s="241">
        <v>21</v>
      </c>
      <c r="I20" s="241">
        <f t="shared" si="1"/>
        <v>0</v>
      </c>
      <c r="J20" s="241">
        <v>0</v>
      </c>
      <c r="K20" s="241">
        <f t="shared" si="2"/>
        <v>0</v>
      </c>
      <c r="L20" s="242">
        <v>0</v>
      </c>
      <c r="M20" s="246">
        <f t="shared" si="3"/>
        <v>0</v>
      </c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5">
        <v>14</v>
      </c>
      <c r="B21" s="232" t="s">
        <v>937</v>
      </c>
      <c r="C21" s="276" t="s">
        <v>938</v>
      </c>
      <c r="D21" s="234" t="s">
        <v>414</v>
      </c>
      <c r="E21" s="237">
        <v>2</v>
      </c>
      <c r="F21" s="240"/>
      <c r="G21" s="241">
        <f t="shared" si="0"/>
        <v>0</v>
      </c>
      <c r="H21" s="241">
        <v>21</v>
      </c>
      <c r="I21" s="241">
        <f t="shared" si="1"/>
        <v>0</v>
      </c>
      <c r="J21" s="241">
        <v>0</v>
      </c>
      <c r="K21" s="241">
        <f t="shared" si="2"/>
        <v>0</v>
      </c>
      <c r="L21" s="242">
        <v>0</v>
      </c>
      <c r="M21" s="246">
        <f t="shared" si="3"/>
        <v>0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5">
        <v>15</v>
      </c>
      <c r="B22" s="232" t="s">
        <v>939</v>
      </c>
      <c r="C22" s="276" t="s">
        <v>940</v>
      </c>
      <c r="D22" s="234" t="s">
        <v>212</v>
      </c>
      <c r="E22" s="237">
        <v>252</v>
      </c>
      <c r="F22" s="240"/>
      <c r="G22" s="241">
        <f t="shared" si="0"/>
        <v>0</v>
      </c>
      <c r="H22" s="241">
        <v>21</v>
      </c>
      <c r="I22" s="241">
        <f t="shared" si="1"/>
        <v>0</v>
      </c>
      <c r="J22" s="241">
        <v>0</v>
      </c>
      <c r="K22" s="241">
        <f t="shared" si="2"/>
        <v>0</v>
      </c>
      <c r="L22" s="242">
        <v>0</v>
      </c>
      <c r="M22" s="246">
        <f t="shared" si="3"/>
        <v>0</v>
      </c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5">
        <v>16</v>
      </c>
      <c r="B23" s="232" t="s">
        <v>941</v>
      </c>
      <c r="C23" s="276" t="s">
        <v>942</v>
      </c>
      <c r="D23" s="234" t="s">
        <v>414</v>
      </c>
      <c r="E23" s="237">
        <v>1230</v>
      </c>
      <c r="F23" s="240"/>
      <c r="G23" s="241">
        <f t="shared" si="0"/>
        <v>0</v>
      </c>
      <c r="H23" s="241">
        <v>21</v>
      </c>
      <c r="I23" s="241">
        <f t="shared" si="1"/>
        <v>0</v>
      </c>
      <c r="J23" s="241">
        <v>0</v>
      </c>
      <c r="K23" s="241">
        <f t="shared" si="2"/>
        <v>0</v>
      </c>
      <c r="L23" s="242">
        <v>0</v>
      </c>
      <c r="M23" s="246">
        <f t="shared" si="3"/>
        <v>0</v>
      </c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5">
        <v>17</v>
      </c>
      <c r="B24" s="232" t="s">
        <v>943</v>
      </c>
      <c r="C24" s="276" t="s">
        <v>944</v>
      </c>
      <c r="D24" s="234" t="s">
        <v>414</v>
      </c>
      <c r="E24" s="237">
        <v>4800</v>
      </c>
      <c r="F24" s="240"/>
      <c r="G24" s="241">
        <f t="shared" si="0"/>
        <v>0</v>
      </c>
      <c r="H24" s="241">
        <v>21</v>
      </c>
      <c r="I24" s="241">
        <f t="shared" si="1"/>
        <v>0</v>
      </c>
      <c r="J24" s="241">
        <v>0</v>
      </c>
      <c r="K24" s="241">
        <f t="shared" si="2"/>
        <v>0</v>
      </c>
      <c r="L24" s="242">
        <v>0</v>
      </c>
      <c r="M24" s="246">
        <f t="shared" si="3"/>
        <v>0</v>
      </c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5">
        <v>18</v>
      </c>
      <c r="B25" s="232" t="s">
        <v>945</v>
      </c>
      <c r="C25" s="276" t="s">
        <v>946</v>
      </c>
      <c r="D25" s="234" t="s">
        <v>414</v>
      </c>
      <c r="E25" s="237">
        <v>43</v>
      </c>
      <c r="F25" s="240"/>
      <c r="G25" s="241">
        <f t="shared" si="0"/>
        <v>0</v>
      </c>
      <c r="H25" s="241">
        <v>21</v>
      </c>
      <c r="I25" s="241">
        <f t="shared" si="1"/>
        <v>0</v>
      </c>
      <c r="J25" s="241">
        <v>0</v>
      </c>
      <c r="K25" s="241">
        <f t="shared" si="2"/>
        <v>0</v>
      </c>
      <c r="L25" s="242">
        <v>0</v>
      </c>
      <c r="M25" s="246">
        <f t="shared" si="3"/>
        <v>0</v>
      </c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5">
        <v>19</v>
      </c>
      <c r="B26" s="232" t="s">
        <v>947</v>
      </c>
      <c r="C26" s="276" t="s">
        <v>948</v>
      </c>
      <c r="D26" s="234" t="s">
        <v>414</v>
      </c>
      <c r="E26" s="237">
        <v>35</v>
      </c>
      <c r="F26" s="240"/>
      <c r="G26" s="241">
        <f t="shared" si="0"/>
        <v>0</v>
      </c>
      <c r="H26" s="241">
        <v>21</v>
      </c>
      <c r="I26" s="241">
        <f t="shared" si="1"/>
        <v>0</v>
      </c>
      <c r="J26" s="241">
        <v>0</v>
      </c>
      <c r="K26" s="241">
        <f t="shared" si="2"/>
        <v>0</v>
      </c>
      <c r="L26" s="242">
        <v>0</v>
      </c>
      <c r="M26" s="246">
        <f t="shared" si="3"/>
        <v>0</v>
      </c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5">
        <v>20</v>
      </c>
      <c r="B27" s="232" t="s">
        <v>949</v>
      </c>
      <c r="C27" s="276" t="s">
        <v>950</v>
      </c>
      <c r="D27" s="234" t="s">
        <v>389</v>
      </c>
      <c r="E27" s="237">
        <v>1.23</v>
      </c>
      <c r="F27" s="240"/>
      <c r="G27" s="241">
        <f t="shared" si="0"/>
        <v>0</v>
      </c>
      <c r="H27" s="241">
        <v>21</v>
      </c>
      <c r="I27" s="241">
        <f t="shared" si="1"/>
        <v>0</v>
      </c>
      <c r="J27" s="241">
        <v>0</v>
      </c>
      <c r="K27" s="241">
        <f t="shared" si="2"/>
        <v>0</v>
      </c>
      <c r="L27" s="242">
        <v>0</v>
      </c>
      <c r="M27" s="246">
        <f t="shared" si="3"/>
        <v>0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5">
        <v>21</v>
      </c>
      <c r="B28" s="232" t="s">
        <v>951</v>
      </c>
      <c r="C28" s="276" t="s">
        <v>952</v>
      </c>
      <c r="D28" s="234" t="s">
        <v>414</v>
      </c>
      <c r="E28" s="237">
        <v>4800</v>
      </c>
      <c r="F28" s="240"/>
      <c r="G28" s="241">
        <f t="shared" si="0"/>
        <v>0</v>
      </c>
      <c r="H28" s="241">
        <v>21</v>
      </c>
      <c r="I28" s="241">
        <f t="shared" si="1"/>
        <v>0</v>
      </c>
      <c r="J28" s="241">
        <v>0</v>
      </c>
      <c r="K28" s="241">
        <f t="shared" si="2"/>
        <v>0</v>
      </c>
      <c r="L28" s="242">
        <v>0</v>
      </c>
      <c r="M28" s="246">
        <f t="shared" si="3"/>
        <v>0</v>
      </c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5">
        <v>22</v>
      </c>
      <c r="B29" s="232" t="s">
        <v>953</v>
      </c>
      <c r="C29" s="276" t="s">
        <v>954</v>
      </c>
      <c r="D29" s="234" t="s">
        <v>414</v>
      </c>
      <c r="E29" s="237">
        <v>1230</v>
      </c>
      <c r="F29" s="240"/>
      <c r="G29" s="241">
        <f t="shared" si="0"/>
        <v>0</v>
      </c>
      <c r="H29" s="241">
        <v>21</v>
      </c>
      <c r="I29" s="241">
        <f t="shared" si="1"/>
        <v>0</v>
      </c>
      <c r="J29" s="241">
        <v>0</v>
      </c>
      <c r="K29" s="241">
        <f t="shared" si="2"/>
        <v>0</v>
      </c>
      <c r="L29" s="242">
        <v>0</v>
      </c>
      <c r="M29" s="246">
        <f t="shared" si="3"/>
        <v>0</v>
      </c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5">
        <v>23</v>
      </c>
      <c r="B30" s="232" t="s">
        <v>955</v>
      </c>
      <c r="C30" s="276" t="s">
        <v>956</v>
      </c>
      <c r="D30" s="234" t="s">
        <v>414</v>
      </c>
      <c r="E30" s="237">
        <v>35</v>
      </c>
      <c r="F30" s="240"/>
      <c r="G30" s="241">
        <f t="shared" si="0"/>
        <v>0</v>
      </c>
      <c r="H30" s="241">
        <v>21</v>
      </c>
      <c r="I30" s="241">
        <f t="shared" si="1"/>
        <v>0</v>
      </c>
      <c r="J30" s="241">
        <v>0</v>
      </c>
      <c r="K30" s="241">
        <f t="shared" si="2"/>
        <v>0</v>
      </c>
      <c r="L30" s="242">
        <v>0</v>
      </c>
      <c r="M30" s="246">
        <f t="shared" si="3"/>
        <v>0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12.75" outlineLevel="1">
      <c r="A31" s="245">
        <v>24</v>
      </c>
      <c r="B31" s="232" t="s">
        <v>957</v>
      </c>
      <c r="C31" s="276" t="s">
        <v>958</v>
      </c>
      <c r="D31" s="234" t="s">
        <v>414</v>
      </c>
      <c r="E31" s="237">
        <v>43</v>
      </c>
      <c r="F31" s="240"/>
      <c r="G31" s="241">
        <f t="shared" si="0"/>
        <v>0</v>
      </c>
      <c r="H31" s="241">
        <v>21</v>
      </c>
      <c r="I31" s="241">
        <f t="shared" si="1"/>
        <v>0</v>
      </c>
      <c r="J31" s="241">
        <v>0</v>
      </c>
      <c r="K31" s="241">
        <f t="shared" si="2"/>
        <v>0</v>
      </c>
      <c r="L31" s="242">
        <v>0</v>
      </c>
      <c r="M31" s="246">
        <f t="shared" si="3"/>
        <v>0</v>
      </c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45">
        <v>25</v>
      </c>
      <c r="B32" s="232" t="s">
        <v>959</v>
      </c>
      <c r="C32" s="276" t="s">
        <v>960</v>
      </c>
      <c r="D32" s="234" t="s">
        <v>414</v>
      </c>
      <c r="E32" s="237">
        <v>504</v>
      </c>
      <c r="F32" s="240"/>
      <c r="G32" s="241">
        <f t="shared" si="0"/>
        <v>0</v>
      </c>
      <c r="H32" s="241">
        <v>21</v>
      </c>
      <c r="I32" s="241">
        <f t="shared" si="1"/>
        <v>0</v>
      </c>
      <c r="J32" s="241">
        <v>0</v>
      </c>
      <c r="K32" s="241">
        <f t="shared" si="2"/>
        <v>0</v>
      </c>
      <c r="L32" s="242">
        <v>0</v>
      </c>
      <c r="M32" s="246">
        <f t="shared" si="3"/>
        <v>0</v>
      </c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5">
        <v>26</v>
      </c>
      <c r="B33" s="232" t="s">
        <v>961</v>
      </c>
      <c r="C33" s="276" t="s">
        <v>962</v>
      </c>
      <c r="D33" s="234" t="s">
        <v>414</v>
      </c>
      <c r="E33" s="237">
        <v>35</v>
      </c>
      <c r="F33" s="240"/>
      <c r="G33" s="241">
        <f t="shared" si="0"/>
        <v>0</v>
      </c>
      <c r="H33" s="241">
        <v>21</v>
      </c>
      <c r="I33" s="241">
        <f t="shared" si="1"/>
        <v>0</v>
      </c>
      <c r="J33" s="241">
        <v>0.00056</v>
      </c>
      <c r="K33" s="241">
        <f t="shared" si="2"/>
        <v>0.0196</v>
      </c>
      <c r="L33" s="242">
        <v>0</v>
      </c>
      <c r="M33" s="246">
        <f t="shared" si="3"/>
        <v>0</v>
      </c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5">
        <v>27</v>
      </c>
      <c r="B34" s="232" t="s">
        <v>963</v>
      </c>
      <c r="C34" s="276" t="s">
        <v>964</v>
      </c>
      <c r="D34" s="234" t="s">
        <v>414</v>
      </c>
      <c r="E34" s="237">
        <v>26</v>
      </c>
      <c r="F34" s="240"/>
      <c r="G34" s="241">
        <f t="shared" si="0"/>
        <v>0</v>
      </c>
      <c r="H34" s="241">
        <v>21</v>
      </c>
      <c r="I34" s="241">
        <f t="shared" si="1"/>
        <v>0</v>
      </c>
      <c r="J34" s="241">
        <v>0.00033</v>
      </c>
      <c r="K34" s="241">
        <f t="shared" si="2"/>
        <v>0.00858</v>
      </c>
      <c r="L34" s="242">
        <v>0</v>
      </c>
      <c r="M34" s="246">
        <f t="shared" si="3"/>
        <v>0</v>
      </c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5">
        <v>28</v>
      </c>
      <c r="B35" s="232" t="s">
        <v>965</v>
      </c>
      <c r="C35" s="276" t="s">
        <v>966</v>
      </c>
      <c r="D35" s="234" t="s">
        <v>212</v>
      </c>
      <c r="E35" s="237">
        <v>5.6</v>
      </c>
      <c r="F35" s="240"/>
      <c r="G35" s="241">
        <f t="shared" si="0"/>
        <v>0</v>
      </c>
      <c r="H35" s="241">
        <v>21</v>
      </c>
      <c r="I35" s="241">
        <f t="shared" si="1"/>
        <v>0</v>
      </c>
      <c r="J35" s="241">
        <v>0.00037</v>
      </c>
      <c r="K35" s="241">
        <f t="shared" si="2"/>
        <v>0.0020719999999999996</v>
      </c>
      <c r="L35" s="242">
        <v>0</v>
      </c>
      <c r="M35" s="246">
        <f t="shared" si="3"/>
        <v>0</v>
      </c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5">
        <v>29</v>
      </c>
      <c r="B36" s="232" t="s">
        <v>967</v>
      </c>
      <c r="C36" s="276" t="s">
        <v>968</v>
      </c>
      <c r="D36" s="234" t="s">
        <v>212</v>
      </c>
      <c r="E36" s="237">
        <v>500</v>
      </c>
      <c r="F36" s="240"/>
      <c r="G36" s="241">
        <f t="shared" si="0"/>
        <v>0</v>
      </c>
      <c r="H36" s="241">
        <v>21</v>
      </c>
      <c r="I36" s="241">
        <f t="shared" si="1"/>
        <v>0</v>
      </c>
      <c r="J36" s="241">
        <v>0</v>
      </c>
      <c r="K36" s="241">
        <f t="shared" si="2"/>
        <v>0</v>
      </c>
      <c r="L36" s="242">
        <v>0</v>
      </c>
      <c r="M36" s="246">
        <f t="shared" si="3"/>
        <v>0</v>
      </c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5">
        <v>30</v>
      </c>
      <c r="B37" s="232" t="s">
        <v>969</v>
      </c>
      <c r="C37" s="276" t="s">
        <v>970</v>
      </c>
      <c r="D37" s="234" t="s">
        <v>212</v>
      </c>
      <c r="E37" s="237">
        <v>4900</v>
      </c>
      <c r="F37" s="240"/>
      <c r="G37" s="241">
        <f t="shared" si="0"/>
        <v>0</v>
      </c>
      <c r="H37" s="241">
        <v>21</v>
      </c>
      <c r="I37" s="241">
        <f t="shared" si="1"/>
        <v>0</v>
      </c>
      <c r="J37" s="241">
        <v>0</v>
      </c>
      <c r="K37" s="241">
        <f t="shared" si="2"/>
        <v>0</v>
      </c>
      <c r="L37" s="242">
        <v>0</v>
      </c>
      <c r="M37" s="246">
        <f t="shared" si="3"/>
        <v>0</v>
      </c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5">
        <v>31</v>
      </c>
      <c r="B38" s="232" t="s">
        <v>971</v>
      </c>
      <c r="C38" s="276" t="s">
        <v>972</v>
      </c>
      <c r="D38" s="234" t="s">
        <v>414</v>
      </c>
      <c r="E38" s="237">
        <v>35</v>
      </c>
      <c r="F38" s="240"/>
      <c r="G38" s="241">
        <f t="shared" si="0"/>
        <v>0</v>
      </c>
      <c r="H38" s="241">
        <v>21</v>
      </c>
      <c r="I38" s="241">
        <f t="shared" si="1"/>
        <v>0</v>
      </c>
      <c r="J38" s="241">
        <v>0.00022</v>
      </c>
      <c r="K38" s="241">
        <f t="shared" si="2"/>
        <v>0.0077</v>
      </c>
      <c r="L38" s="242">
        <v>0</v>
      </c>
      <c r="M38" s="246">
        <f t="shared" si="3"/>
        <v>0</v>
      </c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5">
        <v>32</v>
      </c>
      <c r="B39" s="232" t="s">
        <v>973</v>
      </c>
      <c r="C39" s="276" t="s">
        <v>974</v>
      </c>
      <c r="D39" s="234" t="s">
        <v>414</v>
      </c>
      <c r="E39" s="237">
        <v>35</v>
      </c>
      <c r="F39" s="240"/>
      <c r="G39" s="241">
        <f t="shared" si="0"/>
        <v>0</v>
      </c>
      <c r="H39" s="241">
        <v>21</v>
      </c>
      <c r="I39" s="241">
        <f t="shared" si="1"/>
        <v>0</v>
      </c>
      <c r="J39" s="241">
        <v>0</v>
      </c>
      <c r="K39" s="241">
        <f t="shared" si="2"/>
        <v>0</v>
      </c>
      <c r="L39" s="242">
        <v>0</v>
      </c>
      <c r="M39" s="246">
        <f t="shared" si="3"/>
        <v>0</v>
      </c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5">
        <v>33</v>
      </c>
      <c r="B40" s="232" t="s">
        <v>975</v>
      </c>
      <c r="C40" s="276" t="s">
        <v>976</v>
      </c>
      <c r="D40" s="234" t="s">
        <v>414</v>
      </c>
      <c r="E40" s="237">
        <v>539</v>
      </c>
      <c r="F40" s="240"/>
      <c r="G40" s="241">
        <f aca="true" t="shared" si="4" ref="G40:G71">E40*F40</f>
        <v>0</v>
      </c>
      <c r="H40" s="241">
        <v>21</v>
      </c>
      <c r="I40" s="241">
        <f aca="true" t="shared" si="5" ref="I40:I71">G40*(1+H40/100)</f>
        <v>0</v>
      </c>
      <c r="J40" s="241">
        <v>0</v>
      </c>
      <c r="K40" s="241">
        <f aca="true" t="shared" si="6" ref="K40:K71">E40*J40</f>
        <v>0</v>
      </c>
      <c r="L40" s="242">
        <v>0</v>
      </c>
      <c r="M40" s="246">
        <f aca="true" t="shared" si="7" ref="M40:M71">E40*L40</f>
        <v>0</v>
      </c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5">
        <v>34</v>
      </c>
      <c r="B41" s="232" t="s">
        <v>977</v>
      </c>
      <c r="C41" s="276" t="s">
        <v>978</v>
      </c>
      <c r="D41" s="234" t="s">
        <v>414</v>
      </c>
      <c r="E41" s="237">
        <v>17</v>
      </c>
      <c r="F41" s="240"/>
      <c r="G41" s="241">
        <f t="shared" si="4"/>
        <v>0</v>
      </c>
      <c r="H41" s="241">
        <v>21</v>
      </c>
      <c r="I41" s="241">
        <f t="shared" si="5"/>
        <v>0</v>
      </c>
      <c r="J41" s="241">
        <v>1E-05</v>
      </c>
      <c r="K41" s="241">
        <f t="shared" si="6"/>
        <v>0.00017</v>
      </c>
      <c r="L41" s="242">
        <v>0</v>
      </c>
      <c r="M41" s="246">
        <f t="shared" si="7"/>
        <v>0</v>
      </c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12.75" outlineLevel="1">
      <c r="A42" s="245">
        <v>35</v>
      </c>
      <c r="B42" s="232" t="s">
        <v>979</v>
      </c>
      <c r="C42" s="276" t="s">
        <v>980</v>
      </c>
      <c r="D42" s="234" t="s">
        <v>212</v>
      </c>
      <c r="E42" s="237">
        <v>4900</v>
      </c>
      <c r="F42" s="240"/>
      <c r="G42" s="241">
        <f t="shared" si="4"/>
        <v>0</v>
      </c>
      <c r="H42" s="241">
        <v>21</v>
      </c>
      <c r="I42" s="241">
        <f t="shared" si="5"/>
        <v>0</v>
      </c>
      <c r="J42" s="241">
        <v>0</v>
      </c>
      <c r="K42" s="241">
        <f t="shared" si="6"/>
        <v>0</v>
      </c>
      <c r="L42" s="242">
        <v>0</v>
      </c>
      <c r="M42" s="246">
        <f t="shared" si="7"/>
        <v>0</v>
      </c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2.75" outlineLevel="1">
      <c r="A43" s="245">
        <v>36</v>
      </c>
      <c r="B43" s="232" t="s">
        <v>981</v>
      </c>
      <c r="C43" s="276" t="s">
        <v>982</v>
      </c>
      <c r="D43" s="234" t="s">
        <v>212</v>
      </c>
      <c r="E43" s="237">
        <v>500</v>
      </c>
      <c r="F43" s="240"/>
      <c r="G43" s="241">
        <f t="shared" si="4"/>
        <v>0</v>
      </c>
      <c r="H43" s="241">
        <v>21</v>
      </c>
      <c r="I43" s="241">
        <f t="shared" si="5"/>
        <v>0</v>
      </c>
      <c r="J43" s="241">
        <v>0</v>
      </c>
      <c r="K43" s="241">
        <f t="shared" si="6"/>
        <v>0</v>
      </c>
      <c r="L43" s="242">
        <v>0</v>
      </c>
      <c r="M43" s="246">
        <f t="shared" si="7"/>
        <v>0</v>
      </c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2.75" outlineLevel="1">
      <c r="A44" s="245">
        <v>37</v>
      </c>
      <c r="B44" s="232" t="s">
        <v>983</v>
      </c>
      <c r="C44" s="276" t="s">
        <v>984</v>
      </c>
      <c r="D44" s="234" t="s">
        <v>212</v>
      </c>
      <c r="E44" s="237">
        <v>76.77</v>
      </c>
      <c r="F44" s="240"/>
      <c r="G44" s="241">
        <f t="shared" si="4"/>
        <v>0</v>
      </c>
      <c r="H44" s="241">
        <v>21</v>
      </c>
      <c r="I44" s="241">
        <f t="shared" si="5"/>
        <v>0</v>
      </c>
      <c r="J44" s="241">
        <v>0</v>
      </c>
      <c r="K44" s="241">
        <f t="shared" si="6"/>
        <v>0</v>
      </c>
      <c r="L44" s="242">
        <v>0</v>
      </c>
      <c r="M44" s="246">
        <f t="shared" si="7"/>
        <v>0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12.75" outlineLevel="1">
      <c r="A45" s="245">
        <v>38</v>
      </c>
      <c r="B45" s="232" t="s">
        <v>985</v>
      </c>
      <c r="C45" s="276" t="s">
        <v>986</v>
      </c>
      <c r="D45" s="234" t="s">
        <v>112</v>
      </c>
      <c r="E45" s="237">
        <v>6.44</v>
      </c>
      <c r="F45" s="240"/>
      <c r="G45" s="241">
        <f t="shared" si="4"/>
        <v>0</v>
      </c>
      <c r="H45" s="241">
        <v>21</v>
      </c>
      <c r="I45" s="241">
        <f t="shared" si="5"/>
        <v>0</v>
      </c>
      <c r="J45" s="241">
        <v>0</v>
      </c>
      <c r="K45" s="241">
        <f t="shared" si="6"/>
        <v>0</v>
      </c>
      <c r="L45" s="242">
        <v>0</v>
      </c>
      <c r="M45" s="246">
        <f t="shared" si="7"/>
        <v>0</v>
      </c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5">
        <v>39</v>
      </c>
      <c r="B46" s="232" t="s">
        <v>987</v>
      </c>
      <c r="C46" s="276" t="s">
        <v>988</v>
      </c>
      <c r="D46" s="234" t="s">
        <v>353</v>
      </c>
      <c r="E46" s="237">
        <v>1</v>
      </c>
      <c r="F46" s="240"/>
      <c r="G46" s="241">
        <f t="shared" si="4"/>
        <v>0</v>
      </c>
      <c r="H46" s="241">
        <v>21</v>
      </c>
      <c r="I46" s="241">
        <f t="shared" si="5"/>
        <v>0</v>
      </c>
      <c r="J46" s="241">
        <v>0</v>
      </c>
      <c r="K46" s="241">
        <f t="shared" si="6"/>
        <v>0</v>
      </c>
      <c r="L46" s="242">
        <v>0</v>
      </c>
      <c r="M46" s="246">
        <f t="shared" si="7"/>
        <v>0</v>
      </c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2.75" outlineLevel="1">
      <c r="A47" s="245">
        <v>40</v>
      </c>
      <c r="B47" s="232" t="s">
        <v>989</v>
      </c>
      <c r="C47" s="276" t="s">
        <v>990</v>
      </c>
      <c r="D47" s="234" t="s">
        <v>389</v>
      </c>
      <c r="E47" s="237">
        <v>70</v>
      </c>
      <c r="F47" s="240"/>
      <c r="G47" s="241">
        <f t="shared" si="4"/>
        <v>0</v>
      </c>
      <c r="H47" s="241">
        <v>21</v>
      </c>
      <c r="I47" s="241">
        <f t="shared" si="5"/>
        <v>0</v>
      </c>
      <c r="J47" s="241">
        <v>0</v>
      </c>
      <c r="K47" s="241">
        <f t="shared" si="6"/>
        <v>0</v>
      </c>
      <c r="L47" s="242">
        <v>0</v>
      </c>
      <c r="M47" s="246">
        <f t="shared" si="7"/>
        <v>0</v>
      </c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2.75" outlineLevel="1">
      <c r="A48" s="245">
        <v>41</v>
      </c>
      <c r="B48" s="232" t="s">
        <v>991</v>
      </c>
      <c r="C48" s="276" t="s">
        <v>992</v>
      </c>
      <c r="D48" s="234" t="s">
        <v>353</v>
      </c>
      <c r="E48" s="237">
        <v>600</v>
      </c>
      <c r="F48" s="240"/>
      <c r="G48" s="241">
        <f t="shared" si="4"/>
        <v>0</v>
      </c>
      <c r="H48" s="241">
        <v>21</v>
      </c>
      <c r="I48" s="241">
        <f t="shared" si="5"/>
        <v>0</v>
      </c>
      <c r="J48" s="241">
        <v>0</v>
      </c>
      <c r="K48" s="241">
        <f t="shared" si="6"/>
        <v>0</v>
      </c>
      <c r="L48" s="242">
        <v>0</v>
      </c>
      <c r="M48" s="246">
        <f t="shared" si="7"/>
        <v>0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2.75" outlineLevel="1">
      <c r="A49" s="245">
        <v>42</v>
      </c>
      <c r="B49" s="232" t="s">
        <v>991</v>
      </c>
      <c r="C49" s="276" t="s">
        <v>993</v>
      </c>
      <c r="D49" s="234" t="s">
        <v>353</v>
      </c>
      <c r="E49" s="237">
        <v>470</v>
      </c>
      <c r="F49" s="240"/>
      <c r="G49" s="241">
        <f t="shared" si="4"/>
        <v>0</v>
      </c>
      <c r="H49" s="241">
        <v>21</v>
      </c>
      <c r="I49" s="241">
        <f t="shared" si="5"/>
        <v>0</v>
      </c>
      <c r="J49" s="241">
        <v>0</v>
      </c>
      <c r="K49" s="241">
        <f t="shared" si="6"/>
        <v>0</v>
      </c>
      <c r="L49" s="242">
        <v>0</v>
      </c>
      <c r="M49" s="246">
        <f t="shared" si="7"/>
        <v>0</v>
      </c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5">
        <v>43</v>
      </c>
      <c r="B50" s="232" t="s">
        <v>991</v>
      </c>
      <c r="C50" s="276" t="s">
        <v>994</v>
      </c>
      <c r="D50" s="234" t="s">
        <v>353</v>
      </c>
      <c r="E50" s="237">
        <v>630</v>
      </c>
      <c r="F50" s="240"/>
      <c r="G50" s="241">
        <f t="shared" si="4"/>
        <v>0</v>
      </c>
      <c r="H50" s="241">
        <v>21</v>
      </c>
      <c r="I50" s="241">
        <f t="shared" si="5"/>
        <v>0</v>
      </c>
      <c r="J50" s="241">
        <v>0</v>
      </c>
      <c r="K50" s="241">
        <f t="shared" si="6"/>
        <v>0</v>
      </c>
      <c r="L50" s="242">
        <v>0</v>
      </c>
      <c r="M50" s="246">
        <f t="shared" si="7"/>
        <v>0</v>
      </c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5">
        <v>44</v>
      </c>
      <c r="B51" s="232" t="s">
        <v>991</v>
      </c>
      <c r="C51" s="276" t="s">
        <v>995</v>
      </c>
      <c r="D51" s="234" t="s">
        <v>353</v>
      </c>
      <c r="E51" s="237">
        <v>850</v>
      </c>
      <c r="F51" s="240"/>
      <c r="G51" s="241">
        <f t="shared" si="4"/>
        <v>0</v>
      </c>
      <c r="H51" s="241">
        <v>21</v>
      </c>
      <c r="I51" s="241">
        <f t="shared" si="5"/>
        <v>0</v>
      </c>
      <c r="J51" s="241">
        <v>0</v>
      </c>
      <c r="K51" s="241">
        <f t="shared" si="6"/>
        <v>0</v>
      </c>
      <c r="L51" s="242">
        <v>0</v>
      </c>
      <c r="M51" s="246">
        <f t="shared" si="7"/>
        <v>0</v>
      </c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12.75" outlineLevel="1">
      <c r="A52" s="245">
        <v>45</v>
      </c>
      <c r="B52" s="232" t="s">
        <v>991</v>
      </c>
      <c r="C52" s="276" t="s">
        <v>996</v>
      </c>
      <c r="D52" s="234" t="s">
        <v>353</v>
      </c>
      <c r="E52" s="237">
        <v>510</v>
      </c>
      <c r="F52" s="240"/>
      <c r="G52" s="241">
        <f t="shared" si="4"/>
        <v>0</v>
      </c>
      <c r="H52" s="241">
        <v>21</v>
      </c>
      <c r="I52" s="241">
        <f t="shared" si="5"/>
        <v>0</v>
      </c>
      <c r="J52" s="241">
        <v>0</v>
      </c>
      <c r="K52" s="241">
        <f t="shared" si="6"/>
        <v>0</v>
      </c>
      <c r="L52" s="242">
        <v>0</v>
      </c>
      <c r="M52" s="246">
        <f t="shared" si="7"/>
        <v>0</v>
      </c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5">
        <v>46</v>
      </c>
      <c r="B53" s="232" t="s">
        <v>991</v>
      </c>
      <c r="C53" s="276" t="s">
        <v>997</v>
      </c>
      <c r="D53" s="234" t="s">
        <v>353</v>
      </c>
      <c r="E53" s="237">
        <v>760</v>
      </c>
      <c r="F53" s="240"/>
      <c r="G53" s="241">
        <f t="shared" si="4"/>
        <v>0</v>
      </c>
      <c r="H53" s="241">
        <v>21</v>
      </c>
      <c r="I53" s="241">
        <f t="shared" si="5"/>
        <v>0</v>
      </c>
      <c r="J53" s="241">
        <v>0</v>
      </c>
      <c r="K53" s="241">
        <f t="shared" si="6"/>
        <v>0</v>
      </c>
      <c r="L53" s="242">
        <v>0</v>
      </c>
      <c r="M53" s="246">
        <f t="shared" si="7"/>
        <v>0</v>
      </c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5">
        <v>47</v>
      </c>
      <c r="B54" s="232" t="s">
        <v>991</v>
      </c>
      <c r="C54" s="276" t="s">
        <v>998</v>
      </c>
      <c r="D54" s="234" t="s">
        <v>353</v>
      </c>
      <c r="E54" s="237">
        <v>710</v>
      </c>
      <c r="F54" s="240"/>
      <c r="G54" s="241">
        <f t="shared" si="4"/>
        <v>0</v>
      </c>
      <c r="H54" s="241">
        <v>21</v>
      </c>
      <c r="I54" s="241">
        <f t="shared" si="5"/>
        <v>0</v>
      </c>
      <c r="J54" s="241">
        <v>0</v>
      </c>
      <c r="K54" s="241">
        <f t="shared" si="6"/>
        <v>0</v>
      </c>
      <c r="L54" s="242">
        <v>0</v>
      </c>
      <c r="M54" s="246">
        <f t="shared" si="7"/>
        <v>0</v>
      </c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5">
        <v>48</v>
      </c>
      <c r="B55" s="232" t="s">
        <v>991</v>
      </c>
      <c r="C55" s="276" t="s">
        <v>999</v>
      </c>
      <c r="D55" s="234" t="s">
        <v>350</v>
      </c>
      <c r="E55" s="237">
        <v>65</v>
      </c>
      <c r="F55" s="240"/>
      <c r="G55" s="241">
        <f t="shared" si="4"/>
        <v>0</v>
      </c>
      <c r="H55" s="241">
        <v>21</v>
      </c>
      <c r="I55" s="241">
        <f t="shared" si="5"/>
        <v>0</v>
      </c>
      <c r="J55" s="241">
        <v>0</v>
      </c>
      <c r="K55" s="241">
        <f t="shared" si="6"/>
        <v>0</v>
      </c>
      <c r="L55" s="242">
        <v>0</v>
      </c>
      <c r="M55" s="246">
        <f t="shared" si="7"/>
        <v>0</v>
      </c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5">
        <v>49</v>
      </c>
      <c r="B56" s="232" t="s">
        <v>991</v>
      </c>
      <c r="C56" s="276" t="s">
        <v>1000</v>
      </c>
      <c r="D56" s="234" t="s">
        <v>353</v>
      </c>
      <c r="E56" s="237">
        <v>1500</v>
      </c>
      <c r="F56" s="240"/>
      <c r="G56" s="241">
        <f t="shared" si="4"/>
        <v>0</v>
      </c>
      <c r="H56" s="241">
        <v>21</v>
      </c>
      <c r="I56" s="241">
        <f t="shared" si="5"/>
        <v>0</v>
      </c>
      <c r="J56" s="241">
        <v>0</v>
      </c>
      <c r="K56" s="241">
        <f t="shared" si="6"/>
        <v>0</v>
      </c>
      <c r="L56" s="242">
        <v>0</v>
      </c>
      <c r="M56" s="246">
        <f t="shared" si="7"/>
        <v>0</v>
      </c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5">
        <v>50</v>
      </c>
      <c r="B57" s="232" t="s">
        <v>991</v>
      </c>
      <c r="C57" s="276" t="s">
        <v>1001</v>
      </c>
      <c r="D57" s="234" t="s">
        <v>353</v>
      </c>
      <c r="E57" s="237">
        <v>5</v>
      </c>
      <c r="F57" s="240"/>
      <c r="G57" s="241">
        <f t="shared" si="4"/>
        <v>0</v>
      </c>
      <c r="H57" s="241">
        <v>21</v>
      </c>
      <c r="I57" s="241">
        <f t="shared" si="5"/>
        <v>0</v>
      </c>
      <c r="J57" s="241">
        <v>0</v>
      </c>
      <c r="K57" s="241">
        <f t="shared" si="6"/>
        <v>0</v>
      </c>
      <c r="L57" s="242">
        <v>0</v>
      </c>
      <c r="M57" s="246">
        <f t="shared" si="7"/>
        <v>0</v>
      </c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12.75" outlineLevel="1">
      <c r="A58" s="245">
        <v>51</v>
      </c>
      <c r="B58" s="232" t="s">
        <v>991</v>
      </c>
      <c r="C58" s="276" t="s">
        <v>1002</v>
      </c>
      <c r="D58" s="234" t="s">
        <v>353</v>
      </c>
      <c r="E58" s="237">
        <v>78</v>
      </c>
      <c r="F58" s="240"/>
      <c r="G58" s="241">
        <f t="shared" si="4"/>
        <v>0</v>
      </c>
      <c r="H58" s="241">
        <v>21</v>
      </c>
      <c r="I58" s="241">
        <f t="shared" si="5"/>
        <v>0</v>
      </c>
      <c r="J58" s="241">
        <v>0</v>
      </c>
      <c r="K58" s="241">
        <f t="shared" si="6"/>
        <v>0</v>
      </c>
      <c r="L58" s="242">
        <v>0</v>
      </c>
      <c r="M58" s="246">
        <f t="shared" si="7"/>
        <v>0</v>
      </c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12.75" outlineLevel="1">
      <c r="A59" s="245">
        <v>52</v>
      </c>
      <c r="B59" s="232" t="s">
        <v>991</v>
      </c>
      <c r="C59" s="276" t="s">
        <v>1003</v>
      </c>
      <c r="D59" s="234" t="s">
        <v>353</v>
      </c>
      <c r="E59" s="237">
        <v>11</v>
      </c>
      <c r="F59" s="240"/>
      <c r="G59" s="241">
        <f t="shared" si="4"/>
        <v>0</v>
      </c>
      <c r="H59" s="241">
        <v>21</v>
      </c>
      <c r="I59" s="241">
        <f t="shared" si="5"/>
        <v>0</v>
      </c>
      <c r="J59" s="241">
        <v>0</v>
      </c>
      <c r="K59" s="241">
        <f t="shared" si="6"/>
        <v>0</v>
      </c>
      <c r="L59" s="242">
        <v>0</v>
      </c>
      <c r="M59" s="246">
        <f t="shared" si="7"/>
        <v>0</v>
      </c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12.75" outlineLevel="1">
      <c r="A60" s="245">
        <v>53</v>
      </c>
      <c r="B60" s="232" t="s">
        <v>991</v>
      </c>
      <c r="C60" s="276" t="s">
        <v>1004</v>
      </c>
      <c r="D60" s="234" t="s">
        <v>353</v>
      </c>
      <c r="E60" s="237">
        <v>10</v>
      </c>
      <c r="F60" s="240"/>
      <c r="G60" s="241">
        <f t="shared" si="4"/>
        <v>0</v>
      </c>
      <c r="H60" s="241">
        <v>21</v>
      </c>
      <c r="I60" s="241">
        <f t="shared" si="5"/>
        <v>0</v>
      </c>
      <c r="J60" s="241">
        <v>0</v>
      </c>
      <c r="K60" s="241">
        <f t="shared" si="6"/>
        <v>0</v>
      </c>
      <c r="L60" s="242">
        <v>0</v>
      </c>
      <c r="M60" s="246">
        <f t="shared" si="7"/>
        <v>0</v>
      </c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12.75" outlineLevel="1">
      <c r="A61" s="245">
        <v>54</v>
      </c>
      <c r="B61" s="232" t="s">
        <v>991</v>
      </c>
      <c r="C61" s="276" t="s">
        <v>1005</v>
      </c>
      <c r="D61" s="234" t="s">
        <v>1006</v>
      </c>
      <c r="E61" s="237">
        <v>10</v>
      </c>
      <c r="F61" s="240"/>
      <c r="G61" s="241">
        <f t="shared" si="4"/>
        <v>0</v>
      </c>
      <c r="H61" s="241">
        <v>21</v>
      </c>
      <c r="I61" s="241">
        <f t="shared" si="5"/>
        <v>0</v>
      </c>
      <c r="J61" s="241">
        <v>0</v>
      </c>
      <c r="K61" s="241">
        <f t="shared" si="6"/>
        <v>0</v>
      </c>
      <c r="L61" s="242">
        <v>0</v>
      </c>
      <c r="M61" s="246">
        <f t="shared" si="7"/>
        <v>0</v>
      </c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12.75" outlineLevel="1">
      <c r="A62" s="245">
        <v>55</v>
      </c>
      <c r="B62" s="232" t="s">
        <v>991</v>
      </c>
      <c r="C62" s="276" t="s">
        <v>1007</v>
      </c>
      <c r="D62" s="234" t="s">
        <v>112</v>
      </c>
      <c r="E62" s="237">
        <v>500</v>
      </c>
      <c r="F62" s="240"/>
      <c r="G62" s="241">
        <f t="shared" si="4"/>
        <v>0</v>
      </c>
      <c r="H62" s="241">
        <v>21</v>
      </c>
      <c r="I62" s="241">
        <f t="shared" si="5"/>
        <v>0</v>
      </c>
      <c r="J62" s="241">
        <v>0</v>
      </c>
      <c r="K62" s="241">
        <f t="shared" si="6"/>
        <v>0</v>
      </c>
      <c r="L62" s="242">
        <v>0</v>
      </c>
      <c r="M62" s="246">
        <f t="shared" si="7"/>
        <v>0</v>
      </c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5">
        <v>56</v>
      </c>
      <c r="B63" s="232" t="s">
        <v>991</v>
      </c>
      <c r="C63" s="276" t="s">
        <v>1008</v>
      </c>
      <c r="D63" s="234" t="s">
        <v>353</v>
      </c>
      <c r="E63" s="237">
        <v>17</v>
      </c>
      <c r="F63" s="240"/>
      <c r="G63" s="241">
        <f t="shared" si="4"/>
        <v>0</v>
      </c>
      <c r="H63" s="241">
        <v>21</v>
      </c>
      <c r="I63" s="241">
        <f t="shared" si="5"/>
        <v>0</v>
      </c>
      <c r="J63" s="241">
        <v>0</v>
      </c>
      <c r="K63" s="241">
        <f t="shared" si="6"/>
        <v>0</v>
      </c>
      <c r="L63" s="242">
        <v>0</v>
      </c>
      <c r="M63" s="246">
        <f t="shared" si="7"/>
        <v>0</v>
      </c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5">
        <v>57</v>
      </c>
      <c r="B64" s="232" t="s">
        <v>991</v>
      </c>
      <c r="C64" s="276" t="s">
        <v>1009</v>
      </c>
      <c r="D64" s="234" t="s">
        <v>323</v>
      </c>
      <c r="E64" s="237">
        <v>183</v>
      </c>
      <c r="F64" s="240"/>
      <c r="G64" s="241">
        <f t="shared" si="4"/>
        <v>0</v>
      </c>
      <c r="H64" s="241">
        <v>21</v>
      </c>
      <c r="I64" s="241">
        <f t="shared" si="5"/>
        <v>0</v>
      </c>
      <c r="J64" s="241">
        <v>0</v>
      </c>
      <c r="K64" s="241">
        <f t="shared" si="6"/>
        <v>0</v>
      </c>
      <c r="L64" s="242">
        <v>0</v>
      </c>
      <c r="M64" s="246">
        <f t="shared" si="7"/>
        <v>0</v>
      </c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5">
        <v>58</v>
      </c>
      <c r="B65" s="232" t="s">
        <v>991</v>
      </c>
      <c r="C65" s="276" t="s">
        <v>1010</v>
      </c>
      <c r="D65" s="234" t="s">
        <v>353</v>
      </c>
      <c r="E65" s="237">
        <v>95</v>
      </c>
      <c r="F65" s="240"/>
      <c r="G65" s="241">
        <f t="shared" si="4"/>
        <v>0</v>
      </c>
      <c r="H65" s="241">
        <v>21</v>
      </c>
      <c r="I65" s="241">
        <f t="shared" si="5"/>
        <v>0</v>
      </c>
      <c r="J65" s="241">
        <v>0</v>
      </c>
      <c r="K65" s="241">
        <f t="shared" si="6"/>
        <v>0</v>
      </c>
      <c r="L65" s="242">
        <v>0</v>
      </c>
      <c r="M65" s="246">
        <f t="shared" si="7"/>
        <v>0</v>
      </c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12.75" outlineLevel="1">
      <c r="A66" s="245">
        <v>59</v>
      </c>
      <c r="B66" s="232" t="s">
        <v>991</v>
      </c>
      <c r="C66" s="276" t="s">
        <v>1011</v>
      </c>
      <c r="D66" s="234" t="s">
        <v>350</v>
      </c>
      <c r="E66" s="237">
        <v>60</v>
      </c>
      <c r="F66" s="240"/>
      <c r="G66" s="241">
        <f t="shared" si="4"/>
        <v>0</v>
      </c>
      <c r="H66" s="241">
        <v>21</v>
      </c>
      <c r="I66" s="241">
        <f t="shared" si="5"/>
        <v>0</v>
      </c>
      <c r="J66" s="241">
        <v>0</v>
      </c>
      <c r="K66" s="241">
        <f t="shared" si="6"/>
        <v>0</v>
      </c>
      <c r="L66" s="242">
        <v>0</v>
      </c>
      <c r="M66" s="246">
        <f t="shared" si="7"/>
        <v>0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22.5" outlineLevel="1">
      <c r="A67" s="245">
        <v>60</v>
      </c>
      <c r="B67" s="232" t="s">
        <v>991</v>
      </c>
      <c r="C67" s="276" t="s">
        <v>1012</v>
      </c>
      <c r="D67" s="234" t="s">
        <v>353</v>
      </c>
      <c r="E67" s="237">
        <v>12275</v>
      </c>
      <c r="F67" s="240"/>
      <c r="G67" s="241">
        <f t="shared" si="4"/>
        <v>0</v>
      </c>
      <c r="H67" s="241">
        <v>21</v>
      </c>
      <c r="I67" s="241">
        <f t="shared" si="5"/>
        <v>0</v>
      </c>
      <c r="J67" s="241">
        <v>0</v>
      </c>
      <c r="K67" s="241">
        <f t="shared" si="6"/>
        <v>0</v>
      </c>
      <c r="L67" s="242">
        <v>0</v>
      </c>
      <c r="M67" s="246">
        <f t="shared" si="7"/>
        <v>0</v>
      </c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12.75" outlineLevel="1">
      <c r="A68" s="245">
        <v>61</v>
      </c>
      <c r="B68" s="232" t="s">
        <v>991</v>
      </c>
      <c r="C68" s="276" t="s">
        <v>1013</v>
      </c>
      <c r="D68" s="234" t="s">
        <v>386</v>
      </c>
      <c r="E68" s="237">
        <v>1</v>
      </c>
      <c r="F68" s="240"/>
      <c r="G68" s="241">
        <f t="shared" si="4"/>
        <v>0</v>
      </c>
      <c r="H68" s="241">
        <v>21</v>
      </c>
      <c r="I68" s="241">
        <f t="shared" si="5"/>
        <v>0</v>
      </c>
      <c r="J68" s="241">
        <v>0</v>
      </c>
      <c r="K68" s="241">
        <f t="shared" si="6"/>
        <v>0</v>
      </c>
      <c r="L68" s="242">
        <v>0</v>
      </c>
      <c r="M68" s="246">
        <f t="shared" si="7"/>
        <v>0</v>
      </c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5">
        <v>62</v>
      </c>
      <c r="B69" s="232" t="s">
        <v>348</v>
      </c>
      <c r="C69" s="276" t="s">
        <v>1014</v>
      </c>
      <c r="D69" s="234" t="s">
        <v>323</v>
      </c>
      <c r="E69" s="237">
        <v>313.64</v>
      </c>
      <c r="F69" s="240"/>
      <c r="G69" s="241">
        <f t="shared" si="4"/>
        <v>0</v>
      </c>
      <c r="H69" s="241">
        <v>21</v>
      </c>
      <c r="I69" s="241">
        <f t="shared" si="5"/>
        <v>0</v>
      </c>
      <c r="J69" s="241">
        <v>0</v>
      </c>
      <c r="K69" s="241">
        <f t="shared" si="6"/>
        <v>0</v>
      </c>
      <c r="L69" s="242">
        <v>0</v>
      </c>
      <c r="M69" s="246">
        <f t="shared" si="7"/>
        <v>0</v>
      </c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60" ht="12.75" outlineLevel="1">
      <c r="A70" s="245">
        <v>63</v>
      </c>
      <c r="B70" s="232" t="s">
        <v>348</v>
      </c>
      <c r="C70" s="276" t="s">
        <v>1015</v>
      </c>
      <c r="D70" s="234" t="s">
        <v>112</v>
      </c>
      <c r="E70" s="237">
        <v>11.86</v>
      </c>
      <c r="F70" s="240"/>
      <c r="G70" s="241">
        <f t="shared" si="4"/>
        <v>0</v>
      </c>
      <c r="H70" s="241">
        <v>21</v>
      </c>
      <c r="I70" s="241">
        <f t="shared" si="5"/>
        <v>0</v>
      </c>
      <c r="J70" s="241">
        <v>0</v>
      </c>
      <c r="K70" s="241">
        <f t="shared" si="6"/>
        <v>0</v>
      </c>
      <c r="L70" s="242">
        <v>0</v>
      </c>
      <c r="M70" s="246">
        <f t="shared" si="7"/>
        <v>0</v>
      </c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</row>
    <row r="71" spans="1:60" ht="12.75" outlineLevel="1">
      <c r="A71" s="245">
        <v>64</v>
      </c>
      <c r="B71" s="232" t="s">
        <v>348</v>
      </c>
      <c r="C71" s="276" t="s">
        <v>1016</v>
      </c>
      <c r="D71" s="234" t="s">
        <v>323</v>
      </c>
      <c r="E71" s="237">
        <v>9.31</v>
      </c>
      <c r="F71" s="240"/>
      <c r="G71" s="241">
        <f t="shared" si="4"/>
        <v>0</v>
      </c>
      <c r="H71" s="241">
        <v>21</v>
      </c>
      <c r="I71" s="241">
        <f t="shared" si="5"/>
        <v>0</v>
      </c>
      <c r="J71" s="241">
        <v>0</v>
      </c>
      <c r="K71" s="241">
        <f t="shared" si="6"/>
        <v>0</v>
      </c>
      <c r="L71" s="242">
        <v>0</v>
      </c>
      <c r="M71" s="246">
        <f t="shared" si="7"/>
        <v>0</v>
      </c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60" ht="12.75" outlineLevel="1">
      <c r="A72" s="245">
        <v>65</v>
      </c>
      <c r="B72" s="232" t="s">
        <v>348</v>
      </c>
      <c r="C72" s="276" t="s">
        <v>1017</v>
      </c>
      <c r="D72" s="234" t="s">
        <v>353</v>
      </c>
      <c r="E72" s="237">
        <v>43</v>
      </c>
      <c r="F72" s="240"/>
      <c r="G72" s="241">
        <f aca="true" t="shared" si="8" ref="G72:G81">E72*F72</f>
        <v>0</v>
      </c>
      <c r="H72" s="241">
        <v>21</v>
      </c>
      <c r="I72" s="241">
        <f aca="true" t="shared" si="9" ref="I72:I81">G72*(1+H72/100)</f>
        <v>0</v>
      </c>
      <c r="J72" s="241">
        <v>0</v>
      </c>
      <c r="K72" s="241">
        <f aca="true" t="shared" si="10" ref="K72:K81">E72*J72</f>
        <v>0</v>
      </c>
      <c r="L72" s="242">
        <v>0</v>
      </c>
      <c r="M72" s="246">
        <f aca="true" t="shared" si="11" ref="M72:M81">E72*L72</f>
        <v>0</v>
      </c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</row>
    <row r="73" spans="1:60" ht="12.75" outlineLevel="1">
      <c r="A73" s="245">
        <v>66</v>
      </c>
      <c r="B73" s="232" t="s">
        <v>348</v>
      </c>
      <c r="C73" s="276" t="s">
        <v>1018</v>
      </c>
      <c r="D73" s="234" t="s">
        <v>112</v>
      </c>
      <c r="E73" s="237">
        <v>16.86</v>
      </c>
      <c r="F73" s="240"/>
      <c r="G73" s="241">
        <f t="shared" si="8"/>
        <v>0</v>
      </c>
      <c r="H73" s="241">
        <v>21</v>
      </c>
      <c r="I73" s="241">
        <f t="shared" si="9"/>
        <v>0</v>
      </c>
      <c r="J73" s="241">
        <v>0</v>
      </c>
      <c r="K73" s="241">
        <f t="shared" si="10"/>
        <v>0</v>
      </c>
      <c r="L73" s="242">
        <v>0</v>
      </c>
      <c r="M73" s="246">
        <f t="shared" si="11"/>
        <v>0</v>
      </c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60" ht="12.75" outlineLevel="1">
      <c r="A74" s="245">
        <v>67</v>
      </c>
      <c r="B74" s="232" t="s">
        <v>348</v>
      </c>
      <c r="C74" s="276" t="s">
        <v>1019</v>
      </c>
      <c r="D74" s="234" t="s">
        <v>353</v>
      </c>
      <c r="E74" s="237">
        <v>264.6</v>
      </c>
      <c r="F74" s="240"/>
      <c r="G74" s="241">
        <f t="shared" si="8"/>
        <v>0</v>
      </c>
      <c r="H74" s="241">
        <v>21</v>
      </c>
      <c r="I74" s="241">
        <f t="shared" si="9"/>
        <v>0</v>
      </c>
      <c r="J74" s="241">
        <v>0</v>
      </c>
      <c r="K74" s="241">
        <f t="shared" si="10"/>
        <v>0</v>
      </c>
      <c r="L74" s="242">
        <v>0</v>
      </c>
      <c r="M74" s="246">
        <f t="shared" si="11"/>
        <v>0</v>
      </c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</row>
    <row r="75" spans="1:60" ht="12.75" outlineLevel="1">
      <c r="A75" s="245">
        <v>68</v>
      </c>
      <c r="B75" s="232" t="s">
        <v>348</v>
      </c>
      <c r="C75" s="276" t="s">
        <v>1020</v>
      </c>
      <c r="D75" s="234" t="s">
        <v>353</v>
      </c>
      <c r="E75" s="237">
        <v>36.05</v>
      </c>
      <c r="F75" s="240"/>
      <c r="G75" s="241">
        <f t="shared" si="8"/>
        <v>0</v>
      </c>
      <c r="H75" s="241">
        <v>21</v>
      </c>
      <c r="I75" s="241">
        <f t="shared" si="9"/>
        <v>0</v>
      </c>
      <c r="J75" s="241">
        <v>0</v>
      </c>
      <c r="K75" s="241">
        <f t="shared" si="10"/>
        <v>0</v>
      </c>
      <c r="L75" s="242">
        <v>0</v>
      </c>
      <c r="M75" s="246">
        <f t="shared" si="11"/>
        <v>0</v>
      </c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12.75" outlineLevel="1">
      <c r="A76" s="245">
        <v>69</v>
      </c>
      <c r="B76" s="232" t="s">
        <v>348</v>
      </c>
      <c r="C76" s="276" t="s">
        <v>1021</v>
      </c>
      <c r="D76" s="234" t="s">
        <v>350</v>
      </c>
      <c r="E76" s="237">
        <v>52.5</v>
      </c>
      <c r="F76" s="240"/>
      <c r="G76" s="241">
        <f t="shared" si="8"/>
        <v>0</v>
      </c>
      <c r="H76" s="241">
        <v>21</v>
      </c>
      <c r="I76" s="241">
        <f t="shared" si="9"/>
        <v>0</v>
      </c>
      <c r="J76" s="241">
        <v>0</v>
      </c>
      <c r="K76" s="241">
        <f t="shared" si="10"/>
        <v>0</v>
      </c>
      <c r="L76" s="242">
        <v>0</v>
      </c>
      <c r="M76" s="246">
        <f t="shared" si="11"/>
        <v>0</v>
      </c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60" ht="12.75" outlineLevel="1">
      <c r="A77" s="245">
        <v>70</v>
      </c>
      <c r="B77" s="232" t="s">
        <v>348</v>
      </c>
      <c r="C77" s="276" t="s">
        <v>1022</v>
      </c>
      <c r="D77" s="234" t="s">
        <v>350</v>
      </c>
      <c r="E77" s="237">
        <v>22.4</v>
      </c>
      <c r="F77" s="240"/>
      <c r="G77" s="241">
        <f t="shared" si="8"/>
        <v>0</v>
      </c>
      <c r="H77" s="241">
        <v>21</v>
      </c>
      <c r="I77" s="241">
        <f t="shared" si="9"/>
        <v>0</v>
      </c>
      <c r="J77" s="241">
        <v>0</v>
      </c>
      <c r="K77" s="241">
        <f t="shared" si="10"/>
        <v>0</v>
      </c>
      <c r="L77" s="242">
        <v>0</v>
      </c>
      <c r="M77" s="246">
        <f t="shared" si="11"/>
        <v>0</v>
      </c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</row>
    <row r="78" spans="1:60" ht="12.75" outlineLevel="1">
      <c r="A78" s="245">
        <v>71</v>
      </c>
      <c r="B78" s="232" t="s">
        <v>348</v>
      </c>
      <c r="C78" s="276" t="s">
        <v>1023</v>
      </c>
      <c r="D78" s="234" t="s">
        <v>350</v>
      </c>
      <c r="E78" s="237">
        <v>52.5</v>
      </c>
      <c r="F78" s="240"/>
      <c r="G78" s="241">
        <f t="shared" si="8"/>
        <v>0</v>
      </c>
      <c r="H78" s="241">
        <v>21</v>
      </c>
      <c r="I78" s="241">
        <f t="shared" si="9"/>
        <v>0</v>
      </c>
      <c r="J78" s="241">
        <v>0</v>
      </c>
      <c r="K78" s="241">
        <f t="shared" si="10"/>
        <v>0</v>
      </c>
      <c r="L78" s="242">
        <v>0</v>
      </c>
      <c r="M78" s="246">
        <f t="shared" si="11"/>
        <v>0</v>
      </c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12.75" outlineLevel="1">
      <c r="A79" s="245">
        <v>72</v>
      </c>
      <c r="B79" s="232" t="s">
        <v>348</v>
      </c>
      <c r="C79" s="276" t="s">
        <v>1024</v>
      </c>
      <c r="D79" s="234" t="s">
        <v>353</v>
      </c>
      <c r="E79" s="237">
        <v>106.05</v>
      </c>
      <c r="F79" s="240"/>
      <c r="G79" s="241">
        <f t="shared" si="8"/>
        <v>0</v>
      </c>
      <c r="H79" s="241">
        <v>21</v>
      </c>
      <c r="I79" s="241">
        <f t="shared" si="9"/>
        <v>0</v>
      </c>
      <c r="J79" s="241">
        <v>0</v>
      </c>
      <c r="K79" s="241">
        <f t="shared" si="10"/>
        <v>0</v>
      </c>
      <c r="L79" s="242">
        <v>0</v>
      </c>
      <c r="M79" s="246">
        <f t="shared" si="11"/>
        <v>0</v>
      </c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12.75" outlineLevel="1">
      <c r="A80" s="245">
        <v>73</v>
      </c>
      <c r="B80" s="232" t="s">
        <v>348</v>
      </c>
      <c r="C80" s="276" t="s">
        <v>1025</v>
      </c>
      <c r="D80" s="234" t="s">
        <v>353</v>
      </c>
      <c r="E80" s="237">
        <v>264.6</v>
      </c>
      <c r="F80" s="240"/>
      <c r="G80" s="241">
        <f t="shared" si="8"/>
        <v>0</v>
      </c>
      <c r="H80" s="241">
        <v>21</v>
      </c>
      <c r="I80" s="241">
        <f t="shared" si="9"/>
        <v>0</v>
      </c>
      <c r="J80" s="241">
        <v>0</v>
      </c>
      <c r="K80" s="241">
        <f t="shared" si="10"/>
        <v>0</v>
      </c>
      <c r="L80" s="242">
        <v>0</v>
      </c>
      <c r="M80" s="246">
        <f t="shared" si="11"/>
        <v>0</v>
      </c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60" ht="12.75" outlineLevel="1">
      <c r="A81" s="245">
        <v>74</v>
      </c>
      <c r="B81" s="232" t="s">
        <v>348</v>
      </c>
      <c r="C81" s="276" t="s">
        <v>1026</v>
      </c>
      <c r="D81" s="234" t="s">
        <v>353</v>
      </c>
      <c r="E81" s="237">
        <v>106.05</v>
      </c>
      <c r="F81" s="240"/>
      <c r="G81" s="241">
        <f t="shared" si="8"/>
        <v>0</v>
      </c>
      <c r="H81" s="241">
        <v>21</v>
      </c>
      <c r="I81" s="241">
        <f t="shared" si="9"/>
        <v>0</v>
      </c>
      <c r="J81" s="241">
        <v>0</v>
      </c>
      <c r="K81" s="241">
        <f t="shared" si="10"/>
        <v>0</v>
      </c>
      <c r="L81" s="242">
        <v>0</v>
      </c>
      <c r="M81" s="246">
        <f t="shared" si="11"/>
        <v>0</v>
      </c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</row>
    <row r="82" spans="1:13" ht="12.75">
      <c r="A82" s="227" t="s">
        <v>107</v>
      </c>
      <c r="B82" s="233" t="s">
        <v>360</v>
      </c>
      <c r="C82" s="278" t="s">
        <v>361</v>
      </c>
      <c r="D82" s="236"/>
      <c r="E82" s="239"/>
      <c r="F82" s="376">
        <f>SUM(G83:G90)</f>
        <v>0</v>
      </c>
      <c r="G82" s="377"/>
      <c r="H82" s="243"/>
      <c r="I82" s="243">
        <f>SUM(I83:I90)</f>
        <v>0</v>
      </c>
      <c r="J82" s="243"/>
      <c r="K82" s="243">
        <f>SUM(K83:K90)</f>
        <v>0</v>
      </c>
      <c r="L82" s="244"/>
      <c r="M82" s="247">
        <f>SUM(M83:M90)</f>
        <v>0</v>
      </c>
    </row>
    <row r="83" spans="1:60" ht="12.75" outlineLevel="1">
      <c r="A83" s="245">
        <v>75</v>
      </c>
      <c r="B83" s="232" t="s">
        <v>362</v>
      </c>
      <c r="C83" s="276" t="s">
        <v>363</v>
      </c>
      <c r="D83" s="234" t="s">
        <v>364</v>
      </c>
      <c r="E83" s="237">
        <v>1</v>
      </c>
      <c r="F83" s="240"/>
      <c r="G83" s="241">
        <f aca="true" t="shared" si="12" ref="G83:G90">E83*F83</f>
        <v>0</v>
      </c>
      <c r="H83" s="241">
        <v>21</v>
      </c>
      <c r="I83" s="241">
        <f aca="true" t="shared" si="13" ref="I83:I90">G83*(1+H83/100)</f>
        <v>0</v>
      </c>
      <c r="J83" s="241">
        <v>0</v>
      </c>
      <c r="K83" s="241">
        <f aca="true" t="shared" si="14" ref="K83:K90">E83*J83</f>
        <v>0</v>
      </c>
      <c r="L83" s="242">
        <v>0</v>
      </c>
      <c r="M83" s="246">
        <f aca="true" t="shared" si="15" ref="M83:M90">E83*L83</f>
        <v>0</v>
      </c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</row>
    <row r="84" spans="1:60" ht="12.75" outlineLevel="1">
      <c r="A84" s="245">
        <v>76</v>
      </c>
      <c r="B84" s="232" t="s">
        <v>365</v>
      </c>
      <c r="C84" s="276" t="s">
        <v>366</v>
      </c>
      <c r="D84" s="234" t="s">
        <v>364</v>
      </c>
      <c r="E84" s="237">
        <v>1</v>
      </c>
      <c r="F84" s="240"/>
      <c r="G84" s="241">
        <f t="shared" si="12"/>
        <v>0</v>
      </c>
      <c r="H84" s="241">
        <v>21</v>
      </c>
      <c r="I84" s="241">
        <f t="shared" si="13"/>
        <v>0</v>
      </c>
      <c r="J84" s="241">
        <v>0</v>
      </c>
      <c r="K84" s="241">
        <f t="shared" si="14"/>
        <v>0</v>
      </c>
      <c r="L84" s="242">
        <v>0</v>
      </c>
      <c r="M84" s="246">
        <f t="shared" si="15"/>
        <v>0</v>
      </c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</row>
    <row r="85" spans="1:60" ht="12.75" outlineLevel="1">
      <c r="A85" s="245">
        <v>77</v>
      </c>
      <c r="B85" s="232" t="s">
        <v>367</v>
      </c>
      <c r="C85" s="276" t="s">
        <v>368</v>
      </c>
      <c r="D85" s="234" t="s">
        <v>364</v>
      </c>
      <c r="E85" s="237">
        <v>1</v>
      </c>
      <c r="F85" s="240"/>
      <c r="G85" s="241">
        <f t="shared" si="12"/>
        <v>0</v>
      </c>
      <c r="H85" s="241">
        <v>21</v>
      </c>
      <c r="I85" s="241">
        <f t="shared" si="13"/>
        <v>0</v>
      </c>
      <c r="J85" s="241">
        <v>0</v>
      </c>
      <c r="K85" s="241">
        <f t="shared" si="14"/>
        <v>0</v>
      </c>
      <c r="L85" s="242">
        <v>0</v>
      </c>
      <c r="M85" s="246">
        <f t="shared" si="15"/>
        <v>0</v>
      </c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</row>
    <row r="86" spans="1:60" ht="12.75" outlineLevel="1">
      <c r="A86" s="245">
        <v>78</v>
      </c>
      <c r="B86" s="232" t="s">
        <v>369</v>
      </c>
      <c r="C86" s="276" t="s">
        <v>370</v>
      </c>
      <c r="D86" s="234" t="s">
        <v>364</v>
      </c>
      <c r="E86" s="237">
        <v>1</v>
      </c>
      <c r="F86" s="240"/>
      <c r="G86" s="241">
        <f t="shared" si="12"/>
        <v>0</v>
      </c>
      <c r="H86" s="241">
        <v>21</v>
      </c>
      <c r="I86" s="241">
        <f t="shared" si="13"/>
        <v>0</v>
      </c>
      <c r="J86" s="241">
        <v>0</v>
      </c>
      <c r="K86" s="241">
        <f t="shared" si="14"/>
        <v>0</v>
      </c>
      <c r="L86" s="242">
        <v>0</v>
      </c>
      <c r="M86" s="246">
        <f t="shared" si="15"/>
        <v>0</v>
      </c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</row>
    <row r="87" spans="1:60" ht="12.75" outlineLevel="1">
      <c r="A87" s="245">
        <v>79</v>
      </c>
      <c r="B87" s="232" t="s">
        <v>371</v>
      </c>
      <c r="C87" s="276" t="s">
        <v>372</v>
      </c>
      <c r="D87" s="234" t="s">
        <v>364</v>
      </c>
      <c r="E87" s="237">
        <v>1</v>
      </c>
      <c r="F87" s="240"/>
      <c r="G87" s="241">
        <f t="shared" si="12"/>
        <v>0</v>
      </c>
      <c r="H87" s="241">
        <v>21</v>
      </c>
      <c r="I87" s="241">
        <f t="shared" si="13"/>
        <v>0</v>
      </c>
      <c r="J87" s="241">
        <v>0</v>
      </c>
      <c r="K87" s="241">
        <f t="shared" si="14"/>
        <v>0</v>
      </c>
      <c r="L87" s="242">
        <v>0</v>
      </c>
      <c r="M87" s="246">
        <f t="shared" si="15"/>
        <v>0</v>
      </c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</row>
    <row r="88" spans="1:60" ht="12.75" outlineLevel="1">
      <c r="A88" s="245">
        <v>80</v>
      </c>
      <c r="B88" s="232" t="s">
        <v>373</v>
      </c>
      <c r="C88" s="276" t="s">
        <v>374</v>
      </c>
      <c r="D88" s="234" t="s">
        <v>364</v>
      </c>
      <c r="E88" s="237">
        <v>1</v>
      </c>
      <c r="F88" s="240"/>
      <c r="G88" s="241">
        <f t="shared" si="12"/>
        <v>0</v>
      </c>
      <c r="H88" s="241">
        <v>21</v>
      </c>
      <c r="I88" s="241">
        <f t="shared" si="13"/>
        <v>0</v>
      </c>
      <c r="J88" s="241">
        <v>0</v>
      </c>
      <c r="K88" s="241">
        <f t="shared" si="14"/>
        <v>0</v>
      </c>
      <c r="L88" s="242">
        <v>0</v>
      </c>
      <c r="M88" s="246">
        <f t="shared" si="15"/>
        <v>0</v>
      </c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</row>
    <row r="89" spans="1:60" ht="12.75" outlineLevel="1">
      <c r="A89" s="245">
        <v>81</v>
      </c>
      <c r="B89" s="232" t="s">
        <v>375</v>
      </c>
      <c r="C89" s="276" t="s">
        <v>376</v>
      </c>
      <c r="D89" s="234" t="s">
        <v>364</v>
      </c>
      <c r="E89" s="237">
        <v>1</v>
      </c>
      <c r="F89" s="240"/>
      <c r="G89" s="241">
        <f t="shared" si="12"/>
        <v>0</v>
      </c>
      <c r="H89" s="241">
        <v>21</v>
      </c>
      <c r="I89" s="241">
        <f t="shared" si="13"/>
        <v>0</v>
      </c>
      <c r="J89" s="241">
        <v>0</v>
      </c>
      <c r="K89" s="241">
        <f t="shared" si="14"/>
        <v>0</v>
      </c>
      <c r="L89" s="242">
        <v>0</v>
      </c>
      <c r="M89" s="246">
        <f t="shared" si="15"/>
        <v>0</v>
      </c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</row>
    <row r="90" spans="1:60" ht="13.5" outlineLevel="1" thickBot="1">
      <c r="A90" s="260">
        <v>82</v>
      </c>
      <c r="B90" s="261" t="s">
        <v>377</v>
      </c>
      <c r="C90" s="279" t="s">
        <v>378</v>
      </c>
      <c r="D90" s="262" t="s">
        <v>364</v>
      </c>
      <c r="E90" s="263">
        <v>1</v>
      </c>
      <c r="F90" s="264"/>
      <c r="G90" s="265">
        <f t="shared" si="12"/>
        <v>0</v>
      </c>
      <c r="H90" s="265">
        <v>21</v>
      </c>
      <c r="I90" s="265">
        <f t="shared" si="13"/>
        <v>0</v>
      </c>
      <c r="J90" s="265">
        <v>0</v>
      </c>
      <c r="K90" s="265">
        <f t="shared" si="14"/>
        <v>0</v>
      </c>
      <c r="L90" s="266">
        <v>0</v>
      </c>
      <c r="M90" s="267">
        <f t="shared" si="15"/>
        <v>0</v>
      </c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</row>
    <row r="91" spans="3:41" ht="13.5" thickBot="1">
      <c r="C91" s="280"/>
      <c r="AK91">
        <f>SUM(AK1:AK90)</f>
        <v>0</v>
      </c>
      <c r="AL91">
        <f>SUM(AL1:AL90)</f>
        <v>0</v>
      </c>
      <c r="AN91">
        <v>15</v>
      </c>
      <c r="AO91">
        <v>21</v>
      </c>
    </row>
    <row r="92" spans="1:41" ht="13.5" thickBot="1">
      <c r="A92" s="268"/>
      <c r="B92" s="269" t="s">
        <v>379</v>
      </c>
      <c r="C92" s="281"/>
      <c r="D92" s="270"/>
      <c r="E92" s="270"/>
      <c r="F92" s="270"/>
      <c r="G92" s="271">
        <f>F7+F82</f>
        <v>0</v>
      </c>
      <c r="AN92">
        <f>SUMIF(AM8:AM91,AN91,G8:G91)</f>
        <v>0</v>
      </c>
      <c r="AO92">
        <f>SUMIF(AM8:AM91,AO91,G8:G91)</f>
        <v>0</v>
      </c>
    </row>
    <row r="93" ht="12.75">
      <c r="C93" s="280"/>
    </row>
    <row r="94" spans="1:3" ht="13.5" thickBot="1">
      <c r="A94" t="s">
        <v>380</v>
      </c>
      <c r="C94" s="280"/>
    </row>
    <row r="95" spans="1:7" ht="75" customHeight="1" thickBot="1">
      <c r="A95" s="272"/>
      <c r="B95" s="273"/>
      <c r="C95" s="282"/>
      <c r="D95" s="274"/>
      <c r="E95" s="274"/>
      <c r="F95" s="274"/>
      <c r="G95" s="275"/>
    </row>
  </sheetData>
  <sheetProtection password="86EA" sheet="1" objects="1" scenarios="1"/>
  <mergeCells count="6">
    <mergeCell ref="F82:G82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85" r:id="rId1"/>
  <headerFooter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2:P40"/>
  <sheetViews>
    <sheetView showGridLines="0" tabSelected="1" zoomScaleSheetLayoutView="75" workbookViewId="0" topLeftCell="B1">
      <selection activeCell="G44" sqref="G44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140" t="s">
        <v>81</v>
      </c>
      <c r="D2" s="3"/>
      <c r="E2" s="4"/>
      <c r="F2" s="3"/>
      <c r="G2" s="5"/>
      <c r="H2" s="6" t="s">
        <v>0</v>
      </c>
      <c r="I2" s="7">
        <f ca="1">TODAY()</f>
        <v>44173</v>
      </c>
      <c r="K2" s="2"/>
    </row>
    <row r="3" spans="3:4" ht="6" customHeight="1">
      <c r="C3" s="8"/>
      <c r="D3" s="9" t="s">
        <v>1</v>
      </c>
    </row>
    <row r="4" ht="4.5" customHeight="1"/>
    <row r="5" spans="3:15" ht="13.5" customHeight="1">
      <c r="C5" s="10" t="s">
        <v>2</v>
      </c>
      <c r="D5" s="45" t="s">
        <v>82</v>
      </c>
      <c r="E5" s="201" t="s">
        <v>83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15"/>
      <c r="H7" s="16" t="s">
        <v>4</v>
      </c>
      <c r="J7" s="15"/>
      <c r="K7" s="15"/>
    </row>
    <row r="8" spans="4:11" ht="12.75">
      <c r="D8" s="15"/>
      <c r="H8" s="16" t="s">
        <v>5</v>
      </c>
      <c r="J8" s="15"/>
      <c r="K8" s="15"/>
    </row>
    <row r="9" spans="3:10" ht="12" customHeight="1">
      <c r="C9" s="16"/>
      <c r="D9" s="15"/>
      <c r="J9" s="16"/>
    </row>
    <row r="10" spans="3:10" ht="12" customHeight="1">
      <c r="C10" s="16"/>
      <c r="D10" s="15"/>
      <c r="J10" s="16"/>
    </row>
    <row r="11" spans="3:11" ht="12.75" hidden="1">
      <c r="C11" s="14" t="s">
        <v>6</v>
      </c>
      <c r="D11" s="15"/>
      <c r="H11" s="16" t="s">
        <v>4</v>
      </c>
      <c r="J11" s="15"/>
      <c r="K11" s="15"/>
    </row>
    <row r="12" spans="4:11" ht="12.75" hidden="1">
      <c r="D12" s="15"/>
      <c r="H12" s="16" t="s">
        <v>5</v>
      </c>
      <c r="J12" s="15"/>
      <c r="K12" s="15"/>
    </row>
    <row r="13" spans="3:10" ht="12.75" hidden="1">
      <c r="C13" s="16"/>
      <c r="D13" s="15"/>
      <c r="H13" s="16"/>
      <c r="J13" s="15"/>
    </row>
    <row r="14" spans="3:10" ht="24.75" customHeight="1" hidden="1">
      <c r="C14" s="17" t="s">
        <v>7</v>
      </c>
      <c r="H14" s="17" t="s">
        <v>8</v>
      </c>
      <c r="J14" s="16"/>
    </row>
    <row r="15" spans="7:10" ht="12.75" customHeight="1" hidden="1">
      <c r="G15" s="44"/>
      <c r="J15" s="16"/>
    </row>
    <row r="16" spans="3:8" ht="28.5" customHeight="1" hidden="1">
      <c r="C16" s="17" t="s">
        <v>9</v>
      </c>
      <c r="H16" s="17" t="s">
        <v>9</v>
      </c>
    </row>
    <row r="17" spans="2:11" ht="13.5" customHeight="1" hidden="1">
      <c r="B17" s="18"/>
      <c r="C17" s="19"/>
      <c r="D17" s="19"/>
      <c r="E17" s="20"/>
      <c r="F17" s="21"/>
      <c r="G17" s="22"/>
      <c r="H17" s="23"/>
      <c r="I17" s="22"/>
      <c r="J17" s="24" t="s">
        <v>10</v>
      </c>
      <c r="K17" s="25"/>
    </row>
    <row r="18" spans="2:11" ht="15" customHeight="1" hidden="1">
      <c r="B18" s="26" t="s">
        <v>11</v>
      </c>
      <c r="C18" s="27"/>
      <c r="D18" s="28"/>
      <c r="E18" s="29" t="s">
        <v>12</v>
      </c>
      <c r="F18" s="30"/>
      <c r="G18" s="31"/>
      <c r="H18" s="31"/>
      <c r="I18" s="324">
        <f>F37</f>
        <v>0</v>
      </c>
      <c r="J18" s="325"/>
      <c r="K18" s="32"/>
    </row>
    <row r="19" spans="2:11" ht="12.75" hidden="1">
      <c r="B19" s="26" t="s">
        <v>13</v>
      </c>
      <c r="C19" s="27"/>
      <c r="D19" s="28">
        <f>SazbaDPH1</f>
        <v>0</v>
      </c>
      <c r="E19" s="29" t="s">
        <v>12</v>
      </c>
      <c r="F19" s="33"/>
      <c r="G19" s="34"/>
      <c r="H19" s="34"/>
      <c r="I19" s="326">
        <f>I18*D18/100</f>
        <v>0</v>
      </c>
      <c r="J19" s="327"/>
      <c r="K19" s="35"/>
    </row>
    <row r="20" spans="2:11" ht="12.75" hidden="1">
      <c r="B20" s="26" t="s">
        <v>11</v>
      </c>
      <c r="C20" s="27"/>
      <c r="D20" s="28"/>
      <c r="E20" s="29" t="s">
        <v>12</v>
      </c>
      <c r="F20" s="33"/>
      <c r="G20" s="34"/>
      <c r="H20" s="34"/>
      <c r="I20" s="326">
        <f>G37</f>
        <v>0</v>
      </c>
      <c r="J20" s="327"/>
      <c r="K20" s="35"/>
    </row>
    <row r="21" spans="2:11" ht="12.75" hidden="1">
      <c r="B21" s="122" t="s">
        <v>13</v>
      </c>
      <c r="C21" s="123"/>
      <c r="D21" s="124">
        <f>SazbaDPH2</f>
        <v>0</v>
      </c>
      <c r="E21" s="121" t="s">
        <v>12</v>
      </c>
      <c r="F21" s="125"/>
      <c r="G21" s="126"/>
      <c r="H21" s="126"/>
      <c r="I21" s="328">
        <f>I20*D20/100</f>
        <v>0</v>
      </c>
      <c r="J21" s="329"/>
      <c r="K21" s="35"/>
    </row>
    <row r="22" spans="2:11" ht="13.5" hidden="1" thickBot="1">
      <c r="B22" s="26" t="s">
        <v>46</v>
      </c>
      <c r="C22" s="27"/>
      <c r="D22" s="28"/>
      <c r="E22" s="121"/>
      <c r="F22" s="36"/>
      <c r="G22" s="36"/>
      <c r="H22" s="36"/>
      <c r="I22" s="330"/>
      <c r="J22" s="331"/>
      <c r="K22" s="35"/>
    </row>
    <row r="23" spans="2:11" ht="16.5" hidden="1" thickBot="1">
      <c r="B23" s="37" t="s">
        <v>14</v>
      </c>
      <c r="C23" s="38"/>
      <c r="D23" s="38"/>
      <c r="E23" s="39"/>
      <c r="F23" s="40"/>
      <c r="G23" s="41"/>
      <c r="H23" s="41"/>
      <c r="I23" s="322">
        <f>I9</f>
        <v>0</v>
      </c>
      <c r="J23" s="323"/>
      <c r="K23" s="42"/>
    </row>
    <row r="24" ht="1.5" customHeight="1"/>
    <row r="25" spans="2:10" ht="18">
      <c r="B25" s="11" t="s">
        <v>68</v>
      </c>
      <c r="C25" s="43"/>
      <c r="D25" s="43"/>
      <c r="E25" s="43"/>
      <c r="F25" s="43"/>
      <c r="G25" s="43"/>
      <c r="H25" s="43"/>
      <c r="I25" s="43"/>
      <c r="J25" s="43"/>
    </row>
    <row r="27" spans="1:10" ht="12.75">
      <c r="A27" s="202"/>
      <c r="B27" s="210" t="s">
        <v>69</v>
      </c>
      <c r="C27" s="211"/>
      <c r="D27" s="211"/>
      <c r="E27" s="212"/>
      <c r="F27" s="213"/>
      <c r="G27" s="213"/>
      <c r="H27" s="213"/>
      <c r="I27" s="214" t="s">
        <v>14</v>
      </c>
      <c r="J27" s="214" t="s">
        <v>12</v>
      </c>
    </row>
    <row r="28" spans="1:16" ht="12.75">
      <c r="A28" s="202"/>
      <c r="B28" s="206" t="s">
        <v>84</v>
      </c>
      <c r="C28" s="207" t="s">
        <v>85</v>
      </c>
      <c r="D28" s="207"/>
      <c r="E28" s="207"/>
      <c r="F28" s="207"/>
      <c r="G28" s="208"/>
      <c r="H28" s="207"/>
      <c r="I28" s="209">
        <f>'SO01 SO01 Pol'!G293</f>
        <v>0</v>
      </c>
      <c r="J28" s="209" t="str">
        <f aca="true" t="shared" si="0" ref="J28:J36">IF(CelkemObjekty=0,"",I28/CelkemObjekty*100)</f>
        <v/>
      </c>
      <c r="O28" t="s">
        <v>1027</v>
      </c>
      <c r="P28" t="s">
        <v>1027</v>
      </c>
    </row>
    <row r="29" spans="1:16" ht="12.75">
      <c r="A29" s="202"/>
      <c r="B29" s="202" t="s">
        <v>86</v>
      </c>
      <c r="C29" s="203" t="s">
        <v>87</v>
      </c>
      <c r="D29" s="203"/>
      <c r="E29" s="203"/>
      <c r="F29" s="203"/>
      <c r="G29" s="204"/>
      <c r="H29" s="203"/>
      <c r="I29" s="205">
        <f>'SO02 SO02 Pol'!G84</f>
        <v>0</v>
      </c>
      <c r="J29" s="205" t="str">
        <f t="shared" si="0"/>
        <v/>
      </c>
      <c r="O29" t="s">
        <v>1027</v>
      </c>
      <c r="P29" t="s">
        <v>1027</v>
      </c>
    </row>
    <row r="30" spans="1:16" ht="12.75">
      <c r="A30" s="202"/>
      <c r="B30" s="202" t="s">
        <v>88</v>
      </c>
      <c r="C30" s="203" t="s">
        <v>89</v>
      </c>
      <c r="D30" s="203"/>
      <c r="E30" s="203"/>
      <c r="F30" s="203"/>
      <c r="G30" s="204"/>
      <c r="H30" s="203"/>
      <c r="I30" s="205">
        <f>'SO03 SO03 Pol'!G82</f>
        <v>0</v>
      </c>
      <c r="J30" s="205" t="str">
        <f t="shared" si="0"/>
        <v/>
      </c>
      <c r="O30" t="s">
        <v>1027</v>
      </c>
      <c r="P30" t="s">
        <v>1027</v>
      </c>
    </row>
    <row r="31" spans="1:16" ht="12.75">
      <c r="A31" s="202"/>
      <c r="B31" s="202" t="s">
        <v>90</v>
      </c>
      <c r="C31" s="203" t="s">
        <v>91</v>
      </c>
      <c r="D31" s="203"/>
      <c r="E31" s="203"/>
      <c r="F31" s="203"/>
      <c r="G31" s="204"/>
      <c r="H31" s="203"/>
      <c r="I31" s="205">
        <f>'SO04 SO04 Pol'!G87</f>
        <v>0</v>
      </c>
      <c r="J31" s="205" t="str">
        <f t="shared" si="0"/>
        <v/>
      </c>
      <c r="O31" t="s">
        <v>1027</v>
      </c>
      <c r="P31" t="s">
        <v>1027</v>
      </c>
    </row>
    <row r="32" spans="1:16" ht="12.75">
      <c r="A32" s="202"/>
      <c r="B32" s="202" t="s">
        <v>92</v>
      </c>
      <c r="C32" s="203" t="s">
        <v>93</v>
      </c>
      <c r="D32" s="203"/>
      <c r="E32" s="203"/>
      <c r="F32" s="203"/>
      <c r="G32" s="204"/>
      <c r="H32" s="203"/>
      <c r="I32" s="205">
        <f>'SO05 SO05 Pol'!G147</f>
        <v>0</v>
      </c>
      <c r="J32" s="205" t="str">
        <f t="shared" si="0"/>
        <v/>
      </c>
      <c r="O32" t="s">
        <v>1027</v>
      </c>
      <c r="P32" t="s">
        <v>1027</v>
      </c>
    </row>
    <row r="33" spans="1:16" ht="12.75">
      <c r="A33" s="202"/>
      <c r="B33" s="202" t="s">
        <v>94</v>
      </c>
      <c r="C33" s="203" t="s">
        <v>95</v>
      </c>
      <c r="D33" s="203"/>
      <c r="E33" s="203"/>
      <c r="F33" s="203"/>
      <c r="G33" s="204"/>
      <c r="H33" s="203"/>
      <c r="I33" s="205">
        <f>'SO06 SO06 Pol'!G96</f>
        <v>0</v>
      </c>
      <c r="J33" s="205" t="str">
        <f t="shared" si="0"/>
        <v/>
      </c>
      <c r="O33" t="s">
        <v>1027</v>
      </c>
      <c r="P33" t="s">
        <v>1027</v>
      </c>
    </row>
    <row r="34" spans="1:16" ht="12.75">
      <c r="A34" s="202"/>
      <c r="B34" s="202" t="s">
        <v>96</v>
      </c>
      <c r="C34" s="203" t="s">
        <v>97</v>
      </c>
      <c r="D34" s="203"/>
      <c r="E34" s="203"/>
      <c r="F34" s="203"/>
      <c r="G34" s="204"/>
      <c r="H34" s="203"/>
      <c r="I34" s="205">
        <f>'SO07 SO07 Pol'!G41</f>
        <v>0</v>
      </c>
      <c r="J34" s="205" t="str">
        <f t="shared" si="0"/>
        <v/>
      </c>
      <c r="O34" t="s">
        <v>1027</v>
      </c>
      <c r="P34" t="s">
        <v>1027</v>
      </c>
    </row>
    <row r="35" spans="1:16" ht="12.75">
      <c r="A35" s="202"/>
      <c r="B35" s="202" t="s">
        <v>98</v>
      </c>
      <c r="C35" s="203" t="s">
        <v>99</v>
      </c>
      <c r="D35" s="203"/>
      <c r="E35" s="203"/>
      <c r="F35" s="203"/>
      <c r="G35" s="204"/>
      <c r="H35" s="203"/>
      <c r="I35" s="205">
        <f>'SO08 SO08 Pol'!G56</f>
        <v>0</v>
      </c>
      <c r="J35" s="205" t="str">
        <f t="shared" si="0"/>
        <v/>
      </c>
      <c r="O35" t="s">
        <v>1027</v>
      </c>
      <c r="P35" t="s">
        <v>1027</v>
      </c>
    </row>
    <row r="36" spans="1:16" ht="12.75">
      <c r="A36" s="202"/>
      <c r="B36" s="215" t="s">
        <v>100</v>
      </c>
      <c r="C36" s="216" t="s">
        <v>101</v>
      </c>
      <c r="D36" s="216"/>
      <c r="E36" s="216"/>
      <c r="F36" s="216"/>
      <c r="G36" s="217"/>
      <c r="H36" s="216"/>
      <c r="I36" s="218">
        <f>'SO09 SO09 Pol'!G92</f>
        <v>0</v>
      </c>
      <c r="J36" s="218" t="str">
        <f t="shared" si="0"/>
        <v/>
      </c>
      <c r="O36" t="s">
        <v>1027</v>
      </c>
      <c r="P36" t="s">
        <v>1027</v>
      </c>
    </row>
    <row r="37" spans="1:10" ht="25.5" customHeight="1">
      <c r="A37" s="219"/>
      <c r="B37" s="318" t="s">
        <v>1028</v>
      </c>
      <c r="C37" s="319"/>
      <c r="D37" s="319"/>
      <c r="E37" s="319"/>
      <c r="F37" s="220">
        <f>SUM(F28:F36)</f>
        <v>0</v>
      </c>
      <c r="G37" s="221">
        <f>SUM(G28:G36)</f>
        <v>0</v>
      </c>
      <c r="H37" s="220">
        <f>SUM(H28:H36)</f>
        <v>0</v>
      </c>
      <c r="I37" s="320">
        <f>SUM(I28:I36)</f>
        <v>0</v>
      </c>
      <c r="J37" s="321"/>
    </row>
    <row r="38" spans="4:10" ht="12.75">
      <c r="D38" s="294" t="s">
        <v>1029</v>
      </c>
      <c r="E38" s="295"/>
      <c r="F38" s="295"/>
      <c r="G38" s="296"/>
      <c r="H38" s="295"/>
      <c r="I38" s="301"/>
      <c r="J38" s="297"/>
    </row>
    <row r="39" spans="4:10" ht="13.5" thickBot="1">
      <c r="D39" s="294" t="s">
        <v>1030</v>
      </c>
      <c r="E39" s="295"/>
      <c r="F39" s="295"/>
      <c r="G39" s="296"/>
      <c r="H39" s="295"/>
      <c r="I39" s="302">
        <f>SUM(I37*1.21-I37)</f>
        <v>0</v>
      </c>
      <c r="J39" s="303"/>
    </row>
    <row r="40" spans="4:10" ht="13.5" thickBot="1">
      <c r="D40" s="298" t="s">
        <v>1031</v>
      </c>
      <c r="E40" s="299"/>
      <c r="F40" s="299"/>
      <c r="G40" s="300"/>
      <c r="H40" s="299"/>
      <c r="I40" s="304">
        <f>SUM(I37+I39)</f>
        <v>0</v>
      </c>
      <c r="J40" s="305"/>
    </row>
  </sheetData>
  <sheetProtection password="86EA" sheet="1" objects="1" scenarios="1"/>
  <mergeCells count="8">
    <mergeCell ref="B37:E37"/>
    <mergeCell ref="I37:J37"/>
    <mergeCell ref="I23:J23"/>
    <mergeCell ref="I18:J18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horizontalDpi="300" verticalDpi="300" orientation="landscape" paperSize="9" scale="125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8" customWidth="1"/>
  </cols>
  <sheetData>
    <row r="1" spans="1:8" ht="13.5" thickTop="1">
      <c r="A1" s="136" t="s">
        <v>2</v>
      </c>
      <c r="B1" s="141" t="str">
        <f>Stavba!CisloStavby</f>
        <v>2019/045</v>
      </c>
      <c r="C1" s="144" t="str">
        <f>Stavba!NazevStavby</f>
        <v>Podnikatelský park Milevsko</v>
      </c>
      <c r="D1" s="144"/>
      <c r="E1" s="144"/>
      <c r="F1" s="144"/>
      <c r="G1" s="137"/>
      <c r="H1" s="146"/>
    </row>
    <row r="2" spans="1:8" ht="13.5" thickBot="1">
      <c r="A2" s="138" t="s">
        <v>59</v>
      </c>
      <c r="B2" s="143"/>
      <c r="C2" s="333"/>
      <c r="D2" s="333"/>
      <c r="E2" s="333"/>
      <c r="F2" s="333"/>
      <c r="G2" s="139" t="s">
        <v>60</v>
      </c>
      <c r="H2" s="147" t="s">
        <v>61</v>
      </c>
    </row>
    <row r="3" ht="13.5" thickTop="1"/>
    <row r="4" spans="1:8" ht="18">
      <c r="A4" s="332" t="s">
        <v>62</v>
      </c>
      <c r="B4" s="332"/>
      <c r="C4" s="332"/>
      <c r="D4" s="332"/>
      <c r="E4" s="332"/>
      <c r="F4" s="332"/>
      <c r="G4" s="332"/>
      <c r="H4" s="332"/>
    </row>
    <row r="6" spans="1:8" ht="15.75">
      <c r="A6" s="140" t="s">
        <v>18</v>
      </c>
      <c r="B6" s="142">
        <f>B2</f>
        <v>0</v>
      </c>
      <c r="C6" s="334">
        <f>C2</f>
        <v>0</v>
      </c>
      <c r="D6" s="335"/>
      <c r="E6" s="335"/>
      <c r="F6" s="335"/>
      <c r="G6" s="335"/>
      <c r="H6" s="335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sheetProtection password="86EA" sheet="1"/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workbookViewId="0" topLeftCell="A7">
      <selection activeCell="C17" sqref="C17"/>
    </sheetView>
  </sheetViews>
  <sheetFormatPr defaultColWidth="9.003906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625" style="46" customWidth="1"/>
    <col min="5" max="5" width="13.625" style="46" customWidth="1"/>
    <col min="6" max="6" width="16.625" style="46" customWidth="1"/>
    <col min="7" max="7" width="15.25390625" style="46" customWidth="1"/>
    <col min="8" max="9" width="9.125" style="46" customWidth="1"/>
    <col min="10" max="10" width="27.37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351"/>
      <c r="E2" s="352"/>
      <c r="F2" s="56" t="s">
        <v>17</v>
      </c>
      <c r="G2" s="57"/>
      <c r="H2" s="104"/>
      <c r="I2" s="105"/>
      <c r="J2" s="115" t="s">
        <v>45</v>
      </c>
      <c r="K2" s="114" t="s">
        <v>45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95" customHeight="1">
      <c r="A5" s="63"/>
      <c r="B5" s="64"/>
      <c r="C5" s="361"/>
      <c r="D5" s="362"/>
      <c r="E5" s="363"/>
      <c r="F5" s="54" t="s">
        <v>21</v>
      </c>
      <c r="G5" s="55"/>
      <c r="H5" s="107"/>
      <c r="I5" s="108"/>
      <c r="J5" s="115"/>
    </row>
    <row r="6" spans="1:15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95" customHeight="1">
      <c r="A7" s="63"/>
      <c r="B7" s="69"/>
      <c r="C7" s="362"/>
      <c r="D7" s="366"/>
      <c r="E7" s="367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336"/>
      <c r="D8" s="336"/>
      <c r="E8" s="356"/>
      <c r="F8" s="72" t="s">
        <v>27</v>
      </c>
      <c r="G8" s="55"/>
      <c r="H8" s="73"/>
      <c r="I8" s="74"/>
    </row>
    <row r="9" spans="1:8" ht="12.75">
      <c r="A9" s="71"/>
      <c r="B9" s="54"/>
      <c r="C9" s="336"/>
      <c r="D9" s="336"/>
      <c r="E9" s="356"/>
      <c r="F9" s="47"/>
      <c r="G9" s="75"/>
      <c r="H9" s="47"/>
    </row>
    <row r="10" spans="1:10" ht="12.75">
      <c r="A10" s="71" t="s">
        <v>28</v>
      </c>
      <c r="B10" s="54"/>
      <c r="C10" s="336"/>
      <c r="D10" s="336"/>
      <c r="E10" s="336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336"/>
      <c r="D11" s="336"/>
      <c r="E11" s="336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356"/>
      <c r="D12" s="357"/>
      <c r="E12" s="358"/>
      <c r="F12" s="82" t="s">
        <v>32</v>
      </c>
      <c r="G12" s="83"/>
      <c r="H12" s="47"/>
    </row>
    <row r="13" spans="1:8" ht="28.5" customHeight="1" thickBot="1">
      <c r="A13" s="150" t="s">
        <v>63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64</v>
      </c>
      <c r="C14" s="156"/>
      <c r="D14" s="157"/>
      <c r="E14" s="158" t="s">
        <v>65</v>
      </c>
      <c r="F14" s="158" t="s">
        <v>66</v>
      </c>
      <c r="G14" s="159" t="s">
        <v>67</v>
      </c>
    </row>
    <row r="15" spans="1:7" ht="15.95" customHeight="1">
      <c r="A15" s="160"/>
      <c r="B15" s="161"/>
      <c r="C15" s="162"/>
      <c r="D15" s="364"/>
      <c r="E15" s="365"/>
      <c r="F15" s="163"/>
      <c r="G15" s="164"/>
    </row>
    <row r="16" spans="1:7" ht="15.95" customHeight="1">
      <c r="A16" s="160"/>
      <c r="B16" s="165"/>
      <c r="C16" s="166"/>
      <c r="D16" s="349"/>
      <c r="E16" s="350"/>
      <c r="F16" s="168"/>
      <c r="G16" s="164"/>
    </row>
    <row r="17" spans="1:7" ht="15.95" customHeight="1">
      <c r="A17" s="160"/>
      <c r="B17" s="165"/>
      <c r="C17" s="166"/>
      <c r="D17" s="349"/>
      <c r="E17" s="350"/>
      <c r="F17" s="168"/>
      <c r="G17" s="164"/>
    </row>
    <row r="18" spans="1:7" ht="15.95" customHeight="1">
      <c r="A18" s="160"/>
      <c r="B18" s="169"/>
      <c r="C18" s="166"/>
      <c r="D18" s="349"/>
      <c r="E18" s="350"/>
      <c r="F18" s="168"/>
      <c r="G18" s="164"/>
    </row>
    <row r="19" spans="1:7" ht="15.95" customHeight="1">
      <c r="A19" s="160"/>
      <c r="B19" s="165"/>
      <c r="C19" s="166"/>
      <c r="D19" s="347"/>
      <c r="E19" s="348"/>
      <c r="F19" s="168"/>
      <c r="G19" s="164"/>
    </row>
    <row r="20" spans="1:7" ht="15.95" customHeight="1">
      <c r="A20" s="160"/>
      <c r="B20" s="165"/>
      <c r="C20" s="166"/>
      <c r="D20" s="349"/>
      <c r="E20" s="350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359"/>
      <c r="B23" s="360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339"/>
      <c r="B27" s="340"/>
      <c r="C27" s="341"/>
      <c r="D27" s="342"/>
      <c r="E27" s="341"/>
      <c r="F27" s="354"/>
      <c r="G27" s="355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345">
        <v>0</v>
      </c>
      <c r="G30" s="346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345">
        <f>PRODUCT(F30,C31/100)</f>
        <v>0</v>
      </c>
      <c r="G31" s="346"/>
    </row>
    <row r="32" spans="1:7" ht="12.75">
      <c r="A32" s="95" t="s">
        <v>11</v>
      </c>
      <c r="B32" s="96"/>
      <c r="C32" s="97"/>
      <c r="D32" s="96" t="s">
        <v>42</v>
      </c>
      <c r="E32" s="98"/>
      <c r="F32" s="345">
        <v>0</v>
      </c>
      <c r="G32" s="346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345">
        <f>PRODUCT(F32,C33/100)</f>
        <v>0</v>
      </c>
      <c r="G33" s="346"/>
    </row>
    <row r="34" spans="1:7" ht="12.75" hidden="1">
      <c r="A34" s="95" t="s">
        <v>46</v>
      </c>
      <c r="B34" s="96"/>
      <c r="C34" s="127"/>
      <c r="D34" s="96"/>
      <c r="E34" s="98"/>
      <c r="F34" s="345">
        <v>0</v>
      </c>
      <c r="G34" s="346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343">
        <f>SUM(F30:G34)</f>
        <v>0</v>
      </c>
      <c r="G35" s="344"/>
      <c r="J35" s="117"/>
      <c r="K35" s="117"/>
    </row>
    <row r="36" ht="16.5" customHeight="1">
      <c r="A36" s="102" t="s">
        <v>44</v>
      </c>
    </row>
    <row r="37" spans="2:8" ht="12.75">
      <c r="B37" s="337"/>
      <c r="C37" s="337"/>
      <c r="D37" s="337"/>
      <c r="E37" s="337"/>
      <c r="F37" s="337"/>
      <c r="G37" s="337"/>
      <c r="H37" s="46" t="s">
        <v>1</v>
      </c>
    </row>
    <row r="38" spans="1:8" ht="14.25" customHeight="1">
      <c r="A38" s="102"/>
      <c r="B38" s="337"/>
      <c r="C38" s="337"/>
      <c r="D38" s="337"/>
      <c r="E38" s="337"/>
      <c r="F38" s="337"/>
      <c r="G38" s="337"/>
      <c r="H38" s="46" t="s">
        <v>1</v>
      </c>
    </row>
    <row r="39" spans="1:8" ht="12.75" customHeight="1">
      <c r="A39" s="103"/>
      <c r="B39" s="337"/>
      <c r="C39" s="337"/>
      <c r="D39" s="337"/>
      <c r="E39" s="337"/>
      <c r="F39" s="337"/>
      <c r="G39" s="337"/>
      <c r="H39" s="46" t="s">
        <v>1</v>
      </c>
    </row>
    <row r="40" spans="1:8" ht="12.75">
      <c r="A40" s="103"/>
      <c r="B40" s="337"/>
      <c r="C40" s="337"/>
      <c r="D40" s="337"/>
      <c r="E40" s="337"/>
      <c r="F40" s="337"/>
      <c r="G40" s="337"/>
      <c r="H40" s="46" t="s">
        <v>1</v>
      </c>
    </row>
    <row r="41" spans="1:8" ht="12.75">
      <c r="A41" s="103"/>
      <c r="B41" s="337"/>
      <c r="C41" s="337"/>
      <c r="D41" s="337"/>
      <c r="E41" s="337"/>
      <c r="F41" s="337"/>
      <c r="G41" s="337"/>
      <c r="H41" s="46" t="s">
        <v>1</v>
      </c>
    </row>
    <row r="42" spans="1:8" ht="12.75">
      <c r="A42" s="103"/>
      <c r="B42" s="337"/>
      <c r="C42" s="337"/>
      <c r="D42" s="337"/>
      <c r="E42" s="337"/>
      <c r="F42" s="337"/>
      <c r="G42" s="337"/>
      <c r="H42" s="46" t="s">
        <v>1</v>
      </c>
    </row>
    <row r="43" spans="1:8" ht="12.75">
      <c r="A43" s="103"/>
      <c r="B43" s="337"/>
      <c r="C43" s="337"/>
      <c r="D43" s="337"/>
      <c r="E43" s="337"/>
      <c r="F43" s="337"/>
      <c r="G43" s="337"/>
      <c r="H43" s="46" t="s">
        <v>1</v>
      </c>
    </row>
    <row r="44" spans="1:8" ht="12.75">
      <c r="A44" s="103"/>
      <c r="B44" s="337"/>
      <c r="C44" s="337"/>
      <c r="D44" s="337"/>
      <c r="E44" s="337"/>
      <c r="F44" s="337"/>
      <c r="G44" s="337"/>
      <c r="H44" s="46" t="s">
        <v>1</v>
      </c>
    </row>
    <row r="45" spans="1:8" ht="14.25" customHeight="1">
      <c r="A45" s="103"/>
      <c r="B45" s="338"/>
      <c r="C45" s="338"/>
      <c r="D45" s="338"/>
      <c r="E45" s="338"/>
      <c r="F45" s="338"/>
      <c r="G45" s="338"/>
      <c r="H45" s="46" t="s">
        <v>1</v>
      </c>
    </row>
    <row r="46" spans="2:7" ht="12.75">
      <c r="B46" s="338"/>
      <c r="C46" s="338"/>
      <c r="D46" s="338"/>
      <c r="E46" s="338"/>
      <c r="F46" s="338"/>
      <c r="G46" s="338"/>
    </row>
    <row r="47" spans="2:7" ht="12.75">
      <c r="B47" s="338"/>
      <c r="C47" s="338"/>
      <c r="D47" s="338"/>
      <c r="E47" s="338"/>
      <c r="F47" s="338"/>
      <c r="G47" s="338"/>
    </row>
    <row r="48" spans="2:7" ht="12.75">
      <c r="B48" s="338"/>
      <c r="C48" s="338"/>
      <c r="D48" s="338"/>
      <c r="E48" s="338"/>
      <c r="F48" s="338"/>
      <c r="G48" s="338"/>
    </row>
    <row r="49" spans="2:7" ht="12.75">
      <c r="B49" s="338"/>
      <c r="C49" s="338"/>
      <c r="D49" s="338"/>
      <c r="E49" s="338"/>
      <c r="F49" s="338"/>
      <c r="G49" s="338"/>
    </row>
    <row r="50" spans="2:7" ht="12.75">
      <c r="B50" s="338"/>
      <c r="C50" s="338"/>
      <c r="D50" s="338"/>
      <c r="E50" s="338"/>
      <c r="F50" s="338"/>
      <c r="G50" s="338"/>
    </row>
    <row r="51" spans="2:7" ht="12.75">
      <c r="B51" s="353"/>
      <c r="C51" s="353"/>
      <c r="D51" s="353"/>
      <c r="E51" s="353"/>
      <c r="F51" s="353"/>
      <c r="G51" s="353"/>
    </row>
    <row r="52" spans="2:7" ht="12.75">
      <c r="B52" s="353"/>
      <c r="C52" s="353"/>
      <c r="D52" s="353"/>
      <c r="E52" s="353"/>
      <c r="F52" s="353"/>
      <c r="G52" s="353"/>
    </row>
    <row r="53" spans="2:7" ht="12.75">
      <c r="B53" s="353"/>
      <c r="C53" s="353"/>
      <c r="D53" s="353"/>
      <c r="E53" s="353"/>
      <c r="F53" s="353"/>
      <c r="G53" s="353"/>
    </row>
  </sheetData>
  <sheetProtection password="86EA" sheet="1"/>
  <mergeCells count="28"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76" customWidth="1"/>
    <col min="2" max="2" width="14.375" style="176" customWidth="1"/>
    <col min="3" max="3" width="38.25390625" style="200" customWidth="1"/>
    <col min="4" max="4" width="4.625" style="176" customWidth="1"/>
    <col min="5" max="5" width="10.625" style="176" customWidth="1"/>
    <col min="6" max="6" width="9.875" style="176" customWidth="1"/>
    <col min="7" max="7" width="12.75390625" style="176" customWidth="1"/>
    <col min="8" max="16384" width="9.125" style="176" customWidth="1"/>
  </cols>
  <sheetData>
    <row r="1" spans="1:7" ht="16.5" thickBot="1">
      <c r="A1" s="368" t="s">
        <v>70</v>
      </c>
      <c r="B1" s="368"/>
      <c r="C1" s="369"/>
      <c r="D1" s="368"/>
      <c r="E1" s="368"/>
      <c r="F1" s="368"/>
      <c r="G1" s="368"/>
    </row>
    <row r="2" spans="1:7" ht="13.5" thickTop="1">
      <c r="A2" s="177" t="s">
        <v>71</v>
      </c>
      <c r="B2" s="178"/>
      <c r="C2" s="370"/>
      <c r="D2" s="370"/>
      <c r="E2" s="370"/>
      <c r="F2" s="370"/>
      <c r="G2" s="371"/>
    </row>
    <row r="3" spans="1:7" ht="12.75">
      <c r="A3" s="179" t="s">
        <v>72</v>
      </c>
      <c r="B3" s="180"/>
      <c r="C3" s="372"/>
      <c r="D3" s="372"/>
      <c r="E3" s="372"/>
      <c r="F3" s="372"/>
      <c r="G3" s="373"/>
    </row>
    <row r="4" spans="1:7" ht="13.5" thickBot="1">
      <c r="A4" s="181" t="s">
        <v>73</v>
      </c>
      <c r="B4" s="182"/>
      <c r="C4" s="374"/>
      <c r="D4" s="374"/>
      <c r="E4" s="374"/>
      <c r="F4" s="374"/>
      <c r="G4" s="375"/>
    </row>
    <row r="5" spans="2:4" ht="14.25" thickBot="1" thickTop="1">
      <c r="B5" s="183"/>
      <c r="C5" s="184"/>
      <c r="D5" s="185"/>
    </row>
    <row r="6" spans="1:7" ht="13.5" thickBot="1">
      <c r="A6" s="186" t="s">
        <v>74</v>
      </c>
      <c r="B6" s="187" t="s">
        <v>75</v>
      </c>
      <c r="C6" s="188" t="s">
        <v>76</v>
      </c>
      <c r="D6" s="189" t="s">
        <v>77</v>
      </c>
      <c r="E6" s="190" t="s">
        <v>78</v>
      </c>
      <c r="F6" s="191" t="s">
        <v>79</v>
      </c>
      <c r="G6" s="192" t="s">
        <v>80</v>
      </c>
    </row>
    <row r="7" spans="1:7" ht="14.25" thickBot="1" thickTop="1">
      <c r="A7" s="193"/>
      <c r="B7" s="194"/>
      <c r="C7" s="195"/>
      <c r="D7" s="196"/>
      <c r="E7" s="197"/>
      <c r="F7" s="198"/>
      <c r="G7" s="199"/>
    </row>
  </sheetData>
  <sheetProtection password="86EA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296"/>
  <sheetViews>
    <sheetView showGridLines="0" workbookViewId="0" topLeftCell="A21">
      <selection activeCell="F9" sqref="F9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4.75390625" style="0" customWidth="1"/>
    <col min="14" max="26" width="9.00390625" style="0" hidden="1" customWidth="1"/>
    <col min="29" max="41" width="9.00390625" style="0" hidden="1" customWidth="1"/>
  </cols>
  <sheetData>
    <row r="1" spans="1:10" ht="16.5" thickBot="1">
      <c r="A1" s="368" t="s">
        <v>70</v>
      </c>
      <c r="B1" s="368"/>
      <c r="C1" s="369"/>
      <c r="D1" s="368"/>
      <c r="E1" s="368"/>
      <c r="F1" s="368"/>
      <c r="G1" s="368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78" t="s">
        <v>83</v>
      </c>
      <c r="D2" s="370"/>
      <c r="E2" s="370"/>
      <c r="F2" s="370"/>
      <c r="G2" s="371"/>
      <c r="H2" s="176"/>
      <c r="I2" s="176"/>
      <c r="J2" s="176"/>
    </row>
    <row r="3" spans="1:10" ht="12.75">
      <c r="A3" s="179" t="s">
        <v>72</v>
      </c>
      <c r="B3" s="180" t="s">
        <v>84</v>
      </c>
      <c r="C3" s="379" t="s">
        <v>85</v>
      </c>
      <c r="D3" s="372"/>
      <c r="E3" s="372"/>
      <c r="F3" s="372"/>
      <c r="G3" s="373"/>
      <c r="H3" s="176"/>
      <c r="I3" s="176"/>
      <c r="J3" s="176"/>
    </row>
    <row r="4" spans="1:10" ht="13.5" thickBot="1">
      <c r="A4" s="222" t="s">
        <v>73</v>
      </c>
      <c r="B4" s="223" t="s">
        <v>84</v>
      </c>
      <c r="C4" s="380" t="s">
        <v>85</v>
      </c>
      <c r="D4" s="381"/>
      <c r="E4" s="381"/>
      <c r="F4" s="381"/>
      <c r="G4" s="382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3" ht="39.75" thickBot="1" thickTop="1">
      <c r="A6" s="228" t="s">
        <v>74</v>
      </c>
      <c r="B6" s="229" t="s">
        <v>75</v>
      </c>
      <c r="C6" s="230" t="s">
        <v>76</v>
      </c>
      <c r="D6" s="248" t="s">
        <v>77</v>
      </c>
      <c r="E6" s="249" t="s">
        <v>78</v>
      </c>
      <c r="F6" s="250" t="s">
        <v>79</v>
      </c>
      <c r="G6" s="251" t="s">
        <v>80</v>
      </c>
      <c r="H6" s="252" t="s">
        <v>41</v>
      </c>
      <c r="I6" s="252" t="s">
        <v>102</v>
      </c>
      <c r="J6" s="252" t="s">
        <v>103</v>
      </c>
      <c r="K6" s="253" t="s">
        <v>104</v>
      </c>
      <c r="L6" s="253" t="s">
        <v>105</v>
      </c>
      <c r="M6" s="231" t="s">
        <v>106</v>
      </c>
    </row>
    <row r="7" spans="1:13" ht="12.75">
      <c r="A7" s="254" t="s">
        <v>107</v>
      </c>
      <c r="B7" s="255" t="s">
        <v>108</v>
      </c>
      <c r="C7" s="256" t="s">
        <v>109</v>
      </c>
      <c r="D7" s="257"/>
      <c r="E7" s="224"/>
      <c r="F7" s="383">
        <f>SUM(G8:G260)</f>
        <v>0</v>
      </c>
      <c r="G7" s="384"/>
      <c r="H7" s="225"/>
      <c r="I7" s="225">
        <f>SUM(I8:I260)</f>
        <v>0</v>
      </c>
      <c r="J7" s="225"/>
      <c r="K7" s="225">
        <f>SUM(K8:K260)</f>
        <v>13.387266369999999</v>
      </c>
      <c r="L7" s="258"/>
      <c r="M7" s="259">
        <f>SUM(M8:M260)</f>
        <v>0</v>
      </c>
    </row>
    <row r="8" spans="1:60" ht="12.75" outlineLevel="1">
      <c r="A8" s="245">
        <v>1</v>
      </c>
      <c r="B8" s="232" t="s">
        <v>110</v>
      </c>
      <c r="C8" s="276" t="s">
        <v>111</v>
      </c>
      <c r="D8" s="234" t="s">
        <v>112</v>
      </c>
      <c r="E8" s="237">
        <v>2000</v>
      </c>
      <c r="F8" s="240"/>
      <c r="G8" s="241">
        <f>E8*F8</f>
        <v>0</v>
      </c>
      <c r="H8" s="241">
        <v>21</v>
      </c>
      <c r="I8" s="241">
        <f>G8*(1+H8/100)</f>
        <v>0</v>
      </c>
      <c r="J8" s="241">
        <v>0</v>
      </c>
      <c r="K8" s="241">
        <f>E8*J8</f>
        <v>0</v>
      </c>
      <c r="L8" s="242">
        <v>0</v>
      </c>
      <c r="M8" s="246">
        <f>E8*L8</f>
        <v>0</v>
      </c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5"/>
      <c r="B9" s="232"/>
      <c r="C9" s="277" t="s">
        <v>113</v>
      </c>
      <c r="D9" s="235"/>
      <c r="E9" s="238">
        <v>2000</v>
      </c>
      <c r="F9" s="241"/>
      <c r="G9" s="241"/>
      <c r="H9" s="241"/>
      <c r="I9" s="241"/>
      <c r="J9" s="241"/>
      <c r="K9" s="241"/>
      <c r="L9" s="242"/>
      <c r="M9" s="24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5">
        <v>2</v>
      </c>
      <c r="B10" s="232" t="s">
        <v>110</v>
      </c>
      <c r="C10" s="276" t="s">
        <v>111</v>
      </c>
      <c r="D10" s="234" t="s">
        <v>112</v>
      </c>
      <c r="E10" s="237">
        <v>390.6852</v>
      </c>
      <c r="F10" s="240"/>
      <c r="G10" s="241">
        <f>E10*F10</f>
        <v>0</v>
      </c>
      <c r="H10" s="241">
        <v>21</v>
      </c>
      <c r="I10" s="241">
        <f>G10*(1+H10/100)</f>
        <v>0</v>
      </c>
      <c r="J10" s="241">
        <v>0</v>
      </c>
      <c r="K10" s="241">
        <f>E10*J10</f>
        <v>0</v>
      </c>
      <c r="L10" s="242">
        <v>0</v>
      </c>
      <c r="M10" s="246">
        <f>E10*L10</f>
        <v>0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12.75" outlineLevel="1">
      <c r="A11" s="245"/>
      <c r="B11" s="232"/>
      <c r="C11" s="277" t="s">
        <v>114</v>
      </c>
      <c r="D11" s="235"/>
      <c r="E11" s="238">
        <v>1.65</v>
      </c>
      <c r="F11" s="241"/>
      <c r="G11" s="241"/>
      <c r="H11" s="241"/>
      <c r="I11" s="241"/>
      <c r="J11" s="241"/>
      <c r="K11" s="241"/>
      <c r="L11" s="242"/>
      <c r="M11" s="24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5"/>
      <c r="B12" s="232"/>
      <c r="C12" s="277" t="s">
        <v>115</v>
      </c>
      <c r="D12" s="235"/>
      <c r="E12" s="238">
        <v>51.75</v>
      </c>
      <c r="F12" s="241"/>
      <c r="G12" s="241"/>
      <c r="H12" s="241"/>
      <c r="I12" s="241"/>
      <c r="J12" s="241"/>
      <c r="K12" s="241"/>
      <c r="L12" s="242"/>
      <c r="M12" s="24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12.75" outlineLevel="1">
      <c r="A13" s="245"/>
      <c r="B13" s="232"/>
      <c r="C13" s="277" t="s">
        <v>116</v>
      </c>
      <c r="D13" s="235"/>
      <c r="E13" s="238">
        <v>1.5</v>
      </c>
      <c r="F13" s="241"/>
      <c r="G13" s="241"/>
      <c r="H13" s="241"/>
      <c r="I13" s="241"/>
      <c r="J13" s="241"/>
      <c r="K13" s="241"/>
      <c r="L13" s="242"/>
      <c r="M13" s="24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12.75" outlineLevel="1">
      <c r="A14" s="245"/>
      <c r="B14" s="232"/>
      <c r="C14" s="277" t="s">
        <v>117</v>
      </c>
      <c r="D14" s="235"/>
      <c r="E14" s="238">
        <v>19.45</v>
      </c>
      <c r="F14" s="241"/>
      <c r="G14" s="241"/>
      <c r="H14" s="241"/>
      <c r="I14" s="241"/>
      <c r="J14" s="241"/>
      <c r="K14" s="241"/>
      <c r="L14" s="242"/>
      <c r="M14" s="24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5"/>
      <c r="B15" s="232"/>
      <c r="C15" s="277" t="s">
        <v>118</v>
      </c>
      <c r="D15" s="235"/>
      <c r="E15" s="238">
        <v>2.45</v>
      </c>
      <c r="F15" s="241"/>
      <c r="G15" s="241"/>
      <c r="H15" s="241"/>
      <c r="I15" s="241"/>
      <c r="J15" s="241"/>
      <c r="K15" s="241"/>
      <c r="L15" s="242"/>
      <c r="M15" s="24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5"/>
      <c r="B16" s="232"/>
      <c r="C16" s="277" t="s">
        <v>119</v>
      </c>
      <c r="D16" s="235"/>
      <c r="E16" s="238">
        <v>0.28</v>
      </c>
      <c r="F16" s="241"/>
      <c r="G16" s="241"/>
      <c r="H16" s="241"/>
      <c r="I16" s="241"/>
      <c r="J16" s="241"/>
      <c r="K16" s="241"/>
      <c r="L16" s="242"/>
      <c r="M16" s="24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12.75" outlineLevel="1">
      <c r="A17" s="245"/>
      <c r="B17" s="232"/>
      <c r="C17" s="277" t="s">
        <v>120</v>
      </c>
      <c r="D17" s="235"/>
      <c r="E17" s="238">
        <v>313.61</v>
      </c>
      <c r="F17" s="241"/>
      <c r="G17" s="241"/>
      <c r="H17" s="241"/>
      <c r="I17" s="241"/>
      <c r="J17" s="241"/>
      <c r="K17" s="241"/>
      <c r="L17" s="242"/>
      <c r="M17" s="24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5">
        <v>3</v>
      </c>
      <c r="B18" s="232" t="s">
        <v>121</v>
      </c>
      <c r="C18" s="276" t="s">
        <v>122</v>
      </c>
      <c r="D18" s="234" t="s">
        <v>112</v>
      </c>
      <c r="E18" s="237">
        <v>9800</v>
      </c>
      <c r="F18" s="240"/>
      <c r="G18" s="241">
        <f aca="true" t="shared" si="0" ref="G18:G24">E18*F18</f>
        <v>0</v>
      </c>
      <c r="H18" s="241">
        <v>21</v>
      </c>
      <c r="I18" s="241">
        <f aca="true" t="shared" si="1" ref="I18:I24">G18*(1+H18/100)</f>
        <v>0</v>
      </c>
      <c r="J18" s="241">
        <v>0</v>
      </c>
      <c r="K18" s="241">
        <f aca="true" t="shared" si="2" ref="K18:K24">E18*J18</f>
        <v>0</v>
      </c>
      <c r="L18" s="242">
        <v>0</v>
      </c>
      <c r="M18" s="246">
        <f aca="true" t="shared" si="3" ref="M18:M24">E18*L18</f>
        <v>0</v>
      </c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5">
        <v>4</v>
      </c>
      <c r="B19" s="232" t="s">
        <v>123</v>
      </c>
      <c r="C19" s="276" t="s">
        <v>124</v>
      </c>
      <c r="D19" s="234" t="s">
        <v>112</v>
      </c>
      <c r="E19" s="237">
        <v>9800</v>
      </c>
      <c r="F19" s="240"/>
      <c r="G19" s="241">
        <f t="shared" si="0"/>
        <v>0</v>
      </c>
      <c r="H19" s="241">
        <v>21</v>
      </c>
      <c r="I19" s="241">
        <f t="shared" si="1"/>
        <v>0</v>
      </c>
      <c r="J19" s="241">
        <v>0</v>
      </c>
      <c r="K19" s="241">
        <f t="shared" si="2"/>
        <v>0</v>
      </c>
      <c r="L19" s="242">
        <v>0</v>
      </c>
      <c r="M19" s="246">
        <f t="shared" si="3"/>
        <v>0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5">
        <v>5</v>
      </c>
      <c r="B20" s="232" t="s">
        <v>125</v>
      </c>
      <c r="C20" s="276" t="s">
        <v>126</v>
      </c>
      <c r="D20" s="234" t="s">
        <v>112</v>
      </c>
      <c r="E20" s="237">
        <v>5</v>
      </c>
      <c r="F20" s="240"/>
      <c r="G20" s="241">
        <f t="shared" si="0"/>
        <v>0</v>
      </c>
      <c r="H20" s="241">
        <v>21</v>
      </c>
      <c r="I20" s="241">
        <f t="shared" si="1"/>
        <v>0</v>
      </c>
      <c r="J20" s="241">
        <v>0</v>
      </c>
      <c r="K20" s="241">
        <f t="shared" si="2"/>
        <v>0</v>
      </c>
      <c r="L20" s="242">
        <v>0</v>
      </c>
      <c r="M20" s="246">
        <f t="shared" si="3"/>
        <v>0</v>
      </c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5">
        <v>6</v>
      </c>
      <c r="B21" s="232" t="s">
        <v>127</v>
      </c>
      <c r="C21" s="276" t="s">
        <v>128</v>
      </c>
      <c r="D21" s="234" t="s">
        <v>112</v>
      </c>
      <c r="E21" s="237">
        <v>5</v>
      </c>
      <c r="F21" s="240"/>
      <c r="G21" s="241">
        <f t="shared" si="0"/>
        <v>0</v>
      </c>
      <c r="H21" s="241">
        <v>21</v>
      </c>
      <c r="I21" s="241">
        <f t="shared" si="1"/>
        <v>0</v>
      </c>
      <c r="J21" s="241">
        <v>0.00824</v>
      </c>
      <c r="K21" s="241">
        <f t="shared" si="2"/>
        <v>0.0412</v>
      </c>
      <c r="L21" s="242">
        <v>0</v>
      </c>
      <c r="M21" s="246">
        <f t="shared" si="3"/>
        <v>0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5">
        <v>7</v>
      </c>
      <c r="B22" s="232" t="s">
        <v>129</v>
      </c>
      <c r="C22" s="276" t="s">
        <v>130</v>
      </c>
      <c r="D22" s="234" t="s">
        <v>112</v>
      </c>
      <c r="E22" s="237">
        <v>5</v>
      </c>
      <c r="F22" s="240"/>
      <c r="G22" s="241">
        <f t="shared" si="0"/>
        <v>0</v>
      </c>
      <c r="H22" s="241">
        <v>21</v>
      </c>
      <c r="I22" s="241">
        <f t="shared" si="1"/>
        <v>0</v>
      </c>
      <c r="J22" s="241">
        <v>0.01557</v>
      </c>
      <c r="K22" s="241">
        <f t="shared" si="2"/>
        <v>0.07785</v>
      </c>
      <c r="L22" s="242">
        <v>0</v>
      </c>
      <c r="M22" s="246">
        <f t="shared" si="3"/>
        <v>0</v>
      </c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5">
        <v>8</v>
      </c>
      <c r="B23" s="232" t="s">
        <v>131</v>
      </c>
      <c r="C23" s="276" t="s">
        <v>132</v>
      </c>
      <c r="D23" s="234" t="s">
        <v>112</v>
      </c>
      <c r="E23" s="237">
        <v>5</v>
      </c>
      <c r="F23" s="240"/>
      <c r="G23" s="241">
        <f t="shared" si="0"/>
        <v>0</v>
      </c>
      <c r="H23" s="241">
        <v>21</v>
      </c>
      <c r="I23" s="241">
        <f t="shared" si="1"/>
        <v>0</v>
      </c>
      <c r="J23" s="241">
        <v>0.01753</v>
      </c>
      <c r="K23" s="241">
        <f t="shared" si="2"/>
        <v>0.08765</v>
      </c>
      <c r="L23" s="242">
        <v>0</v>
      </c>
      <c r="M23" s="246">
        <f t="shared" si="3"/>
        <v>0</v>
      </c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5">
        <v>9</v>
      </c>
      <c r="B24" s="232" t="s">
        <v>133</v>
      </c>
      <c r="C24" s="276" t="s">
        <v>134</v>
      </c>
      <c r="D24" s="234" t="s">
        <v>112</v>
      </c>
      <c r="E24" s="237">
        <v>2739.562</v>
      </c>
      <c r="F24" s="240"/>
      <c r="G24" s="241">
        <f t="shared" si="0"/>
        <v>0</v>
      </c>
      <c r="H24" s="241">
        <v>21</v>
      </c>
      <c r="I24" s="241">
        <f t="shared" si="1"/>
        <v>0</v>
      </c>
      <c r="J24" s="241">
        <v>0</v>
      </c>
      <c r="K24" s="241">
        <f t="shared" si="2"/>
        <v>0</v>
      </c>
      <c r="L24" s="242">
        <v>0</v>
      </c>
      <c r="M24" s="246">
        <f t="shared" si="3"/>
        <v>0</v>
      </c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5"/>
      <c r="B25" s="232"/>
      <c r="C25" s="277" t="s">
        <v>135</v>
      </c>
      <c r="D25" s="235"/>
      <c r="E25" s="238">
        <v>750</v>
      </c>
      <c r="F25" s="241"/>
      <c r="G25" s="241"/>
      <c r="H25" s="241"/>
      <c r="I25" s="241"/>
      <c r="J25" s="241"/>
      <c r="K25" s="241"/>
      <c r="L25" s="242"/>
      <c r="M25" s="24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5"/>
      <c r="B26" s="232"/>
      <c r="C26" s="277" t="s">
        <v>136</v>
      </c>
      <c r="D26" s="235"/>
      <c r="E26" s="238">
        <v>208.17</v>
      </c>
      <c r="F26" s="241"/>
      <c r="G26" s="241"/>
      <c r="H26" s="241"/>
      <c r="I26" s="241"/>
      <c r="J26" s="241"/>
      <c r="K26" s="241"/>
      <c r="L26" s="242"/>
      <c r="M26" s="24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5"/>
      <c r="B27" s="232"/>
      <c r="C27" s="277" t="s">
        <v>137</v>
      </c>
      <c r="D27" s="235"/>
      <c r="E27" s="238">
        <v>57.83</v>
      </c>
      <c r="F27" s="241"/>
      <c r="G27" s="241"/>
      <c r="H27" s="241"/>
      <c r="I27" s="241"/>
      <c r="J27" s="241"/>
      <c r="K27" s="241"/>
      <c r="L27" s="242"/>
      <c r="M27" s="24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5"/>
      <c r="B28" s="232"/>
      <c r="C28" s="277" t="s">
        <v>138</v>
      </c>
      <c r="D28" s="235"/>
      <c r="E28" s="238">
        <v>1273.67</v>
      </c>
      <c r="F28" s="241"/>
      <c r="G28" s="241"/>
      <c r="H28" s="241"/>
      <c r="I28" s="241"/>
      <c r="J28" s="241"/>
      <c r="K28" s="241"/>
      <c r="L28" s="242"/>
      <c r="M28" s="24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5"/>
      <c r="B29" s="232"/>
      <c r="C29" s="277" t="s">
        <v>139</v>
      </c>
      <c r="D29" s="235"/>
      <c r="E29" s="238">
        <v>211.73</v>
      </c>
      <c r="F29" s="241"/>
      <c r="G29" s="241"/>
      <c r="H29" s="241"/>
      <c r="I29" s="241"/>
      <c r="J29" s="241"/>
      <c r="K29" s="241"/>
      <c r="L29" s="242"/>
      <c r="M29" s="24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5"/>
      <c r="B30" s="232"/>
      <c r="C30" s="277" t="s">
        <v>140</v>
      </c>
      <c r="D30" s="235"/>
      <c r="E30" s="238">
        <v>56.77</v>
      </c>
      <c r="F30" s="241"/>
      <c r="G30" s="241"/>
      <c r="H30" s="241"/>
      <c r="I30" s="241"/>
      <c r="J30" s="241"/>
      <c r="K30" s="241"/>
      <c r="L30" s="242"/>
      <c r="M30" s="24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12.75" outlineLevel="1">
      <c r="A31" s="245"/>
      <c r="B31" s="232"/>
      <c r="C31" s="277" t="s">
        <v>141</v>
      </c>
      <c r="D31" s="235"/>
      <c r="E31" s="238">
        <v>16.82</v>
      </c>
      <c r="F31" s="241"/>
      <c r="G31" s="241"/>
      <c r="H31" s="241"/>
      <c r="I31" s="241"/>
      <c r="J31" s="241"/>
      <c r="K31" s="241"/>
      <c r="L31" s="242"/>
      <c r="M31" s="24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45"/>
      <c r="B32" s="232"/>
      <c r="C32" s="277" t="s">
        <v>142</v>
      </c>
      <c r="D32" s="235"/>
      <c r="E32" s="238">
        <v>88.9</v>
      </c>
      <c r="F32" s="241"/>
      <c r="G32" s="241"/>
      <c r="H32" s="241"/>
      <c r="I32" s="241"/>
      <c r="J32" s="241"/>
      <c r="K32" s="241"/>
      <c r="L32" s="242"/>
      <c r="M32" s="24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5"/>
      <c r="B33" s="232"/>
      <c r="C33" s="277" t="s">
        <v>143</v>
      </c>
      <c r="D33" s="235"/>
      <c r="E33" s="238">
        <v>71.99</v>
      </c>
      <c r="F33" s="241"/>
      <c r="G33" s="241"/>
      <c r="H33" s="241"/>
      <c r="I33" s="241"/>
      <c r="J33" s="241"/>
      <c r="K33" s="241"/>
      <c r="L33" s="242"/>
      <c r="M33" s="24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5"/>
      <c r="B34" s="232"/>
      <c r="C34" s="277" t="s">
        <v>144</v>
      </c>
      <c r="D34" s="235"/>
      <c r="E34" s="238">
        <v>3.68</v>
      </c>
      <c r="F34" s="241"/>
      <c r="G34" s="241"/>
      <c r="H34" s="241"/>
      <c r="I34" s="241"/>
      <c r="J34" s="241"/>
      <c r="K34" s="241"/>
      <c r="L34" s="242"/>
      <c r="M34" s="24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5">
        <v>10</v>
      </c>
      <c r="B35" s="232" t="s">
        <v>145</v>
      </c>
      <c r="C35" s="276" t="s">
        <v>146</v>
      </c>
      <c r="D35" s="234" t="s">
        <v>112</v>
      </c>
      <c r="E35" s="237">
        <v>24.88</v>
      </c>
      <c r="F35" s="240"/>
      <c r="G35" s="241">
        <f>E35*F35</f>
        <v>0</v>
      </c>
      <c r="H35" s="241">
        <v>21</v>
      </c>
      <c r="I35" s="241">
        <f>G35*(1+H35/100)</f>
        <v>0</v>
      </c>
      <c r="J35" s="241">
        <v>0</v>
      </c>
      <c r="K35" s="241">
        <f>E35*J35</f>
        <v>0</v>
      </c>
      <c r="L35" s="242">
        <v>0</v>
      </c>
      <c r="M35" s="246">
        <f>E35*L35</f>
        <v>0</v>
      </c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5"/>
      <c r="B36" s="232"/>
      <c r="C36" s="277" t="s">
        <v>147</v>
      </c>
      <c r="D36" s="235"/>
      <c r="E36" s="238">
        <v>1.3</v>
      </c>
      <c r="F36" s="241"/>
      <c r="G36" s="241"/>
      <c r="H36" s="241"/>
      <c r="I36" s="241"/>
      <c r="J36" s="241"/>
      <c r="K36" s="241"/>
      <c r="L36" s="242"/>
      <c r="M36" s="24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5"/>
      <c r="B37" s="232"/>
      <c r="C37" s="277" t="s">
        <v>148</v>
      </c>
      <c r="D37" s="235"/>
      <c r="E37" s="238">
        <v>4.4</v>
      </c>
      <c r="F37" s="241"/>
      <c r="G37" s="241"/>
      <c r="H37" s="241"/>
      <c r="I37" s="241"/>
      <c r="J37" s="241"/>
      <c r="K37" s="241"/>
      <c r="L37" s="242"/>
      <c r="M37" s="24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5"/>
      <c r="B38" s="232"/>
      <c r="C38" s="277" t="s">
        <v>149</v>
      </c>
      <c r="D38" s="235"/>
      <c r="E38" s="238">
        <v>1.87</v>
      </c>
      <c r="F38" s="241"/>
      <c r="G38" s="241"/>
      <c r="H38" s="241"/>
      <c r="I38" s="241"/>
      <c r="J38" s="241"/>
      <c r="K38" s="241"/>
      <c r="L38" s="242"/>
      <c r="M38" s="24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33.75" outlineLevel="1">
      <c r="A39" s="245"/>
      <c r="B39" s="232"/>
      <c r="C39" s="277" t="s">
        <v>150</v>
      </c>
      <c r="D39" s="235"/>
      <c r="E39" s="238">
        <v>9.81</v>
      </c>
      <c r="F39" s="241"/>
      <c r="G39" s="241"/>
      <c r="H39" s="241"/>
      <c r="I39" s="241"/>
      <c r="J39" s="241"/>
      <c r="K39" s="241"/>
      <c r="L39" s="242"/>
      <c r="M39" s="24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5"/>
      <c r="B40" s="232"/>
      <c r="C40" s="277" t="s">
        <v>151</v>
      </c>
      <c r="D40" s="235"/>
      <c r="E40" s="238">
        <v>7.5</v>
      </c>
      <c r="F40" s="241"/>
      <c r="G40" s="241"/>
      <c r="H40" s="241"/>
      <c r="I40" s="241"/>
      <c r="J40" s="241"/>
      <c r="K40" s="241"/>
      <c r="L40" s="242"/>
      <c r="M40" s="24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5">
        <v>11</v>
      </c>
      <c r="B41" s="232" t="s">
        <v>145</v>
      </c>
      <c r="C41" s="276" t="s">
        <v>146</v>
      </c>
      <c r="D41" s="234" t="s">
        <v>112</v>
      </c>
      <c r="E41" s="237">
        <v>650.52</v>
      </c>
      <c r="F41" s="240"/>
      <c r="G41" s="241">
        <f>E41*F41</f>
        <v>0</v>
      </c>
      <c r="H41" s="241">
        <v>21</v>
      </c>
      <c r="I41" s="241">
        <f>G41*(1+H41/100)</f>
        <v>0</v>
      </c>
      <c r="J41" s="241">
        <v>0</v>
      </c>
      <c r="K41" s="241">
        <f>E41*J41</f>
        <v>0</v>
      </c>
      <c r="L41" s="242">
        <v>0</v>
      </c>
      <c r="M41" s="246">
        <f>E41*L41</f>
        <v>0</v>
      </c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33.75" outlineLevel="1">
      <c r="A42" s="245"/>
      <c r="B42" s="232"/>
      <c r="C42" s="277" t="s">
        <v>152</v>
      </c>
      <c r="D42" s="235"/>
      <c r="E42" s="238">
        <v>12.56</v>
      </c>
      <c r="F42" s="241"/>
      <c r="G42" s="241"/>
      <c r="H42" s="241"/>
      <c r="I42" s="241"/>
      <c r="J42" s="241"/>
      <c r="K42" s="241"/>
      <c r="L42" s="242"/>
      <c r="M42" s="24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22.5" outlineLevel="1">
      <c r="A43" s="245"/>
      <c r="B43" s="232"/>
      <c r="C43" s="277" t="s">
        <v>153</v>
      </c>
      <c r="D43" s="235"/>
      <c r="E43" s="238">
        <v>10.52</v>
      </c>
      <c r="F43" s="241"/>
      <c r="G43" s="241"/>
      <c r="H43" s="241"/>
      <c r="I43" s="241"/>
      <c r="J43" s="241"/>
      <c r="K43" s="241"/>
      <c r="L43" s="242"/>
      <c r="M43" s="24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2.75" outlineLevel="1">
      <c r="A44" s="245"/>
      <c r="B44" s="232"/>
      <c r="C44" s="277" t="s">
        <v>154</v>
      </c>
      <c r="D44" s="235"/>
      <c r="E44" s="238">
        <v>586.5</v>
      </c>
      <c r="F44" s="241"/>
      <c r="G44" s="241"/>
      <c r="H44" s="241"/>
      <c r="I44" s="241"/>
      <c r="J44" s="241"/>
      <c r="K44" s="241"/>
      <c r="L44" s="242"/>
      <c r="M44" s="24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12.75" outlineLevel="1">
      <c r="A45" s="245"/>
      <c r="B45" s="232"/>
      <c r="C45" s="277" t="s">
        <v>155</v>
      </c>
      <c r="D45" s="235"/>
      <c r="E45" s="238">
        <v>25</v>
      </c>
      <c r="F45" s="241"/>
      <c r="G45" s="241"/>
      <c r="H45" s="241"/>
      <c r="I45" s="241"/>
      <c r="J45" s="241"/>
      <c r="K45" s="241"/>
      <c r="L45" s="242"/>
      <c r="M45" s="24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33.75" outlineLevel="1">
      <c r="A46" s="245"/>
      <c r="B46" s="232"/>
      <c r="C46" s="277" t="s">
        <v>156</v>
      </c>
      <c r="D46" s="235"/>
      <c r="E46" s="238">
        <v>9.97</v>
      </c>
      <c r="F46" s="241"/>
      <c r="G46" s="241"/>
      <c r="H46" s="241"/>
      <c r="I46" s="241"/>
      <c r="J46" s="241"/>
      <c r="K46" s="241"/>
      <c r="L46" s="242"/>
      <c r="M46" s="24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2.75" outlineLevel="1">
      <c r="A47" s="245"/>
      <c r="B47" s="232"/>
      <c r="C47" s="277" t="s">
        <v>157</v>
      </c>
      <c r="D47" s="235"/>
      <c r="E47" s="238">
        <v>5.97</v>
      </c>
      <c r="F47" s="241"/>
      <c r="G47" s="241"/>
      <c r="H47" s="241"/>
      <c r="I47" s="241"/>
      <c r="J47" s="241"/>
      <c r="K47" s="241"/>
      <c r="L47" s="242"/>
      <c r="M47" s="24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2.75" outlineLevel="1">
      <c r="A48" s="245">
        <v>12</v>
      </c>
      <c r="B48" s="232" t="s">
        <v>158</v>
      </c>
      <c r="C48" s="276" t="s">
        <v>159</v>
      </c>
      <c r="D48" s="234" t="s">
        <v>112</v>
      </c>
      <c r="E48" s="237">
        <v>650.52</v>
      </c>
      <c r="F48" s="240"/>
      <c r="G48" s="241">
        <f>E48*F48</f>
        <v>0</v>
      </c>
      <c r="H48" s="241">
        <v>21</v>
      </c>
      <c r="I48" s="241">
        <f>G48*(1+H48/100)</f>
        <v>0</v>
      </c>
      <c r="J48" s="241">
        <v>0</v>
      </c>
      <c r="K48" s="241">
        <f>E48*J48</f>
        <v>0</v>
      </c>
      <c r="L48" s="242">
        <v>0</v>
      </c>
      <c r="M48" s="246">
        <f>E48*L48</f>
        <v>0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33.75" outlineLevel="1">
      <c r="A49" s="245"/>
      <c r="B49" s="232"/>
      <c r="C49" s="277" t="s">
        <v>152</v>
      </c>
      <c r="D49" s="235"/>
      <c r="E49" s="238">
        <v>12.56</v>
      </c>
      <c r="F49" s="241"/>
      <c r="G49" s="241"/>
      <c r="H49" s="241"/>
      <c r="I49" s="241"/>
      <c r="J49" s="241"/>
      <c r="K49" s="241"/>
      <c r="L49" s="242"/>
      <c r="M49" s="24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22.5" outlineLevel="1">
      <c r="A50" s="245"/>
      <c r="B50" s="232"/>
      <c r="C50" s="277" t="s">
        <v>153</v>
      </c>
      <c r="D50" s="235"/>
      <c r="E50" s="238">
        <v>10.52</v>
      </c>
      <c r="F50" s="241"/>
      <c r="G50" s="241"/>
      <c r="H50" s="241"/>
      <c r="I50" s="241"/>
      <c r="J50" s="241"/>
      <c r="K50" s="241"/>
      <c r="L50" s="242"/>
      <c r="M50" s="24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5"/>
      <c r="B51" s="232"/>
      <c r="C51" s="277" t="s">
        <v>154</v>
      </c>
      <c r="D51" s="235"/>
      <c r="E51" s="238">
        <v>586.5</v>
      </c>
      <c r="F51" s="241"/>
      <c r="G51" s="241"/>
      <c r="H51" s="241"/>
      <c r="I51" s="241"/>
      <c r="J51" s="241"/>
      <c r="K51" s="241"/>
      <c r="L51" s="242"/>
      <c r="M51" s="24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12.75" outlineLevel="1">
      <c r="A52" s="245"/>
      <c r="B52" s="232"/>
      <c r="C52" s="277" t="s">
        <v>155</v>
      </c>
      <c r="D52" s="235"/>
      <c r="E52" s="238">
        <v>25</v>
      </c>
      <c r="F52" s="241"/>
      <c r="G52" s="241"/>
      <c r="H52" s="241"/>
      <c r="I52" s="241"/>
      <c r="J52" s="241"/>
      <c r="K52" s="241"/>
      <c r="L52" s="242"/>
      <c r="M52" s="24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33.75" outlineLevel="1">
      <c r="A53" s="245"/>
      <c r="B53" s="232"/>
      <c r="C53" s="277" t="s">
        <v>156</v>
      </c>
      <c r="D53" s="235"/>
      <c r="E53" s="238">
        <v>9.97</v>
      </c>
      <c r="F53" s="241"/>
      <c r="G53" s="241"/>
      <c r="H53" s="241"/>
      <c r="I53" s="241"/>
      <c r="J53" s="241"/>
      <c r="K53" s="241"/>
      <c r="L53" s="242"/>
      <c r="M53" s="24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5"/>
      <c r="B54" s="232"/>
      <c r="C54" s="277" t="s">
        <v>157</v>
      </c>
      <c r="D54" s="235"/>
      <c r="E54" s="238">
        <v>5.97</v>
      </c>
      <c r="F54" s="241"/>
      <c r="G54" s="241"/>
      <c r="H54" s="241"/>
      <c r="I54" s="241"/>
      <c r="J54" s="241"/>
      <c r="K54" s="241"/>
      <c r="L54" s="242"/>
      <c r="M54" s="24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5">
        <v>13</v>
      </c>
      <c r="B55" s="232" t="s">
        <v>158</v>
      </c>
      <c r="C55" s="276" t="s">
        <v>159</v>
      </c>
      <c r="D55" s="234" t="s">
        <v>112</v>
      </c>
      <c r="E55" s="237">
        <v>24.88</v>
      </c>
      <c r="F55" s="240"/>
      <c r="G55" s="241">
        <f>E55*F55</f>
        <v>0</v>
      </c>
      <c r="H55" s="241">
        <v>21</v>
      </c>
      <c r="I55" s="241">
        <f>G55*(1+H55/100)</f>
        <v>0</v>
      </c>
      <c r="J55" s="241">
        <v>0</v>
      </c>
      <c r="K55" s="241">
        <f>E55*J55</f>
        <v>0</v>
      </c>
      <c r="L55" s="242">
        <v>0</v>
      </c>
      <c r="M55" s="246">
        <f>E55*L55</f>
        <v>0</v>
      </c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5"/>
      <c r="B56" s="232"/>
      <c r="C56" s="277" t="s">
        <v>147</v>
      </c>
      <c r="D56" s="235"/>
      <c r="E56" s="238">
        <v>1.3</v>
      </c>
      <c r="F56" s="241"/>
      <c r="G56" s="241"/>
      <c r="H56" s="241"/>
      <c r="I56" s="241"/>
      <c r="J56" s="241"/>
      <c r="K56" s="241"/>
      <c r="L56" s="242"/>
      <c r="M56" s="24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5"/>
      <c r="B57" s="232"/>
      <c r="C57" s="277" t="s">
        <v>148</v>
      </c>
      <c r="D57" s="235"/>
      <c r="E57" s="238">
        <v>4.4</v>
      </c>
      <c r="F57" s="241"/>
      <c r="G57" s="241"/>
      <c r="H57" s="241"/>
      <c r="I57" s="241"/>
      <c r="J57" s="241"/>
      <c r="K57" s="241"/>
      <c r="L57" s="242"/>
      <c r="M57" s="24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12.75" outlineLevel="1">
      <c r="A58" s="245"/>
      <c r="B58" s="232"/>
      <c r="C58" s="277" t="s">
        <v>149</v>
      </c>
      <c r="D58" s="235"/>
      <c r="E58" s="238">
        <v>1.87</v>
      </c>
      <c r="F58" s="241"/>
      <c r="G58" s="241"/>
      <c r="H58" s="241"/>
      <c r="I58" s="241"/>
      <c r="J58" s="241"/>
      <c r="K58" s="241"/>
      <c r="L58" s="242"/>
      <c r="M58" s="24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33.75" outlineLevel="1">
      <c r="A59" s="245"/>
      <c r="B59" s="232"/>
      <c r="C59" s="277" t="s">
        <v>150</v>
      </c>
      <c r="D59" s="235"/>
      <c r="E59" s="238">
        <v>9.81</v>
      </c>
      <c r="F59" s="241"/>
      <c r="G59" s="241"/>
      <c r="H59" s="241"/>
      <c r="I59" s="241"/>
      <c r="J59" s="241"/>
      <c r="K59" s="241"/>
      <c r="L59" s="242"/>
      <c r="M59" s="24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12.75" outlineLevel="1">
      <c r="A60" s="245"/>
      <c r="B60" s="232"/>
      <c r="C60" s="277" t="s">
        <v>151</v>
      </c>
      <c r="D60" s="235"/>
      <c r="E60" s="238">
        <v>7.5</v>
      </c>
      <c r="F60" s="241"/>
      <c r="G60" s="241"/>
      <c r="H60" s="241"/>
      <c r="I60" s="241"/>
      <c r="J60" s="241"/>
      <c r="K60" s="241"/>
      <c r="L60" s="242"/>
      <c r="M60" s="24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12.75" outlineLevel="1">
      <c r="A61" s="245">
        <v>14</v>
      </c>
      <c r="B61" s="232" t="s">
        <v>160</v>
      </c>
      <c r="C61" s="276" t="s">
        <v>161</v>
      </c>
      <c r="D61" s="234" t="s">
        <v>112</v>
      </c>
      <c r="E61" s="237">
        <v>5</v>
      </c>
      <c r="F61" s="240"/>
      <c r="G61" s="241">
        <f aca="true" t="shared" si="4" ref="G61:G69">E61*F61</f>
        <v>0</v>
      </c>
      <c r="H61" s="241">
        <v>21</v>
      </c>
      <c r="I61" s="241">
        <f aca="true" t="shared" si="5" ref="I61:I69">G61*(1+H61/100)</f>
        <v>0</v>
      </c>
      <c r="J61" s="241">
        <v>0</v>
      </c>
      <c r="K61" s="241">
        <f aca="true" t="shared" si="6" ref="K61:K69">E61*J61</f>
        <v>0</v>
      </c>
      <c r="L61" s="242">
        <v>0</v>
      </c>
      <c r="M61" s="246">
        <f aca="true" t="shared" si="7" ref="M61:M69">E61*L61</f>
        <v>0</v>
      </c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12.75" outlineLevel="1">
      <c r="A62" s="245">
        <v>15</v>
      </c>
      <c r="B62" s="232" t="s">
        <v>162</v>
      </c>
      <c r="C62" s="276" t="s">
        <v>163</v>
      </c>
      <c r="D62" s="234" t="s">
        <v>112</v>
      </c>
      <c r="E62" s="237">
        <v>5</v>
      </c>
      <c r="F62" s="240"/>
      <c r="G62" s="241">
        <f t="shared" si="4"/>
        <v>0</v>
      </c>
      <c r="H62" s="241">
        <v>21</v>
      </c>
      <c r="I62" s="241">
        <f t="shared" si="5"/>
        <v>0</v>
      </c>
      <c r="J62" s="241">
        <v>0</v>
      </c>
      <c r="K62" s="241">
        <f t="shared" si="6"/>
        <v>0</v>
      </c>
      <c r="L62" s="242">
        <v>0</v>
      </c>
      <c r="M62" s="246">
        <f t="shared" si="7"/>
        <v>0</v>
      </c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5">
        <v>16</v>
      </c>
      <c r="B63" s="232" t="s">
        <v>164</v>
      </c>
      <c r="C63" s="276" t="s">
        <v>165</v>
      </c>
      <c r="D63" s="234" t="s">
        <v>112</v>
      </c>
      <c r="E63" s="237">
        <v>5</v>
      </c>
      <c r="F63" s="240"/>
      <c r="G63" s="241">
        <f t="shared" si="4"/>
        <v>0</v>
      </c>
      <c r="H63" s="241">
        <v>21</v>
      </c>
      <c r="I63" s="241">
        <f t="shared" si="5"/>
        <v>0</v>
      </c>
      <c r="J63" s="241">
        <v>0.0035</v>
      </c>
      <c r="K63" s="241">
        <f t="shared" si="6"/>
        <v>0.0175</v>
      </c>
      <c r="L63" s="242">
        <v>0</v>
      </c>
      <c r="M63" s="246">
        <f t="shared" si="7"/>
        <v>0</v>
      </c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5">
        <v>17</v>
      </c>
      <c r="B64" s="232" t="s">
        <v>166</v>
      </c>
      <c r="C64" s="276" t="s">
        <v>167</v>
      </c>
      <c r="D64" s="234" t="s">
        <v>112</v>
      </c>
      <c r="E64" s="237">
        <v>5</v>
      </c>
      <c r="F64" s="240"/>
      <c r="G64" s="241">
        <f t="shared" si="4"/>
        <v>0</v>
      </c>
      <c r="H64" s="241">
        <v>21</v>
      </c>
      <c r="I64" s="241">
        <f t="shared" si="5"/>
        <v>0</v>
      </c>
      <c r="J64" s="241">
        <v>0.00815</v>
      </c>
      <c r="K64" s="241">
        <f t="shared" si="6"/>
        <v>0.040749999999999995</v>
      </c>
      <c r="L64" s="242">
        <v>0</v>
      </c>
      <c r="M64" s="246">
        <f t="shared" si="7"/>
        <v>0</v>
      </c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5">
        <v>18</v>
      </c>
      <c r="B65" s="232" t="s">
        <v>168</v>
      </c>
      <c r="C65" s="276" t="s">
        <v>169</v>
      </c>
      <c r="D65" s="234" t="s">
        <v>112</v>
      </c>
      <c r="E65" s="237">
        <v>5</v>
      </c>
      <c r="F65" s="240"/>
      <c r="G65" s="241">
        <f t="shared" si="4"/>
        <v>0</v>
      </c>
      <c r="H65" s="241">
        <v>21</v>
      </c>
      <c r="I65" s="241">
        <f t="shared" si="5"/>
        <v>0</v>
      </c>
      <c r="J65" s="241">
        <v>0.0154</v>
      </c>
      <c r="K65" s="241">
        <f t="shared" si="6"/>
        <v>0.077</v>
      </c>
      <c r="L65" s="242">
        <v>0</v>
      </c>
      <c r="M65" s="246">
        <f t="shared" si="7"/>
        <v>0</v>
      </c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12.75" outlineLevel="1">
      <c r="A66" s="245">
        <v>19</v>
      </c>
      <c r="B66" s="232" t="s">
        <v>170</v>
      </c>
      <c r="C66" s="276" t="s">
        <v>171</v>
      </c>
      <c r="D66" s="234" t="s">
        <v>112</v>
      </c>
      <c r="E66" s="237">
        <v>5</v>
      </c>
      <c r="F66" s="240"/>
      <c r="G66" s="241">
        <f t="shared" si="4"/>
        <v>0</v>
      </c>
      <c r="H66" s="241">
        <v>21</v>
      </c>
      <c r="I66" s="241">
        <f t="shared" si="5"/>
        <v>0</v>
      </c>
      <c r="J66" s="241">
        <v>0.0154</v>
      </c>
      <c r="K66" s="241">
        <f t="shared" si="6"/>
        <v>0.077</v>
      </c>
      <c r="L66" s="242">
        <v>0</v>
      </c>
      <c r="M66" s="246">
        <f t="shared" si="7"/>
        <v>0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12.75" outlineLevel="1">
      <c r="A67" s="245">
        <v>20</v>
      </c>
      <c r="B67" s="232" t="s">
        <v>172</v>
      </c>
      <c r="C67" s="276" t="s">
        <v>173</v>
      </c>
      <c r="D67" s="234" t="s">
        <v>112</v>
      </c>
      <c r="E67" s="237">
        <v>5</v>
      </c>
      <c r="F67" s="240"/>
      <c r="G67" s="241">
        <f t="shared" si="4"/>
        <v>0</v>
      </c>
      <c r="H67" s="241">
        <v>21</v>
      </c>
      <c r="I67" s="241">
        <f t="shared" si="5"/>
        <v>0</v>
      </c>
      <c r="J67" s="241">
        <v>0.0173</v>
      </c>
      <c r="K67" s="241">
        <f t="shared" si="6"/>
        <v>0.0865</v>
      </c>
      <c r="L67" s="242">
        <v>0</v>
      </c>
      <c r="M67" s="246">
        <f t="shared" si="7"/>
        <v>0</v>
      </c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12.75" outlineLevel="1">
      <c r="A68" s="245">
        <v>21</v>
      </c>
      <c r="B68" s="232" t="s">
        <v>174</v>
      </c>
      <c r="C68" s="276" t="s">
        <v>175</v>
      </c>
      <c r="D68" s="234" t="s">
        <v>112</v>
      </c>
      <c r="E68" s="237">
        <v>5</v>
      </c>
      <c r="F68" s="240"/>
      <c r="G68" s="241">
        <f t="shared" si="4"/>
        <v>0</v>
      </c>
      <c r="H68" s="241">
        <v>21</v>
      </c>
      <c r="I68" s="241">
        <f t="shared" si="5"/>
        <v>0</v>
      </c>
      <c r="J68" s="241">
        <v>0.0173</v>
      </c>
      <c r="K68" s="241">
        <f t="shared" si="6"/>
        <v>0.0865</v>
      </c>
      <c r="L68" s="242">
        <v>0</v>
      </c>
      <c r="M68" s="246">
        <f t="shared" si="7"/>
        <v>0</v>
      </c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5">
        <v>22</v>
      </c>
      <c r="B69" s="232" t="s">
        <v>176</v>
      </c>
      <c r="C69" s="276" t="s">
        <v>177</v>
      </c>
      <c r="D69" s="234" t="s">
        <v>112</v>
      </c>
      <c r="E69" s="237">
        <v>114.6528</v>
      </c>
      <c r="F69" s="240"/>
      <c r="G69" s="241">
        <f t="shared" si="4"/>
        <v>0</v>
      </c>
      <c r="H69" s="241">
        <v>21</v>
      </c>
      <c r="I69" s="241">
        <f t="shared" si="5"/>
        <v>0</v>
      </c>
      <c r="J69" s="241">
        <v>0</v>
      </c>
      <c r="K69" s="241">
        <f t="shared" si="6"/>
        <v>0</v>
      </c>
      <c r="L69" s="242">
        <v>0</v>
      </c>
      <c r="M69" s="246">
        <f t="shared" si="7"/>
        <v>0</v>
      </c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60" ht="22.5" outlineLevel="1">
      <c r="A70" s="245"/>
      <c r="B70" s="232"/>
      <c r="C70" s="277" t="s">
        <v>178</v>
      </c>
      <c r="D70" s="235"/>
      <c r="E70" s="238">
        <v>114.65</v>
      </c>
      <c r="F70" s="241"/>
      <c r="G70" s="241"/>
      <c r="H70" s="241"/>
      <c r="I70" s="241"/>
      <c r="J70" s="241"/>
      <c r="K70" s="241"/>
      <c r="L70" s="242"/>
      <c r="M70" s="24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</row>
    <row r="71" spans="1:60" ht="12.75" outlineLevel="1">
      <c r="A71" s="245">
        <v>23</v>
      </c>
      <c r="B71" s="232" t="s">
        <v>176</v>
      </c>
      <c r="C71" s="276" t="s">
        <v>177</v>
      </c>
      <c r="D71" s="234" t="s">
        <v>112</v>
      </c>
      <c r="E71" s="237">
        <v>130.0155</v>
      </c>
      <c r="F71" s="240"/>
      <c r="G71" s="241">
        <f>E71*F71</f>
        <v>0</v>
      </c>
      <c r="H71" s="241">
        <v>21</v>
      </c>
      <c r="I71" s="241">
        <f>G71*(1+H71/100)</f>
        <v>0</v>
      </c>
      <c r="J71" s="241">
        <v>0</v>
      </c>
      <c r="K71" s="241">
        <f>E71*J71</f>
        <v>0</v>
      </c>
      <c r="L71" s="242">
        <v>0</v>
      </c>
      <c r="M71" s="246">
        <f>E71*L71</f>
        <v>0</v>
      </c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60" ht="33.75" outlineLevel="1">
      <c r="A72" s="245"/>
      <c r="B72" s="232"/>
      <c r="C72" s="277" t="s">
        <v>179</v>
      </c>
      <c r="D72" s="235"/>
      <c r="E72" s="238">
        <v>99.73</v>
      </c>
      <c r="F72" s="241"/>
      <c r="G72" s="241"/>
      <c r="H72" s="241"/>
      <c r="I72" s="241"/>
      <c r="J72" s="241"/>
      <c r="K72" s="241"/>
      <c r="L72" s="242"/>
      <c r="M72" s="24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</row>
    <row r="73" spans="1:60" ht="12.75" outlineLevel="1">
      <c r="A73" s="245"/>
      <c r="B73" s="232"/>
      <c r="C73" s="277" t="s">
        <v>180</v>
      </c>
      <c r="D73" s="235"/>
      <c r="E73" s="238">
        <v>11.29</v>
      </c>
      <c r="F73" s="241"/>
      <c r="G73" s="241"/>
      <c r="H73" s="241"/>
      <c r="I73" s="241"/>
      <c r="J73" s="241"/>
      <c r="K73" s="241"/>
      <c r="L73" s="242"/>
      <c r="M73" s="24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60" ht="12.75" outlineLevel="1">
      <c r="A74" s="245"/>
      <c r="B74" s="232"/>
      <c r="C74" s="277" t="s">
        <v>181</v>
      </c>
      <c r="D74" s="235"/>
      <c r="E74" s="238">
        <v>18.99</v>
      </c>
      <c r="F74" s="241"/>
      <c r="G74" s="241"/>
      <c r="H74" s="241"/>
      <c r="I74" s="241"/>
      <c r="J74" s="241"/>
      <c r="K74" s="241"/>
      <c r="L74" s="242"/>
      <c r="M74" s="24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</row>
    <row r="75" spans="1:60" ht="12.75" outlineLevel="1">
      <c r="A75" s="245">
        <v>24</v>
      </c>
      <c r="B75" s="232" t="s">
        <v>176</v>
      </c>
      <c r="C75" s="276" t="s">
        <v>177</v>
      </c>
      <c r="D75" s="234" t="s">
        <v>112</v>
      </c>
      <c r="E75" s="237">
        <v>643.7796</v>
      </c>
      <c r="F75" s="240"/>
      <c r="G75" s="241">
        <f>E75*F75</f>
        <v>0</v>
      </c>
      <c r="H75" s="241">
        <v>21</v>
      </c>
      <c r="I75" s="241">
        <f>G75*(1+H75/100)</f>
        <v>0</v>
      </c>
      <c r="J75" s="241">
        <v>0</v>
      </c>
      <c r="K75" s="241">
        <f>E75*J75</f>
        <v>0</v>
      </c>
      <c r="L75" s="242">
        <v>0</v>
      </c>
      <c r="M75" s="246">
        <f>E75*L75</f>
        <v>0</v>
      </c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33.75" outlineLevel="1">
      <c r="A76" s="245"/>
      <c r="B76" s="232"/>
      <c r="C76" s="277" t="s">
        <v>182</v>
      </c>
      <c r="D76" s="235"/>
      <c r="E76" s="238">
        <v>527.41</v>
      </c>
      <c r="F76" s="241"/>
      <c r="G76" s="241"/>
      <c r="H76" s="241"/>
      <c r="I76" s="241"/>
      <c r="J76" s="241"/>
      <c r="K76" s="241"/>
      <c r="L76" s="242"/>
      <c r="M76" s="24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60" ht="12.75" outlineLevel="1">
      <c r="A77" s="245"/>
      <c r="B77" s="232"/>
      <c r="C77" s="277" t="s">
        <v>183</v>
      </c>
      <c r="D77" s="235"/>
      <c r="E77" s="238">
        <v>7.72</v>
      </c>
      <c r="F77" s="241"/>
      <c r="G77" s="241"/>
      <c r="H77" s="241"/>
      <c r="I77" s="241"/>
      <c r="J77" s="241"/>
      <c r="K77" s="241"/>
      <c r="L77" s="242"/>
      <c r="M77" s="24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</row>
    <row r="78" spans="1:60" ht="12.75" outlineLevel="1">
      <c r="A78" s="245"/>
      <c r="B78" s="232"/>
      <c r="C78" s="277" t="s">
        <v>184</v>
      </c>
      <c r="D78" s="235"/>
      <c r="E78" s="238">
        <v>36.85</v>
      </c>
      <c r="F78" s="241"/>
      <c r="G78" s="241"/>
      <c r="H78" s="241"/>
      <c r="I78" s="241"/>
      <c r="J78" s="241"/>
      <c r="K78" s="241"/>
      <c r="L78" s="242"/>
      <c r="M78" s="24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12.75" outlineLevel="1">
      <c r="A79" s="245"/>
      <c r="B79" s="232"/>
      <c r="C79" s="277" t="s">
        <v>185</v>
      </c>
      <c r="D79" s="235"/>
      <c r="E79" s="238">
        <v>36.26</v>
      </c>
      <c r="F79" s="241"/>
      <c r="G79" s="241"/>
      <c r="H79" s="241"/>
      <c r="I79" s="241"/>
      <c r="J79" s="241"/>
      <c r="K79" s="241"/>
      <c r="L79" s="242"/>
      <c r="M79" s="24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12.75" outlineLevel="1">
      <c r="A80" s="245"/>
      <c r="B80" s="232"/>
      <c r="C80" s="277" t="s">
        <v>186</v>
      </c>
      <c r="D80" s="235"/>
      <c r="E80" s="238">
        <v>25.1</v>
      </c>
      <c r="F80" s="241"/>
      <c r="G80" s="241"/>
      <c r="H80" s="241"/>
      <c r="I80" s="241"/>
      <c r="J80" s="241"/>
      <c r="K80" s="241"/>
      <c r="L80" s="242"/>
      <c r="M80" s="24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60" ht="12.75" outlineLevel="1">
      <c r="A81" s="245"/>
      <c r="B81" s="232"/>
      <c r="C81" s="277" t="s">
        <v>187</v>
      </c>
      <c r="D81" s="235"/>
      <c r="E81" s="238">
        <v>10.44</v>
      </c>
      <c r="F81" s="241"/>
      <c r="G81" s="241"/>
      <c r="H81" s="241"/>
      <c r="I81" s="241"/>
      <c r="J81" s="241"/>
      <c r="K81" s="241"/>
      <c r="L81" s="242"/>
      <c r="M81" s="24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</row>
    <row r="82" spans="1:60" ht="12.75" outlineLevel="1">
      <c r="A82" s="245">
        <v>25</v>
      </c>
      <c r="B82" s="232" t="s">
        <v>176</v>
      </c>
      <c r="C82" s="276" t="s">
        <v>177</v>
      </c>
      <c r="D82" s="234" t="s">
        <v>112</v>
      </c>
      <c r="E82" s="237">
        <v>772.872</v>
      </c>
      <c r="F82" s="240"/>
      <c r="G82" s="241">
        <f>E82*F82</f>
        <v>0</v>
      </c>
      <c r="H82" s="241">
        <v>21</v>
      </c>
      <c r="I82" s="241">
        <f>G82*(1+H82/100)</f>
        <v>0</v>
      </c>
      <c r="J82" s="241">
        <v>0</v>
      </c>
      <c r="K82" s="241">
        <f>E82*J82</f>
        <v>0</v>
      </c>
      <c r="L82" s="242">
        <v>0</v>
      </c>
      <c r="M82" s="246">
        <f>E82*L82</f>
        <v>0</v>
      </c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</row>
    <row r="83" spans="1:60" ht="33.75" outlineLevel="1">
      <c r="A83" s="245"/>
      <c r="B83" s="232"/>
      <c r="C83" s="277" t="s">
        <v>188</v>
      </c>
      <c r="D83" s="235"/>
      <c r="E83" s="238">
        <v>248.07</v>
      </c>
      <c r="F83" s="241"/>
      <c r="G83" s="241"/>
      <c r="H83" s="241"/>
      <c r="I83" s="241"/>
      <c r="J83" s="241"/>
      <c r="K83" s="241"/>
      <c r="L83" s="242"/>
      <c r="M83" s="24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</row>
    <row r="84" spans="1:60" ht="33.75" outlineLevel="1">
      <c r="A84" s="245"/>
      <c r="B84" s="232"/>
      <c r="C84" s="277" t="s">
        <v>189</v>
      </c>
      <c r="D84" s="235"/>
      <c r="E84" s="238">
        <v>493.77</v>
      </c>
      <c r="F84" s="241"/>
      <c r="G84" s="241"/>
      <c r="H84" s="241"/>
      <c r="I84" s="241"/>
      <c r="J84" s="241"/>
      <c r="K84" s="241"/>
      <c r="L84" s="242"/>
      <c r="M84" s="24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</row>
    <row r="85" spans="1:60" ht="12.75" outlineLevel="1">
      <c r="A85" s="245"/>
      <c r="B85" s="232"/>
      <c r="C85" s="277" t="s">
        <v>190</v>
      </c>
      <c r="D85" s="235"/>
      <c r="E85" s="238">
        <v>27.3</v>
      </c>
      <c r="F85" s="241"/>
      <c r="G85" s="241"/>
      <c r="H85" s="241"/>
      <c r="I85" s="241"/>
      <c r="J85" s="241"/>
      <c r="K85" s="241"/>
      <c r="L85" s="242"/>
      <c r="M85" s="24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</row>
    <row r="86" spans="1:60" ht="12.75" outlineLevel="1">
      <c r="A86" s="245"/>
      <c r="B86" s="232"/>
      <c r="C86" s="277" t="s">
        <v>191</v>
      </c>
      <c r="D86" s="235"/>
      <c r="E86" s="238">
        <v>3.74</v>
      </c>
      <c r="F86" s="241"/>
      <c r="G86" s="241"/>
      <c r="H86" s="241"/>
      <c r="I86" s="241"/>
      <c r="J86" s="241"/>
      <c r="K86" s="241"/>
      <c r="L86" s="242"/>
      <c r="M86" s="24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</row>
    <row r="87" spans="1:60" ht="12.75" outlineLevel="1">
      <c r="A87" s="245">
        <v>26</v>
      </c>
      <c r="B87" s="232" t="s">
        <v>192</v>
      </c>
      <c r="C87" s="276" t="s">
        <v>193</v>
      </c>
      <c r="D87" s="234" t="s">
        <v>112</v>
      </c>
      <c r="E87" s="237">
        <v>772.872</v>
      </c>
      <c r="F87" s="240"/>
      <c r="G87" s="241">
        <f>E87*F87</f>
        <v>0</v>
      </c>
      <c r="H87" s="241">
        <v>21</v>
      </c>
      <c r="I87" s="241">
        <f>G87*(1+H87/100)</f>
        <v>0</v>
      </c>
      <c r="J87" s="241">
        <v>0</v>
      </c>
      <c r="K87" s="241">
        <f>E87*J87</f>
        <v>0</v>
      </c>
      <c r="L87" s="242">
        <v>0</v>
      </c>
      <c r="M87" s="246">
        <f>E87*L87</f>
        <v>0</v>
      </c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</row>
    <row r="88" spans="1:60" ht="33.75" outlineLevel="1">
      <c r="A88" s="245"/>
      <c r="B88" s="232"/>
      <c r="C88" s="277" t="s">
        <v>188</v>
      </c>
      <c r="D88" s="235"/>
      <c r="E88" s="238">
        <v>248.07</v>
      </c>
      <c r="F88" s="241"/>
      <c r="G88" s="241"/>
      <c r="H88" s="241"/>
      <c r="I88" s="241"/>
      <c r="J88" s="241"/>
      <c r="K88" s="241"/>
      <c r="L88" s="242"/>
      <c r="M88" s="24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</row>
    <row r="89" spans="1:60" ht="33.75" outlineLevel="1">
      <c r="A89" s="245"/>
      <c r="B89" s="232"/>
      <c r="C89" s="277" t="s">
        <v>189</v>
      </c>
      <c r="D89" s="235"/>
      <c r="E89" s="238">
        <v>493.77</v>
      </c>
      <c r="F89" s="241"/>
      <c r="G89" s="241"/>
      <c r="H89" s="241"/>
      <c r="I89" s="241"/>
      <c r="J89" s="241"/>
      <c r="K89" s="241"/>
      <c r="L89" s="242"/>
      <c r="M89" s="24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</row>
    <row r="90" spans="1:60" ht="12.75" outlineLevel="1">
      <c r="A90" s="245"/>
      <c r="B90" s="232"/>
      <c r="C90" s="277" t="s">
        <v>190</v>
      </c>
      <c r="D90" s="235"/>
      <c r="E90" s="238">
        <v>27.3</v>
      </c>
      <c r="F90" s="241"/>
      <c r="G90" s="241"/>
      <c r="H90" s="241"/>
      <c r="I90" s="241"/>
      <c r="J90" s="241"/>
      <c r="K90" s="241"/>
      <c r="L90" s="242"/>
      <c r="M90" s="24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</row>
    <row r="91" spans="1:60" ht="12.75" outlineLevel="1">
      <c r="A91" s="245"/>
      <c r="B91" s="232"/>
      <c r="C91" s="277" t="s">
        <v>191</v>
      </c>
      <c r="D91" s="235"/>
      <c r="E91" s="238">
        <v>3.74</v>
      </c>
      <c r="F91" s="241"/>
      <c r="G91" s="241"/>
      <c r="H91" s="241"/>
      <c r="I91" s="241"/>
      <c r="J91" s="241"/>
      <c r="K91" s="241"/>
      <c r="L91" s="242"/>
      <c r="M91" s="24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</row>
    <row r="92" spans="1:60" ht="12.75" outlineLevel="1">
      <c r="A92" s="245">
        <v>27</v>
      </c>
      <c r="B92" s="232" t="s">
        <v>192</v>
      </c>
      <c r="C92" s="276" t="s">
        <v>193</v>
      </c>
      <c r="D92" s="234" t="s">
        <v>112</v>
      </c>
      <c r="E92" s="237">
        <v>130.0155</v>
      </c>
      <c r="F92" s="240"/>
      <c r="G92" s="241">
        <f>E92*F92</f>
        <v>0</v>
      </c>
      <c r="H92" s="241">
        <v>21</v>
      </c>
      <c r="I92" s="241">
        <f>G92*(1+H92/100)</f>
        <v>0</v>
      </c>
      <c r="J92" s="241">
        <v>0</v>
      </c>
      <c r="K92" s="241">
        <f>E92*J92</f>
        <v>0</v>
      </c>
      <c r="L92" s="242">
        <v>0</v>
      </c>
      <c r="M92" s="246">
        <f>E92*L92</f>
        <v>0</v>
      </c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</row>
    <row r="93" spans="1:60" ht="33.75" outlineLevel="1">
      <c r="A93" s="245"/>
      <c r="B93" s="232"/>
      <c r="C93" s="277" t="s">
        <v>179</v>
      </c>
      <c r="D93" s="235"/>
      <c r="E93" s="238">
        <v>99.73</v>
      </c>
      <c r="F93" s="241"/>
      <c r="G93" s="241"/>
      <c r="H93" s="241"/>
      <c r="I93" s="241"/>
      <c r="J93" s="241"/>
      <c r="K93" s="241"/>
      <c r="L93" s="242"/>
      <c r="M93" s="24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</row>
    <row r="94" spans="1:60" ht="12.75" outlineLevel="1">
      <c r="A94" s="245"/>
      <c r="B94" s="232"/>
      <c r="C94" s="277" t="s">
        <v>180</v>
      </c>
      <c r="D94" s="235"/>
      <c r="E94" s="238">
        <v>11.29</v>
      </c>
      <c r="F94" s="241"/>
      <c r="G94" s="241"/>
      <c r="H94" s="241"/>
      <c r="I94" s="241"/>
      <c r="J94" s="241"/>
      <c r="K94" s="241"/>
      <c r="L94" s="242"/>
      <c r="M94" s="24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</row>
    <row r="95" spans="1:60" ht="12.75" outlineLevel="1">
      <c r="A95" s="245"/>
      <c r="B95" s="232"/>
      <c r="C95" s="277" t="s">
        <v>181</v>
      </c>
      <c r="D95" s="235"/>
      <c r="E95" s="238">
        <v>18.99</v>
      </c>
      <c r="F95" s="241"/>
      <c r="G95" s="241"/>
      <c r="H95" s="241"/>
      <c r="I95" s="241"/>
      <c r="J95" s="241"/>
      <c r="K95" s="241"/>
      <c r="L95" s="242"/>
      <c r="M95" s="24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</row>
    <row r="96" spans="1:60" ht="12.75" outlineLevel="1">
      <c r="A96" s="245">
        <v>28</v>
      </c>
      <c r="B96" s="232" t="s">
        <v>192</v>
      </c>
      <c r="C96" s="276" t="s">
        <v>193</v>
      </c>
      <c r="D96" s="234" t="s">
        <v>112</v>
      </c>
      <c r="E96" s="237">
        <v>643.7796</v>
      </c>
      <c r="F96" s="240"/>
      <c r="G96" s="241">
        <f>E96*F96</f>
        <v>0</v>
      </c>
      <c r="H96" s="241">
        <v>21</v>
      </c>
      <c r="I96" s="241">
        <f>G96*(1+H96/100)</f>
        <v>0</v>
      </c>
      <c r="J96" s="241">
        <v>0</v>
      </c>
      <c r="K96" s="241">
        <f>E96*J96</f>
        <v>0</v>
      </c>
      <c r="L96" s="242">
        <v>0</v>
      </c>
      <c r="M96" s="246">
        <f>E96*L96</f>
        <v>0</v>
      </c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</row>
    <row r="97" spans="1:60" ht="33.75" outlineLevel="1">
      <c r="A97" s="245"/>
      <c r="B97" s="232"/>
      <c r="C97" s="277" t="s">
        <v>182</v>
      </c>
      <c r="D97" s="235"/>
      <c r="E97" s="238">
        <v>527.41</v>
      </c>
      <c r="F97" s="241"/>
      <c r="G97" s="241"/>
      <c r="H97" s="241"/>
      <c r="I97" s="241"/>
      <c r="J97" s="241"/>
      <c r="K97" s="241"/>
      <c r="L97" s="242"/>
      <c r="M97" s="24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</row>
    <row r="98" spans="1:60" ht="12.75" outlineLevel="1">
      <c r="A98" s="245"/>
      <c r="B98" s="232"/>
      <c r="C98" s="277" t="s">
        <v>183</v>
      </c>
      <c r="D98" s="235"/>
      <c r="E98" s="238">
        <v>7.72</v>
      </c>
      <c r="F98" s="241"/>
      <c r="G98" s="241"/>
      <c r="H98" s="241"/>
      <c r="I98" s="241"/>
      <c r="J98" s="241"/>
      <c r="K98" s="241"/>
      <c r="L98" s="242"/>
      <c r="M98" s="24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</row>
    <row r="99" spans="1:60" ht="12.75" outlineLevel="1">
      <c r="A99" s="245"/>
      <c r="B99" s="232"/>
      <c r="C99" s="277" t="s">
        <v>184</v>
      </c>
      <c r="D99" s="235"/>
      <c r="E99" s="238">
        <v>36.85</v>
      </c>
      <c r="F99" s="241"/>
      <c r="G99" s="241"/>
      <c r="H99" s="241"/>
      <c r="I99" s="241"/>
      <c r="J99" s="241"/>
      <c r="K99" s="241"/>
      <c r="L99" s="242"/>
      <c r="M99" s="24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</row>
    <row r="100" spans="1:60" ht="12.75" outlineLevel="1">
      <c r="A100" s="245"/>
      <c r="B100" s="232"/>
      <c r="C100" s="277" t="s">
        <v>185</v>
      </c>
      <c r="D100" s="235"/>
      <c r="E100" s="238">
        <v>36.26</v>
      </c>
      <c r="F100" s="241"/>
      <c r="G100" s="241"/>
      <c r="H100" s="241"/>
      <c r="I100" s="241"/>
      <c r="J100" s="241"/>
      <c r="K100" s="241"/>
      <c r="L100" s="242"/>
      <c r="M100" s="24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</row>
    <row r="101" spans="1:60" ht="12.75" outlineLevel="1">
      <c r="A101" s="245"/>
      <c r="B101" s="232"/>
      <c r="C101" s="277" t="s">
        <v>186</v>
      </c>
      <c r="D101" s="235"/>
      <c r="E101" s="238">
        <v>25.1</v>
      </c>
      <c r="F101" s="241"/>
      <c r="G101" s="241"/>
      <c r="H101" s="241"/>
      <c r="I101" s="241"/>
      <c r="J101" s="241"/>
      <c r="K101" s="241"/>
      <c r="L101" s="242"/>
      <c r="M101" s="24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</row>
    <row r="102" spans="1:60" ht="12.75" outlineLevel="1">
      <c r="A102" s="245"/>
      <c r="B102" s="232"/>
      <c r="C102" s="277" t="s">
        <v>187</v>
      </c>
      <c r="D102" s="235"/>
      <c r="E102" s="238">
        <v>10.44</v>
      </c>
      <c r="F102" s="241"/>
      <c r="G102" s="241"/>
      <c r="H102" s="241"/>
      <c r="I102" s="241"/>
      <c r="J102" s="241"/>
      <c r="K102" s="241"/>
      <c r="L102" s="242"/>
      <c r="M102" s="24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</row>
    <row r="103" spans="1:60" ht="12.75" outlineLevel="1">
      <c r="A103" s="245">
        <v>29</v>
      </c>
      <c r="B103" s="232" t="s">
        <v>192</v>
      </c>
      <c r="C103" s="276" t="s">
        <v>193</v>
      </c>
      <c r="D103" s="234" t="s">
        <v>112</v>
      </c>
      <c r="E103" s="237">
        <v>114.6528</v>
      </c>
      <c r="F103" s="240"/>
      <c r="G103" s="241">
        <f aca="true" t="shared" si="8" ref="G103:G112">E103*F103</f>
        <v>0</v>
      </c>
      <c r="H103" s="241">
        <v>21</v>
      </c>
      <c r="I103" s="241">
        <f aca="true" t="shared" si="9" ref="I103:I112">G103*(1+H103/100)</f>
        <v>0</v>
      </c>
      <c r="J103" s="241">
        <v>0</v>
      </c>
      <c r="K103" s="241">
        <f aca="true" t="shared" si="10" ref="K103:K112">E103*J103</f>
        <v>0</v>
      </c>
      <c r="L103" s="242">
        <v>0</v>
      </c>
      <c r="M103" s="246">
        <f aca="true" t="shared" si="11" ref="M103:M112">E103*L103</f>
        <v>0</v>
      </c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</row>
    <row r="104" spans="1:60" ht="12.75" outlineLevel="1">
      <c r="A104" s="245">
        <v>30</v>
      </c>
      <c r="B104" s="232" t="s">
        <v>194</v>
      </c>
      <c r="C104" s="276" t="s">
        <v>195</v>
      </c>
      <c r="D104" s="234" t="s">
        <v>112</v>
      </c>
      <c r="E104" s="237">
        <v>5</v>
      </c>
      <c r="F104" s="240"/>
      <c r="G104" s="241">
        <f t="shared" si="8"/>
        <v>0</v>
      </c>
      <c r="H104" s="241">
        <v>21</v>
      </c>
      <c r="I104" s="241">
        <f t="shared" si="9"/>
        <v>0</v>
      </c>
      <c r="J104" s="241">
        <v>0</v>
      </c>
      <c r="K104" s="241">
        <f t="shared" si="10"/>
        <v>0</v>
      </c>
      <c r="L104" s="242">
        <v>0</v>
      </c>
      <c r="M104" s="246">
        <f t="shared" si="11"/>
        <v>0</v>
      </c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</row>
    <row r="105" spans="1:60" ht="12.75" outlineLevel="1">
      <c r="A105" s="245">
        <v>31</v>
      </c>
      <c r="B105" s="232" t="s">
        <v>196</v>
      </c>
      <c r="C105" s="276" t="s">
        <v>197</v>
      </c>
      <c r="D105" s="234" t="s">
        <v>112</v>
      </c>
      <c r="E105" s="237">
        <v>5</v>
      </c>
      <c r="F105" s="240"/>
      <c r="G105" s="241">
        <f t="shared" si="8"/>
        <v>0</v>
      </c>
      <c r="H105" s="241">
        <v>21</v>
      </c>
      <c r="I105" s="241">
        <f t="shared" si="9"/>
        <v>0</v>
      </c>
      <c r="J105" s="241">
        <v>0</v>
      </c>
      <c r="K105" s="241">
        <f t="shared" si="10"/>
        <v>0</v>
      </c>
      <c r="L105" s="242">
        <v>0</v>
      </c>
      <c r="M105" s="246">
        <f t="shared" si="11"/>
        <v>0</v>
      </c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</row>
    <row r="106" spans="1:60" ht="12.75" outlineLevel="1">
      <c r="A106" s="245">
        <v>32</v>
      </c>
      <c r="B106" s="232" t="s">
        <v>198</v>
      </c>
      <c r="C106" s="276" t="s">
        <v>199</v>
      </c>
      <c r="D106" s="234" t="s">
        <v>112</v>
      </c>
      <c r="E106" s="237">
        <v>5</v>
      </c>
      <c r="F106" s="240"/>
      <c r="G106" s="241">
        <f t="shared" si="8"/>
        <v>0</v>
      </c>
      <c r="H106" s="241">
        <v>21</v>
      </c>
      <c r="I106" s="241">
        <f t="shared" si="9"/>
        <v>0</v>
      </c>
      <c r="J106" s="241">
        <v>0</v>
      </c>
      <c r="K106" s="241">
        <f t="shared" si="10"/>
        <v>0</v>
      </c>
      <c r="L106" s="242">
        <v>0</v>
      </c>
      <c r="M106" s="246">
        <f t="shared" si="11"/>
        <v>0</v>
      </c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</row>
    <row r="107" spans="1:60" ht="12.75" outlineLevel="1">
      <c r="A107" s="245">
        <v>33</v>
      </c>
      <c r="B107" s="232" t="s">
        <v>200</v>
      </c>
      <c r="C107" s="276" t="s">
        <v>201</v>
      </c>
      <c r="D107" s="234" t="s">
        <v>112</v>
      </c>
      <c r="E107" s="237">
        <v>5</v>
      </c>
      <c r="F107" s="240"/>
      <c r="G107" s="241">
        <f t="shared" si="8"/>
        <v>0</v>
      </c>
      <c r="H107" s="241">
        <v>21</v>
      </c>
      <c r="I107" s="241">
        <f t="shared" si="9"/>
        <v>0</v>
      </c>
      <c r="J107" s="241">
        <v>0.01041</v>
      </c>
      <c r="K107" s="241">
        <f t="shared" si="10"/>
        <v>0.052050000000000006</v>
      </c>
      <c r="L107" s="242">
        <v>0</v>
      </c>
      <c r="M107" s="246">
        <f t="shared" si="11"/>
        <v>0</v>
      </c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</row>
    <row r="108" spans="1:60" ht="12.75" outlineLevel="1">
      <c r="A108" s="245">
        <v>34</v>
      </c>
      <c r="B108" s="232" t="s">
        <v>202</v>
      </c>
      <c r="C108" s="276" t="s">
        <v>203</v>
      </c>
      <c r="D108" s="234" t="s">
        <v>112</v>
      </c>
      <c r="E108" s="237">
        <v>5</v>
      </c>
      <c r="F108" s="240"/>
      <c r="G108" s="241">
        <f t="shared" si="8"/>
        <v>0</v>
      </c>
      <c r="H108" s="241">
        <v>21</v>
      </c>
      <c r="I108" s="241">
        <f t="shared" si="9"/>
        <v>0</v>
      </c>
      <c r="J108" s="241">
        <v>0</v>
      </c>
      <c r="K108" s="241">
        <f t="shared" si="10"/>
        <v>0</v>
      </c>
      <c r="L108" s="242">
        <v>0</v>
      </c>
      <c r="M108" s="246">
        <f t="shared" si="11"/>
        <v>0</v>
      </c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</row>
    <row r="109" spans="1:60" ht="12.75" outlineLevel="1">
      <c r="A109" s="245">
        <v>35</v>
      </c>
      <c r="B109" s="232" t="s">
        <v>204</v>
      </c>
      <c r="C109" s="276" t="s">
        <v>205</v>
      </c>
      <c r="D109" s="234" t="s">
        <v>112</v>
      </c>
      <c r="E109" s="237">
        <v>5</v>
      </c>
      <c r="F109" s="240"/>
      <c r="G109" s="241">
        <f t="shared" si="8"/>
        <v>0</v>
      </c>
      <c r="H109" s="241">
        <v>21</v>
      </c>
      <c r="I109" s="241">
        <f t="shared" si="9"/>
        <v>0</v>
      </c>
      <c r="J109" s="241">
        <v>0.01702</v>
      </c>
      <c r="K109" s="241">
        <f t="shared" si="10"/>
        <v>0.08510000000000001</v>
      </c>
      <c r="L109" s="242">
        <v>0</v>
      </c>
      <c r="M109" s="246">
        <f t="shared" si="11"/>
        <v>0</v>
      </c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</row>
    <row r="110" spans="1:60" ht="12.75" outlineLevel="1">
      <c r="A110" s="245">
        <v>36</v>
      </c>
      <c r="B110" s="232" t="s">
        <v>206</v>
      </c>
      <c r="C110" s="276" t="s">
        <v>207</v>
      </c>
      <c r="D110" s="234" t="s">
        <v>112</v>
      </c>
      <c r="E110" s="237">
        <v>5</v>
      </c>
      <c r="F110" s="240"/>
      <c r="G110" s="241">
        <f t="shared" si="8"/>
        <v>0</v>
      </c>
      <c r="H110" s="241">
        <v>21</v>
      </c>
      <c r="I110" s="241">
        <f t="shared" si="9"/>
        <v>0</v>
      </c>
      <c r="J110" s="241">
        <v>0</v>
      </c>
      <c r="K110" s="241">
        <f t="shared" si="10"/>
        <v>0</v>
      </c>
      <c r="L110" s="242">
        <v>0</v>
      </c>
      <c r="M110" s="246">
        <f t="shared" si="11"/>
        <v>0</v>
      </c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</row>
    <row r="111" spans="1:60" ht="12.75" outlineLevel="1">
      <c r="A111" s="245">
        <v>37</v>
      </c>
      <c r="B111" s="232" t="s">
        <v>208</v>
      </c>
      <c r="C111" s="276" t="s">
        <v>209</v>
      </c>
      <c r="D111" s="234" t="s">
        <v>112</v>
      </c>
      <c r="E111" s="237">
        <v>5</v>
      </c>
      <c r="F111" s="240"/>
      <c r="G111" s="241">
        <f t="shared" si="8"/>
        <v>0</v>
      </c>
      <c r="H111" s="241">
        <v>21</v>
      </c>
      <c r="I111" s="241">
        <f t="shared" si="9"/>
        <v>0</v>
      </c>
      <c r="J111" s="241">
        <v>0.01922</v>
      </c>
      <c r="K111" s="241">
        <f t="shared" si="10"/>
        <v>0.0961</v>
      </c>
      <c r="L111" s="242">
        <v>0</v>
      </c>
      <c r="M111" s="246">
        <f t="shared" si="11"/>
        <v>0</v>
      </c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</row>
    <row r="112" spans="1:60" ht="12.75" outlineLevel="1">
      <c r="A112" s="245">
        <v>38</v>
      </c>
      <c r="B112" s="232" t="s">
        <v>210</v>
      </c>
      <c r="C112" s="276" t="s">
        <v>211</v>
      </c>
      <c r="D112" s="234" t="s">
        <v>212</v>
      </c>
      <c r="E112" s="237">
        <v>3910.373</v>
      </c>
      <c r="F112" s="240"/>
      <c r="G112" s="241">
        <f t="shared" si="8"/>
        <v>0</v>
      </c>
      <c r="H112" s="241">
        <v>21</v>
      </c>
      <c r="I112" s="241">
        <f t="shared" si="9"/>
        <v>0</v>
      </c>
      <c r="J112" s="241">
        <v>0.00119</v>
      </c>
      <c r="K112" s="241">
        <f t="shared" si="10"/>
        <v>4.6533438700000005</v>
      </c>
      <c r="L112" s="242">
        <v>0</v>
      </c>
      <c r="M112" s="246">
        <f t="shared" si="11"/>
        <v>0</v>
      </c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</row>
    <row r="113" spans="1:60" ht="22.5" outlineLevel="1">
      <c r="A113" s="245"/>
      <c r="B113" s="232"/>
      <c r="C113" s="277" t="s">
        <v>213</v>
      </c>
      <c r="D113" s="235"/>
      <c r="E113" s="238">
        <v>444.96</v>
      </c>
      <c r="F113" s="241"/>
      <c r="G113" s="241"/>
      <c r="H113" s="241"/>
      <c r="I113" s="241"/>
      <c r="J113" s="241"/>
      <c r="K113" s="241"/>
      <c r="L113" s="242"/>
      <c r="M113" s="24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</row>
    <row r="114" spans="1:60" ht="22.5" outlineLevel="1">
      <c r="A114" s="245"/>
      <c r="B114" s="232"/>
      <c r="C114" s="277" t="s">
        <v>214</v>
      </c>
      <c r="D114" s="235"/>
      <c r="E114" s="238">
        <v>885.68</v>
      </c>
      <c r="F114" s="241"/>
      <c r="G114" s="241"/>
      <c r="H114" s="241"/>
      <c r="I114" s="241"/>
      <c r="J114" s="241"/>
      <c r="K114" s="241"/>
      <c r="L114" s="242"/>
      <c r="M114" s="24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</row>
    <row r="115" spans="1:60" ht="12.75" outlineLevel="1">
      <c r="A115" s="245"/>
      <c r="B115" s="232"/>
      <c r="C115" s="277" t="s">
        <v>215</v>
      </c>
      <c r="D115" s="235"/>
      <c r="E115" s="238">
        <v>48.96</v>
      </c>
      <c r="F115" s="241"/>
      <c r="G115" s="241"/>
      <c r="H115" s="241"/>
      <c r="I115" s="241"/>
      <c r="J115" s="241"/>
      <c r="K115" s="241"/>
      <c r="L115" s="242"/>
      <c r="M115" s="24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</row>
    <row r="116" spans="1:60" ht="12.75" outlineLevel="1">
      <c r="A116" s="245"/>
      <c r="B116" s="232"/>
      <c r="C116" s="277" t="s">
        <v>216</v>
      </c>
      <c r="D116" s="235"/>
      <c r="E116" s="238">
        <v>7.48</v>
      </c>
      <c r="F116" s="241"/>
      <c r="G116" s="241"/>
      <c r="H116" s="241"/>
      <c r="I116" s="241"/>
      <c r="J116" s="241"/>
      <c r="K116" s="241"/>
      <c r="L116" s="242"/>
      <c r="M116" s="24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</row>
    <row r="117" spans="1:60" ht="22.5" outlineLevel="1">
      <c r="A117" s="245"/>
      <c r="B117" s="232"/>
      <c r="C117" s="277" t="s">
        <v>217</v>
      </c>
      <c r="D117" s="235"/>
      <c r="E117" s="238">
        <v>573.26</v>
      </c>
      <c r="F117" s="241"/>
      <c r="G117" s="241"/>
      <c r="H117" s="241"/>
      <c r="I117" s="241"/>
      <c r="J117" s="241"/>
      <c r="K117" s="241"/>
      <c r="L117" s="242"/>
      <c r="M117" s="24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</row>
    <row r="118" spans="1:60" ht="22.5" outlineLevel="1">
      <c r="A118" s="245"/>
      <c r="B118" s="232"/>
      <c r="C118" s="277" t="s">
        <v>218</v>
      </c>
      <c r="D118" s="235"/>
      <c r="E118" s="238">
        <v>1004.59</v>
      </c>
      <c r="F118" s="241"/>
      <c r="G118" s="241"/>
      <c r="H118" s="241"/>
      <c r="I118" s="241"/>
      <c r="J118" s="241"/>
      <c r="K118" s="241"/>
      <c r="L118" s="242"/>
      <c r="M118" s="24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</row>
    <row r="119" spans="1:60" ht="12.75" outlineLevel="1">
      <c r="A119" s="245"/>
      <c r="B119" s="232"/>
      <c r="C119" s="277" t="s">
        <v>219</v>
      </c>
      <c r="D119" s="235"/>
      <c r="E119" s="238">
        <v>15.45</v>
      </c>
      <c r="F119" s="241"/>
      <c r="G119" s="241"/>
      <c r="H119" s="241"/>
      <c r="I119" s="241"/>
      <c r="J119" s="241"/>
      <c r="K119" s="241"/>
      <c r="L119" s="242"/>
      <c r="M119" s="24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</row>
    <row r="120" spans="1:60" ht="12.75" outlineLevel="1">
      <c r="A120" s="245"/>
      <c r="B120" s="232"/>
      <c r="C120" s="277" t="s">
        <v>220</v>
      </c>
      <c r="D120" s="235"/>
      <c r="E120" s="238">
        <v>73.7</v>
      </c>
      <c r="F120" s="241"/>
      <c r="G120" s="241"/>
      <c r="H120" s="241"/>
      <c r="I120" s="241"/>
      <c r="J120" s="241"/>
      <c r="K120" s="241"/>
      <c r="L120" s="242"/>
      <c r="M120" s="24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</row>
    <row r="121" spans="1:60" ht="12.75" outlineLevel="1">
      <c r="A121" s="245"/>
      <c r="B121" s="232"/>
      <c r="C121" s="277" t="s">
        <v>221</v>
      </c>
      <c r="D121" s="235"/>
      <c r="E121" s="238">
        <v>72.52</v>
      </c>
      <c r="F121" s="241"/>
      <c r="G121" s="241"/>
      <c r="H121" s="241"/>
      <c r="I121" s="241"/>
      <c r="J121" s="241"/>
      <c r="K121" s="241"/>
      <c r="L121" s="242"/>
      <c r="M121" s="24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</row>
    <row r="122" spans="1:60" ht="12.75" outlineLevel="1">
      <c r="A122" s="245"/>
      <c r="B122" s="232"/>
      <c r="C122" s="277" t="s">
        <v>222</v>
      </c>
      <c r="D122" s="235"/>
      <c r="E122" s="238">
        <v>50.19</v>
      </c>
      <c r="F122" s="241"/>
      <c r="G122" s="241"/>
      <c r="H122" s="241"/>
      <c r="I122" s="241"/>
      <c r="J122" s="241"/>
      <c r="K122" s="241"/>
      <c r="L122" s="242"/>
      <c r="M122" s="24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</row>
    <row r="123" spans="1:60" ht="12.75" outlineLevel="1">
      <c r="A123" s="245"/>
      <c r="B123" s="232"/>
      <c r="C123" s="277" t="s">
        <v>223</v>
      </c>
      <c r="D123" s="235"/>
      <c r="E123" s="238">
        <v>83.48</v>
      </c>
      <c r="F123" s="241"/>
      <c r="G123" s="241"/>
      <c r="H123" s="241"/>
      <c r="I123" s="241"/>
      <c r="J123" s="241"/>
      <c r="K123" s="241"/>
      <c r="L123" s="242"/>
      <c r="M123" s="24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</row>
    <row r="124" spans="1:60" ht="22.5" outlineLevel="1">
      <c r="A124" s="245"/>
      <c r="B124" s="232"/>
      <c r="C124" s="277" t="s">
        <v>224</v>
      </c>
      <c r="D124" s="235"/>
      <c r="E124" s="238">
        <v>498.67</v>
      </c>
      <c r="F124" s="241"/>
      <c r="G124" s="241"/>
      <c r="H124" s="241"/>
      <c r="I124" s="241"/>
      <c r="J124" s="241"/>
      <c r="K124" s="241"/>
      <c r="L124" s="242"/>
      <c r="M124" s="24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</row>
    <row r="125" spans="1:60" ht="12.75" outlineLevel="1">
      <c r="A125" s="245"/>
      <c r="B125" s="232"/>
      <c r="C125" s="277" t="s">
        <v>225</v>
      </c>
      <c r="D125" s="235"/>
      <c r="E125" s="238">
        <v>56.48</v>
      </c>
      <c r="F125" s="241"/>
      <c r="G125" s="241"/>
      <c r="H125" s="241"/>
      <c r="I125" s="241"/>
      <c r="J125" s="241"/>
      <c r="K125" s="241"/>
      <c r="L125" s="242"/>
      <c r="M125" s="24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</row>
    <row r="126" spans="1:60" ht="12.75" outlineLevel="1">
      <c r="A126" s="245"/>
      <c r="B126" s="232"/>
      <c r="C126" s="277" t="s">
        <v>226</v>
      </c>
      <c r="D126" s="235"/>
      <c r="E126" s="238">
        <v>94.93</v>
      </c>
      <c r="F126" s="241"/>
      <c r="G126" s="241"/>
      <c r="H126" s="241"/>
      <c r="I126" s="241"/>
      <c r="J126" s="241"/>
      <c r="K126" s="241"/>
      <c r="L126" s="242"/>
      <c r="M126" s="24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</row>
    <row r="127" spans="1:60" ht="12.75" outlineLevel="1">
      <c r="A127" s="245">
        <v>39</v>
      </c>
      <c r="B127" s="232" t="s">
        <v>227</v>
      </c>
      <c r="C127" s="276" t="s">
        <v>228</v>
      </c>
      <c r="D127" s="234" t="s">
        <v>212</v>
      </c>
      <c r="E127" s="237">
        <v>3910.373</v>
      </c>
      <c r="F127" s="240"/>
      <c r="G127" s="241">
        <f>E127*F127</f>
        <v>0</v>
      </c>
      <c r="H127" s="241">
        <v>21</v>
      </c>
      <c r="I127" s="241">
        <f>G127*(1+H127/100)</f>
        <v>0</v>
      </c>
      <c r="J127" s="241">
        <v>0</v>
      </c>
      <c r="K127" s="241">
        <f>E127*J127</f>
        <v>0</v>
      </c>
      <c r="L127" s="242">
        <v>0</v>
      </c>
      <c r="M127" s="246">
        <f>E127*L127</f>
        <v>0</v>
      </c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</row>
    <row r="128" spans="1:60" ht="22.5" outlineLevel="1">
      <c r="A128" s="245"/>
      <c r="B128" s="232"/>
      <c r="C128" s="277" t="s">
        <v>213</v>
      </c>
      <c r="D128" s="235"/>
      <c r="E128" s="238">
        <v>444.96</v>
      </c>
      <c r="F128" s="241"/>
      <c r="G128" s="241"/>
      <c r="H128" s="241"/>
      <c r="I128" s="241"/>
      <c r="J128" s="241"/>
      <c r="K128" s="241"/>
      <c r="L128" s="242"/>
      <c r="M128" s="24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</row>
    <row r="129" spans="1:60" ht="22.5" outlineLevel="1">
      <c r="A129" s="245"/>
      <c r="B129" s="232"/>
      <c r="C129" s="277" t="s">
        <v>214</v>
      </c>
      <c r="D129" s="235"/>
      <c r="E129" s="238">
        <v>885.68</v>
      </c>
      <c r="F129" s="241"/>
      <c r="G129" s="241"/>
      <c r="H129" s="241"/>
      <c r="I129" s="241"/>
      <c r="J129" s="241"/>
      <c r="K129" s="241"/>
      <c r="L129" s="242"/>
      <c r="M129" s="24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</row>
    <row r="130" spans="1:60" ht="12.75" outlineLevel="1">
      <c r="A130" s="245"/>
      <c r="B130" s="232"/>
      <c r="C130" s="277" t="s">
        <v>215</v>
      </c>
      <c r="D130" s="235"/>
      <c r="E130" s="238">
        <v>48.96</v>
      </c>
      <c r="F130" s="241"/>
      <c r="G130" s="241"/>
      <c r="H130" s="241"/>
      <c r="I130" s="241"/>
      <c r="J130" s="241"/>
      <c r="K130" s="241"/>
      <c r="L130" s="242"/>
      <c r="M130" s="24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</row>
    <row r="131" spans="1:60" ht="12.75" outlineLevel="1">
      <c r="A131" s="245"/>
      <c r="B131" s="232"/>
      <c r="C131" s="277" t="s">
        <v>216</v>
      </c>
      <c r="D131" s="235"/>
      <c r="E131" s="238">
        <v>7.48</v>
      </c>
      <c r="F131" s="241"/>
      <c r="G131" s="241"/>
      <c r="H131" s="241"/>
      <c r="I131" s="241"/>
      <c r="J131" s="241"/>
      <c r="K131" s="241"/>
      <c r="L131" s="242"/>
      <c r="M131" s="24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</row>
    <row r="132" spans="1:60" ht="22.5" outlineLevel="1">
      <c r="A132" s="245"/>
      <c r="B132" s="232"/>
      <c r="C132" s="277" t="s">
        <v>217</v>
      </c>
      <c r="D132" s="235"/>
      <c r="E132" s="238">
        <v>573.26</v>
      </c>
      <c r="F132" s="241"/>
      <c r="G132" s="241"/>
      <c r="H132" s="241"/>
      <c r="I132" s="241"/>
      <c r="J132" s="241"/>
      <c r="K132" s="241"/>
      <c r="L132" s="242"/>
      <c r="M132" s="24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</row>
    <row r="133" spans="1:60" ht="22.5" outlineLevel="1">
      <c r="A133" s="245"/>
      <c r="B133" s="232"/>
      <c r="C133" s="277" t="s">
        <v>218</v>
      </c>
      <c r="D133" s="235"/>
      <c r="E133" s="238">
        <v>1004.59</v>
      </c>
      <c r="F133" s="241"/>
      <c r="G133" s="241"/>
      <c r="H133" s="241"/>
      <c r="I133" s="241"/>
      <c r="J133" s="241"/>
      <c r="K133" s="241"/>
      <c r="L133" s="242"/>
      <c r="M133" s="24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</row>
    <row r="134" spans="1:60" ht="12.75" outlineLevel="1">
      <c r="A134" s="245"/>
      <c r="B134" s="232"/>
      <c r="C134" s="277" t="s">
        <v>219</v>
      </c>
      <c r="D134" s="235"/>
      <c r="E134" s="238">
        <v>15.45</v>
      </c>
      <c r="F134" s="241"/>
      <c r="G134" s="241"/>
      <c r="H134" s="241"/>
      <c r="I134" s="241"/>
      <c r="J134" s="241"/>
      <c r="K134" s="241"/>
      <c r="L134" s="242"/>
      <c r="M134" s="24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</row>
    <row r="135" spans="1:60" ht="12.75" outlineLevel="1">
      <c r="A135" s="245"/>
      <c r="B135" s="232"/>
      <c r="C135" s="277" t="s">
        <v>220</v>
      </c>
      <c r="D135" s="235"/>
      <c r="E135" s="238">
        <v>73.7</v>
      </c>
      <c r="F135" s="241"/>
      <c r="G135" s="241"/>
      <c r="H135" s="241"/>
      <c r="I135" s="241"/>
      <c r="J135" s="241"/>
      <c r="K135" s="241"/>
      <c r="L135" s="242"/>
      <c r="M135" s="24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</row>
    <row r="136" spans="1:60" ht="12.75" outlineLevel="1">
      <c r="A136" s="245"/>
      <c r="B136" s="232"/>
      <c r="C136" s="277" t="s">
        <v>221</v>
      </c>
      <c r="D136" s="235"/>
      <c r="E136" s="238">
        <v>72.52</v>
      </c>
      <c r="F136" s="241"/>
      <c r="G136" s="241"/>
      <c r="H136" s="241"/>
      <c r="I136" s="241"/>
      <c r="J136" s="241"/>
      <c r="K136" s="241"/>
      <c r="L136" s="242"/>
      <c r="M136" s="24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</row>
    <row r="137" spans="1:60" ht="12.75" outlineLevel="1">
      <c r="A137" s="245"/>
      <c r="B137" s="232"/>
      <c r="C137" s="277" t="s">
        <v>222</v>
      </c>
      <c r="D137" s="235"/>
      <c r="E137" s="238">
        <v>50.19</v>
      </c>
      <c r="F137" s="241"/>
      <c r="G137" s="241"/>
      <c r="H137" s="241"/>
      <c r="I137" s="241"/>
      <c r="J137" s="241"/>
      <c r="K137" s="241"/>
      <c r="L137" s="242"/>
      <c r="M137" s="24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</row>
    <row r="138" spans="1:60" ht="12.75" outlineLevel="1">
      <c r="A138" s="245"/>
      <c r="B138" s="232"/>
      <c r="C138" s="277" t="s">
        <v>223</v>
      </c>
      <c r="D138" s="235"/>
      <c r="E138" s="238">
        <v>83.48</v>
      </c>
      <c r="F138" s="241"/>
      <c r="G138" s="241"/>
      <c r="H138" s="241"/>
      <c r="I138" s="241"/>
      <c r="J138" s="241"/>
      <c r="K138" s="241"/>
      <c r="L138" s="242"/>
      <c r="M138" s="24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</row>
    <row r="139" spans="1:60" ht="22.5" outlineLevel="1">
      <c r="A139" s="245"/>
      <c r="B139" s="232"/>
      <c r="C139" s="277" t="s">
        <v>224</v>
      </c>
      <c r="D139" s="235"/>
      <c r="E139" s="238">
        <v>498.67</v>
      </c>
      <c r="F139" s="241"/>
      <c r="G139" s="241"/>
      <c r="H139" s="241"/>
      <c r="I139" s="241"/>
      <c r="J139" s="241"/>
      <c r="K139" s="241"/>
      <c r="L139" s="242"/>
      <c r="M139" s="24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</row>
    <row r="140" spans="1:60" ht="12.75" outlineLevel="1">
      <c r="A140" s="245"/>
      <c r="B140" s="232"/>
      <c r="C140" s="277" t="s">
        <v>225</v>
      </c>
      <c r="D140" s="235"/>
      <c r="E140" s="238">
        <v>56.48</v>
      </c>
      <c r="F140" s="241"/>
      <c r="G140" s="241"/>
      <c r="H140" s="241"/>
      <c r="I140" s="241"/>
      <c r="J140" s="241"/>
      <c r="K140" s="241"/>
      <c r="L140" s="242"/>
      <c r="M140" s="24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</row>
    <row r="141" spans="1:60" ht="12.75" outlineLevel="1">
      <c r="A141" s="245"/>
      <c r="B141" s="232"/>
      <c r="C141" s="277" t="s">
        <v>226</v>
      </c>
      <c r="D141" s="235"/>
      <c r="E141" s="238">
        <v>94.93</v>
      </c>
      <c r="F141" s="241"/>
      <c r="G141" s="241"/>
      <c r="H141" s="241"/>
      <c r="I141" s="241"/>
      <c r="J141" s="241"/>
      <c r="K141" s="241"/>
      <c r="L141" s="242"/>
      <c r="M141" s="24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</row>
    <row r="142" spans="1:60" ht="12.75" outlineLevel="1">
      <c r="A142" s="245">
        <v>40</v>
      </c>
      <c r="B142" s="232" t="s">
        <v>229</v>
      </c>
      <c r="C142" s="276" t="s">
        <v>230</v>
      </c>
      <c r="D142" s="234" t="s">
        <v>112</v>
      </c>
      <c r="E142" s="237">
        <v>644.38</v>
      </c>
      <c r="F142" s="240"/>
      <c r="G142" s="241">
        <f>E142*F142</f>
        <v>0</v>
      </c>
      <c r="H142" s="241">
        <v>21</v>
      </c>
      <c r="I142" s="241">
        <f>G142*(1+H142/100)</f>
        <v>0</v>
      </c>
      <c r="J142" s="241">
        <v>0</v>
      </c>
      <c r="K142" s="241">
        <f>E142*J142</f>
        <v>0</v>
      </c>
      <c r="L142" s="242">
        <v>0</v>
      </c>
      <c r="M142" s="246">
        <f>E142*L142</f>
        <v>0</v>
      </c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</row>
    <row r="143" spans="1:60" ht="33.75" outlineLevel="1">
      <c r="A143" s="245"/>
      <c r="B143" s="232"/>
      <c r="C143" s="277" t="s">
        <v>231</v>
      </c>
      <c r="D143" s="235"/>
      <c r="E143" s="238">
        <v>19.88</v>
      </c>
      <c r="F143" s="241"/>
      <c r="G143" s="241"/>
      <c r="H143" s="241"/>
      <c r="I143" s="241"/>
      <c r="J143" s="241"/>
      <c r="K143" s="241"/>
      <c r="L143" s="242"/>
      <c r="M143" s="24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</row>
    <row r="144" spans="1:60" ht="22.5" outlineLevel="1">
      <c r="A144" s="245"/>
      <c r="B144" s="232"/>
      <c r="C144" s="277" t="s">
        <v>232</v>
      </c>
      <c r="D144" s="235"/>
      <c r="E144" s="238">
        <v>13</v>
      </c>
      <c r="F144" s="241"/>
      <c r="G144" s="241"/>
      <c r="H144" s="241"/>
      <c r="I144" s="241"/>
      <c r="J144" s="241"/>
      <c r="K144" s="241"/>
      <c r="L144" s="242"/>
      <c r="M144" s="24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</row>
    <row r="145" spans="1:60" ht="12.75" outlineLevel="1">
      <c r="A145" s="245"/>
      <c r="B145" s="232"/>
      <c r="C145" s="277" t="s">
        <v>154</v>
      </c>
      <c r="D145" s="235"/>
      <c r="E145" s="238">
        <v>586.5</v>
      </c>
      <c r="F145" s="241"/>
      <c r="G145" s="241"/>
      <c r="H145" s="241"/>
      <c r="I145" s="241"/>
      <c r="J145" s="241"/>
      <c r="K145" s="241"/>
      <c r="L145" s="242"/>
      <c r="M145" s="24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</row>
    <row r="146" spans="1:60" ht="12.75" outlineLevel="1">
      <c r="A146" s="245"/>
      <c r="B146" s="232"/>
      <c r="C146" s="277" t="s">
        <v>155</v>
      </c>
      <c r="D146" s="235"/>
      <c r="E146" s="238">
        <v>25</v>
      </c>
      <c r="F146" s="241"/>
      <c r="G146" s="241"/>
      <c r="H146" s="241"/>
      <c r="I146" s="241"/>
      <c r="J146" s="241"/>
      <c r="K146" s="241"/>
      <c r="L146" s="242"/>
      <c r="M146" s="24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</row>
    <row r="147" spans="1:60" ht="12.75" outlineLevel="1">
      <c r="A147" s="245">
        <v>41</v>
      </c>
      <c r="B147" s="232" t="s">
        <v>229</v>
      </c>
      <c r="C147" s="276" t="s">
        <v>230</v>
      </c>
      <c r="D147" s="234" t="s">
        <v>112</v>
      </c>
      <c r="E147" s="237">
        <v>1153.1579</v>
      </c>
      <c r="F147" s="240"/>
      <c r="G147" s="241">
        <f>E147*F147</f>
        <v>0</v>
      </c>
      <c r="H147" s="241">
        <v>21</v>
      </c>
      <c r="I147" s="241">
        <f>G147*(1+H147/100)</f>
        <v>0</v>
      </c>
      <c r="J147" s="241">
        <v>0</v>
      </c>
      <c r="K147" s="241">
        <f>E147*J147</f>
        <v>0</v>
      </c>
      <c r="L147" s="242">
        <v>0</v>
      </c>
      <c r="M147" s="246">
        <f>E147*L147</f>
        <v>0</v>
      </c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</row>
    <row r="148" spans="1:60" ht="33.75" outlineLevel="1">
      <c r="A148" s="245"/>
      <c r="B148" s="232"/>
      <c r="C148" s="277" t="s">
        <v>233</v>
      </c>
      <c r="D148" s="235"/>
      <c r="E148" s="238">
        <v>911.21</v>
      </c>
      <c r="F148" s="241"/>
      <c r="G148" s="241"/>
      <c r="H148" s="241"/>
      <c r="I148" s="241"/>
      <c r="J148" s="241"/>
      <c r="K148" s="241"/>
      <c r="L148" s="242"/>
      <c r="M148" s="24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</row>
    <row r="149" spans="1:60" ht="12.75" outlineLevel="1">
      <c r="A149" s="245"/>
      <c r="B149" s="232"/>
      <c r="C149" s="277" t="s">
        <v>234</v>
      </c>
      <c r="D149" s="235"/>
      <c r="E149" s="238">
        <v>10.76</v>
      </c>
      <c r="F149" s="241"/>
      <c r="G149" s="241"/>
      <c r="H149" s="241"/>
      <c r="I149" s="241"/>
      <c r="J149" s="241"/>
      <c r="K149" s="241"/>
      <c r="L149" s="242"/>
      <c r="M149" s="24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</row>
    <row r="150" spans="1:60" ht="12.75" outlineLevel="1">
      <c r="A150" s="245"/>
      <c r="B150" s="232"/>
      <c r="C150" s="277" t="s">
        <v>235</v>
      </c>
      <c r="D150" s="235"/>
      <c r="E150" s="238">
        <v>63.69</v>
      </c>
      <c r="F150" s="241"/>
      <c r="G150" s="241"/>
      <c r="H150" s="241"/>
      <c r="I150" s="241"/>
      <c r="J150" s="241"/>
      <c r="K150" s="241"/>
      <c r="L150" s="242"/>
      <c r="M150" s="24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</row>
    <row r="151" spans="1:60" ht="12.75" outlineLevel="1">
      <c r="A151" s="245"/>
      <c r="B151" s="232"/>
      <c r="C151" s="277" t="s">
        <v>236</v>
      </c>
      <c r="D151" s="235"/>
      <c r="E151" s="238">
        <v>65.51</v>
      </c>
      <c r="F151" s="241"/>
      <c r="G151" s="241"/>
      <c r="H151" s="241"/>
      <c r="I151" s="241"/>
      <c r="J151" s="241"/>
      <c r="K151" s="241"/>
      <c r="L151" s="242"/>
      <c r="M151" s="24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</row>
    <row r="152" spans="1:60" ht="12.75" outlineLevel="1">
      <c r="A152" s="245"/>
      <c r="B152" s="232"/>
      <c r="C152" s="277" t="s">
        <v>237</v>
      </c>
      <c r="D152" s="235"/>
      <c r="E152" s="238">
        <v>52.79</v>
      </c>
      <c r="F152" s="241"/>
      <c r="G152" s="241"/>
      <c r="H152" s="241"/>
      <c r="I152" s="241"/>
      <c r="J152" s="241"/>
      <c r="K152" s="241"/>
      <c r="L152" s="242"/>
      <c r="M152" s="24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</row>
    <row r="153" spans="1:60" ht="12.75" outlineLevel="1">
      <c r="A153" s="245"/>
      <c r="B153" s="232"/>
      <c r="C153" s="277" t="s">
        <v>187</v>
      </c>
      <c r="D153" s="235"/>
      <c r="E153" s="238">
        <v>10.44</v>
      </c>
      <c r="F153" s="241"/>
      <c r="G153" s="241"/>
      <c r="H153" s="241"/>
      <c r="I153" s="241"/>
      <c r="J153" s="241"/>
      <c r="K153" s="241"/>
      <c r="L153" s="242"/>
      <c r="M153" s="24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  <c r="BH153" s="226"/>
    </row>
    <row r="154" spans="1:60" ht="12.75" outlineLevel="1">
      <c r="A154" s="245"/>
      <c r="B154" s="232"/>
      <c r="C154" s="277" t="s">
        <v>238</v>
      </c>
      <c r="D154" s="235"/>
      <c r="E154" s="238">
        <v>1.8</v>
      </c>
      <c r="F154" s="241"/>
      <c r="G154" s="241"/>
      <c r="H154" s="241"/>
      <c r="I154" s="241"/>
      <c r="J154" s="241"/>
      <c r="K154" s="241"/>
      <c r="L154" s="242"/>
      <c r="M154" s="24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</row>
    <row r="155" spans="1:60" ht="12.75" outlineLevel="1">
      <c r="A155" s="245"/>
      <c r="B155" s="232"/>
      <c r="C155" s="277" t="s">
        <v>239</v>
      </c>
      <c r="D155" s="235"/>
      <c r="E155" s="238">
        <v>5.6</v>
      </c>
      <c r="F155" s="241"/>
      <c r="G155" s="241"/>
      <c r="H155" s="241"/>
      <c r="I155" s="241"/>
      <c r="J155" s="241"/>
      <c r="K155" s="241"/>
      <c r="L155" s="242"/>
      <c r="M155" s="24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</row>
    <row r="156" spans="1:60" ht="12.75" outlineLevel="1">
      <c r="A156" s="245"/>
      <c r="B156" s="232"/>
      <c r="C156" s="277" t="s">
        <v>240</v>
      </c>
      <c r="D156" s="235"/>
      <c r="E156" s="238">
        <v>3.55</v>
      </c>
      <c r="F156" s="241"/>
      <c r="G156" s="241"/>
      <c r="H156" s="241"/>
      <c r="I156" s="241"/>
      <c r="J156" s="241"/>
      <c r="K156" s="241"/>
      <c r="L156" s="242"/>
      <c r="M156" s="24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</row>
    <row r="157" spans="1:60" ht="33.75" outlineLevel="1">
      <c r="A157" s="245"/>
      <c r="B157" s="232"/>
      <c r="C157" s="277" t="s">
        <v>241</v>
      </c>
      <c r="D157" s="235"/>
      <c r="E157" s="238">
        <v>13.17</v>
      </c>
      <c r="F157" s="241"/>
      <c r="G157" s="241"/>
      <c r="H157" s="241"/>
      <c r="I157" s="241"/>
      <c r="J157" s="241"/>
      <c r="K157" s="241"/>
      <c r="L157" s="242"/>
      <c r="M157" s="24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</row>
    <row r="158" spans="1:60" ht="12.75" outlineLevel="1">
      <c r="A158" s="245"/>
      <c r="B158" s="232"/>
      <c r="C158" s="277" t="s">
        <v>242</v>
      </c>
      <c r="D158" s="235"/>
      <c r="E158" s="238">
        <v>14.64</v>
      </c>
      <c r="F158" s="241"/>
      <c r="G158" s="241"/>
      <c r="H158" s="241"/>
      <c r="I158" s="241"/>
      <c r="J158" s="241"/>
      <c r="K158" s="241"/>
      <c r="L158" s="242"/>
      <c r="M158" s="24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</row>
    <row r="159" spans="1:60" ht="12.75" outlineLevel="1">
      <c r="A159" s="245">
        <v>42</v>
      </c>
      <c r="B159" s="232" t="s">
        <v>243</v>
      </c>
      <c r="C159" s="276" t="s">
        <v>244</v>
      </c>
      <c r="D159" s="234" t="s">
        <v>112</v>
      </c>
      <c r="E159" s="237">
        <v>12617.6254</v>
      </c>
      <c r="F159" s="240"/>
      <c r="G159" s="241">
        <f>E159*F159</f>
        <v>0</v>
      </c>
      <c r="H159" s="241">
        <v>21</v>
      </c>
      <c r="I159" s="241">
        <f>G159*(1+H159/100)</f>
        <v>0</v>
      </c>
      <c r="J159" s="241">
        <v>0</v>
      </c>
      <c r="K159" s="241">
        <f>E159*J159</f>
        <v>0</v>
      </c>
      <c r="L159" s="242">
        <v>0</v>
      </c>
      <c r="M159" s="246">
        <f>E159*L159</f>
        <v>0</v>
      </c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</row>
    <row r="160" spans="1:60" ht="12.75" outlineLevel="1">
      <c r="A160" s="245"/>
      <c r="B160" s="232"/>
      <c r="C160" s="277" t="s">
        <v>245</v>
      </c>
      <c r="D160" s="235"/>
      <c r="E160" s="238">
        <v>9800</v>
      </c>
      <c r="F160" s="241"/>
      <c r="G160" s="241"/>
      <c r="H160" s="241"/>
      <c r="I160" s="241"/>
      <c r="J160" s="241"/>
      <c r="K160" s="241"/>
      <c r="L160" s="242"/>
      <c r="M160" s="24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</row>
    <row r="161" spans="1:60" ht="12.75" outlineLevel="1">
      <c r="A161" s="245"/>
      <c r="B161" s="232"/>
      <c r="C161" s="277" t="s">
        <v>246</v>
      </c>
      <c r="D161" s="235"/>
      <c r="E161" s="238">
        <v>2817.63</v>
      </c>
      <c r="F161" s="241"/>
      <c r="G161" s="241"/>
      <c r="H161" s="241"/>
      <c r="I161" s="241"/>
      <c r="J161" s="241"/>
      <c r="K161" s="241"/>
      <c r="L161" s="242"/>
      <c r="M161" s="24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</row>
    <row r="162" spans="1:60" ht="12.75" outlineLevel="1">
      <c r="A162" s="245">
        <v>43</v>
      </c>
      <c r="B162" s="232" t="s">
        <v>247</v>
      </c>
      <c r="C162" s="276" t="s">
        <v>248</v>
      </c>
      <c r="D162" s="234" t="s">
        <v>112</v>
      </c>
      <c r="E162" s="237">
        <v>2547.5379</v>
      </c>
      <c r="F162" s="240"/>
      <c r="G162" s="241">
        <f>E162*F162</f>
        <v>0</v>
      </c>
      <c r="H162" s="241">
        <v>21</v>
      </c>
      <c r="I162" s="241">
        <f>G162*(1+H162/100)</f>
        <v>0</v>
      </c>
      <c r="J162" s="241">
        <v>0</v>
      </c>
      <c r="K162" s="241">
        <f>E162*J162</f>
        <v>0</v>
      </c>
      <c r="L162" s="242">
        <v>0</v>
      </c>
      <c r="M162" s="246">
        <f>E162*L162</f>
        <v>0</v>
      </c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</row>
    <row r="163" spans="1:60" ht="12.75" outlineLevel="1">
      <c r="A163" s="245"/>
      <c r="B163" s="232"/>
      <c r="C163" s="277" t="s">
        <v>249</v>
      </c>
      <c r="D163" s="235"/>
      <c r="E163" s="238">
        <v>750</v>
      </c>
      <c r="F163" s="241"/>
      <c r="G163" s="241"/>
      <c r="H163" s="241"/>
      <c r="I163" s="241"/>
      <c r="J163" s="241"/>
      <c r="K163" s="241"/>
      <c r="L163" s="242"/>
      <c r="M163" s="24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</row>
    <row r="164" spans="1:60" ht="12.75" outlineLevel="1">
      <c r="A164" s="245"/>
      <c r="B164" s="232"/>
      <c r="C164" s="277" t="s">
        <v>250</v>
      </c>
      <c r="D164" s="235"/>
      <c r="E164" s="238">
        <v>1797.54</v>
      </c>
      <c r="F164" s="241"/>
      <c r="G164" s="241"/>
      <c r="H164" s="241"/>
      <c r="I164" s="241"/>
      <c r="J164" s="241"/>
      <c r="K164" s="241"/>
      <c r="L164" s="242"/>
      <c r="M164" s="24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</row>
    <row r="165" spans="1:60" ht="12.75" outlineLevel="1">
      <c r="A165" s="245">
        <v>44</v>
      </c>
      <c r="B165" s="232" t="s">
        <v>251</v>
      </c>
      <c r="C165" s="276" t="s">
        <v>252</v>
      </c>
      <c r="D165" s="234" t="s">
        <v>112</v>
      </c>
      <c r="E165" s="237">
        <v>12648.3262</v>
      </c>
      <c r="F165" s="240"/>
      <c r="G165" s="241">
        <f>E165*F165</f>
        <v>0</v>
      </c>
      <c r="H165" s="241">
        <v>21</v>
      </c>
      <c r="I165" s="241">
        <f>G165*(1+H165/100)</f>
        <v>0</v>
      </c>
      <c r="J165" s="241">
        <v>0</v>
      </c>
      <c r="K165" s="241">
        <f>E165*J165</f>
        <v>0</v>
      </c>
      <c r="L165" s="242">
        <v>0</v>
      </c>
      <c r="M165" s="246">
        <f>E165*L165</f>
        <v>0</v>
      </c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</row>
    <row r="166" spans="1:60" ht="12.75" outlineLevel="1">
      <c r="A166" s="245"/>
      <c r="B166" s="232"/>
      <c r="C166" s="277" t="s">
        <v>253</v>
      </c>
      <c r="D166" s="235"/>
      <c r="E166" s="238">
        <v>30.7</v>
      </c>
      <c r="F166" s="241"/>
      <c r="G166" s="241"/>
      <c r="H166" s="241"/>
      <c r="I166" s="241"/>
      <c r="J166" s="241"/>
      <c r="K166" s="241"/>
      <c r="L166" s="242"/>
      <c r="M166" s="24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</row>
    <row r="167" spans="1:60" ht="12.75" outlineLevel="1">
      <c r="A167" s="245"/>
      <c r="B167" s="232"/>
      <c r="C167" s="277" t="s">
        <v>245</v>
      </c>
      <c r="D167" s="235"/>
      <c r="E167" s="238">
        <v>9800</v>
      </c>
      <c r="F167" s="241"/>
      <c r="G167" s="241"/>
      <c r="H167" s="241"/>
      <c r="I167" s="241"/>
      <c r="J167" s="241"/>
      <c r="K167" s="241"/>
      <c r="L167" s="242"/>
      <c r="M167" s="24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  <c r="BH167" s="226"/>
    </row>
    <row r="168" spans="1:60" ht="12.75" outlineLevel="1">
      <c r="A168" s="245"/>
      <c r="B168" s="232"/>
      <c r="C168" s="277" t="s">
        <v>246</v>
      </c>
      <c r="D168" s="235"/>
      <c r="E168" s="238">
        <v>2817.63</v>
      </c>
      <c r="F168" s="241"/>
      <c r="G168" s="241"/>
      <c r="H168" s="241"/>
      <c r="I168" s="241"/>
      <c r="J168" s="241"/>
      <c r="K168" s="241"/>
      <c r="L168" s="242"/>
      <c r="M168" s="24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</row>
    <row r="169" spans="1:60" ht="12.75" outlineLevel="1">
      <c r="A169" s="245">
        <v>45</v>
      </c>
      <c r="B169" s="232" t="s">
        <v>251</v>
      </c>
      <c r="C169" s="276" t="s">
        <v>252</v>
      </c>
      <c r="D169" s="234" t="s">
        <v>112</v>
      </c>
      <c r="E169" s="237">
        <v>2547.5379</v>
      </c>
      <c r="F169" s="240"/>
      <c r="G169" s="241">
        <f>E169*F169</f>
        <v>0</v>
      </c>
      <c r="H169" s="241">
        <v>21</v>
      </c>
      <c r="I169" s="241">
        <f>G169*(1+H169/100)</f>
        <v>0</v>
      </c>
      <c r="J169" s="241">
        <v>0</v>
      </c>
      <c r="K169" s="241">
        <f>E169*J169</f>
        <v>0</v>
      </c>
      <c r="L169" s="242">
        <v>0</v>
      </c>
      <c r="M169" s="246">
        <f>E169*L169</f>
        <v>0</v>
      </c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  <c r="BH169" s="226"/>
    </row>
    <row r="170" spans="1:60" ht="12.75" outlineLevel="1">
      <c r="A170" s="245"/>
      <c r="B170" s="232"/>
      <c r="C170" s="277" t="s">
        <v>249</v>
      </c>
      <c r="D170" s="235"/>
      <c r="E170" s="238">
        <v>750</v>
      </c>
      <c r="F170" s="241"/>
      <c r="G170" s="241"/>
      <c r="H170" s="241"/>
      <c r="I170" s="241"/>
      <c r="J170" s="241"/>
      <c r="K170" s="241"/>
      <c r="L170" s="242"/>
      <c r="M170" s="24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</row>
    <row r="171" spans="1:60" ht="12.75" outlineLevel="1">
      <c r="A171" s="245"/>
      <c r="B171" s="232"/>
      <c r="C171" s="277" t="s">
        <v>250</v>
      </c>
      <c r="D171" s="235"/>
      <c r="E171" s="238">
        <v>1797.54</v>
      </c>
      <c r="F171" s="241"/>
      <c r="G171" s="241"/>
      <c r="H171" s="241"/>
      <c r="I171" s="241"/>
      <c r="J171" s="241"/>
      <c r="K171" s="241"/>
      <c r="L171" s="242"/>
      <c r="M171" s="24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</row>
    <row r="172" spans="1:60" ht="12.75" outlineLevel="1">
      <c r="A172" s="245">
        <v>46</v>
      </c>
      <c r="B172" s="232" t="s">
        <v>254</v>
      </c>
      <c r="C172" s="276" t="s">
        <v>255</v>
      </c>
      <c r="D172" s="234" t="s">
        <v>112</v>
      </c>
      <c r="E172" s="237">
        <v>12617.6254</v>
      </c>
      <c r="F172" s="240"/>
      <c r="G172" s="241">
        <f>E172*F172</f>
        <v>0</v>
      </c>
      <c r="H172" s="241">
        <v>21</v>
      </c>
      <c r="I172" s="241">
        <f>G172*(1+H172/100)</f>
        <v>0</v>
      </c>
      <c r="J172" s="241">
        <v>0</v>
      </c>
      <c r="K172" s="241">
        <f>E172*J172</f>
        <v>0</v>
      </c>
      <c r="L172" s="242">
        <v>0</v>
      </c>
      <c r="M172" s="246">
        <f>E172*L172</f>
        <v>0</v>
      </c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</row>
    <row r="173" spans="1:60" ht="12.75" outlineLevel="1">
      <c r="A173" s="245"/>
      <c r="B173" s="232"/>
      <c r="C173" s="277" t="s">
        <v>245</v>
      </c>
      <c r="D173" s="235"/>
      <c r="E173" s="238">
        <v>9800</v>
      </c>
      <c r="F173" s="241"/>
      <c r="G173" s="241"/>
      <c r="H173" s="241"/>
      <c r="I173" s="241"/>
      <c r="J173" s="241"/>
      <c r="K173" s="241"/>
      <c r="L173" s="242"/>
      <c r="M173" s="24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</row>
    <row r="174" spans="1:60" ht="12.75" outlineLevel="1">
      <c r="A174" s="245"/>
      <c r="B174" s="232"/>
      <c r="C174" s="277" t="s">
        <v>246</v>
      </c>
      <c r="D174" s="235"/>
      <c r="E174" s="238">
        <v>2817.63</v>
      </c>
      <c r="F174" s="241"/>
      <c r="G174" s="241"/>
      <c r="H174" s="241"/>
      <c r="I174" s="241"/>
      <c r="J174" s="241"/>
      <c r="K174" s="241"/>
      <c r="L174" s="242"/>
      <c r="M174" s="24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</row>
    <row r="175" spans="1:60" ht="12.75" outlineLevel="1">
      <c r="A175" s="245">
        <v>47</v>
      </c>
      <c r="B175" s="232" t="s">
        <v>256</v>
      </c>
      <c r="C175" s="276" t="s">
        <v>257</v>
      </c>
      <c r="D175" s="234" t="s">
        <v>112</v>
      </c>
      <c r="E175" s="237">
        <v>500</v>
      </c>
      <c r="F175" s="240"/>
      <c r="G175" s="241">
        <f>E175*F175</f>
        <v>0</v>
      </c>
      <c r="H175" s="241">
        <v>21</v>
      </c>
      <c r="I175" s="241">
        <f>G175*(1+H175/100)</f>
        <v>0</v>
      </c>
      <c r="J175" s="241">
        <v>0</v>
      </c>
      <c r="K175" s="241">
        <f>E175*J175</f>
        <v>0</v>
      </c>
      <c r="L175" s="242">
        <v>0</v>
      </c>
      <c r="M175" s="246">
        <f>E175*L175</f>
        <v>0</v>
      </c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</row>
    <row r="176" spans="1:60" ht="12.75" outlineLevel="1">
      <c r="A176" s="245">
        <v>48</v>
      </c>
      <c r="B176" s="232" t="s">
        <v>258</v>
      </c>
      <c r="C176" s="276" t="s">
        <v>259</v>
      </c>
      <c r="D176" s="234" t="s">
        <v>112</v>
      </c>
      <c r="E176" s="237">
        <v>586.0337</v>
      </c>
      <c r="F176" s="240"/>
      <c r="G176" s="241">
        <f>E176*F176</f>
        <v>0</v>
      </c>
      <c r="H176" s="241">
        <v>21</v>
      </c>
      <c r="I176" s="241">
        <f>G176*(1+H176/100)</f>
        <v>0</v>
      </c>
      <c r="J176" s="241">
        <v>0</v>
      </c>
      <c r="K176" s="241">
        <f>E176*J176</f>
        <v>0</v>
      </c>
      <c r="L176" s="242">
        <v>0</v>
      </c>
      <c r="M176" s="246">
        <f>E176*L176</f>
        <v>0</v>
      </c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</row>
    <row r="177" spans="1:60" ht="22.5" outlineLevel="1">
      <c r="A177" s="245"/>
      <c r="B177" s="232"/>
      <c r="C177" s="277" t="s">
        <v>260</v>
      </c>
      <c r="D177" s="235"/>
      <c r="E177" s="238">
        <v>5076.28</v>
      </c>
      <c r="F177" s="241"/>
      <c r="G177" s="241"/>
      <c r="H177" s="241"/>
      <c r="I177" s="241"/>
      <c r="J177" s="241"/>
      <c r="K177" s="241"/>
      <c r="L177" s="242"/>
      <c r="M177" s="24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</row>
    <row r="178" spans="1:60" ht="12.75" outlineLevel="1">
      <c r="A178" s="245"/>
      <c r="B178" s="232"/>
      <c r="C178" s="277" t="s">
        <v>261</v>
      </c>
      <c r="D178" s="235"/>
      <c r="E178" s="238">
        <v>-4490.25</v>
      </c>
      <c r="F178" s="241"/>
      <c r="G178" s="241"/>
      <c r="H178" s="241"/>
      <c r="I178" s="241"/>
      <c r="J178" s="241"/>
      <c r="K178" s="241"/>
      <c r="L178" s="242"/>
      <c r="M178" s="24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</row>
    <row r="179" spans="1:60" ht="12.75" outlineLevel="1">
      <c r="A179" s="245">
        <v>49</v>
      </c>
      <c r="B179" s="232" t="s">
        <v>262</v>
      </c>
      <c r="C179" s="276" t="s">
        <v>263</v>
      </c>
      <c r="D179" s="234" t="s">
        <v>112</v>
      </c>
      <c r="E179" s="237">
        <v>19.38</v>
      </c>
      <c r="F179" s="240"/>
      <c r="G179" s="241">
        <f>E179*F179</f>
        <v>0</v>
      </c>
      <c r="H179" s="241">
        <v>21</v>
      </c>
      <c r="I179" s="241">
        <f>G179*(1+H179/100)</f>
        <v>0</v>
      </c>
      <c r="J179" s="241">
        <v>0</v>
      </c>
      <c r="K179" s="241">
        <f>E179*J179</f>
        <v>0</v>
      </c>
      <c r="L179" s="242">
        <v>0</v>
      </c>
      <c r="M179" s="246">
        <f>E179*L179</f>
        <v>0</v>
      </c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  <c r="BH179" s="226"/>
    </row>
    <row r="180" spans="1:60" ht="12.75" outlineLevel="1">
      <c r="A180" s="245"/>
      <c r="B180" s="232"/>
      <c r="C180" s="277" t="s">
        <v>264</v>
      </c>
      <c r="D180" s="235"/>
      <c r="E180" s="238">
        <v>0.9</v>
      </c>
      <c r="F180" s="241"/>
      <c r="G180" s="241"/>
      <c r="H180" s="241"/>
      <c r="I180" s="241"/>
      <c r="J180" s="241"/>
      <c r="K180" s="241"/>
      <c r="L180" s="242"/>
      <c r="M180" s="24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</row>
    <row r="181" spans="1:60" ht="12.75" outlineLevel="1">
      <c r="A181" s="245"/>
      <c r="B181" s="232"/>
      <c r="C181" s="277" t="s">
        <v>265</v>
      </c>
      <c r="D181" s="235"/>
      <c r="E181" s="238">
        <v>2.8</v>
      </c>
      <c r="F181" s="241"/>
      <c r="G181" s="241"/>
      <c r="H181" s="241"/>
      <c r="I181" s="241"/>
      <c r="J181" s="241"/>
      <c r="K181" s="241"/>
      <c r="L181" s="242"/>
      <c r="M181" s="24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</row>
    <row r="182" spans="1:60" ht="12.75" outlineLevel="1">
      <c r="A182" s="245"/>
      <c r="B182" s="232"/>
      <c r="C182" s="277" t="s">
        <v>266</v>
      </c>
      <c r="D182" s="235"/>
      <c r="E182" s="238">
        <v>1.77</v>
      </c>
      <c r="F182" s="241"/>
      <c r="G182" s="241"/>
      <c r="H182" s="241"/>
      <c r="I182" s="241"/>
      <c r="J182" s="241"/>
      <c r="K182" s="241"/>
      <c r="L182" s="242"/>
      <c r="M182" s="24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</row>
    <row r="183" spans="1:60" ht="33.75" outlineLevel="1">
      <c r="A183" s="245"/>
      <c r="B183" s="232"/>
      <c r="C183" s="277" t="s">
        <v>267</v>
      </c>
      <c r="D183" s="235"/>
      <c r="E183" s="238">
        <v>6.59</v>
      </c>
      <c r="F183" s="241"/>
      <c r="G183" s="241"/>
      <c r="H183" s="241"/>
      <c r="I183" s="241"/>
      <c r="J183" s="241"/>
      <c r="K183" s="241"/>
      <c r="L183" s="242"/>
      <c r="M183" s="24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  <c r="BH183" s="226"/>
    </row>
    <row r="184" spans="1:60" ht="12.75" outlineLevel="1">
      <c r="A184" s="245"/>
      <c r="B184" s="232"/>
      <c r="C184" s="277" t="s">
        <v>268</v>
      </c>
      <c r="D184" s="235"/>
      <c r="E184" s="238">
        <v>7.32</v>
      </c>
      <c r="F184" s="241"/>
      <c r="G184" s="241"/>
      <c r="H184" s="241"/>
      <c r="I184" s="241"/>
      <c r="J184" s="241"/>
      <c r="K184" s="241"/>
      <c r="L184" s="242"/>
      <c r="M184" s="24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</row>
    <row r="185" spans="1:60" ht="12.75" outlineLevel="1">
      <c r="A185" s="245">
        <v>50</v>
      </c>
      <c r="B185" s="232" t="s">
        <v>269</v>
      </c>
      <c r="C185" s="276" t="s">
        <v>270</v>
      </c>
      <c r="D185" s="234" t="s">
        <v>112</v>
      </c>
      <c r="E185" s="237">
        <v>19.38</v>
      </c>
      <c r="F185" s="240"/>
      <c r="G185" s="241">
        <f>E185*F185</f>
        <v>0</v>
      </c>
      <c r="H185" s="241">
        <v>21</v>
      </c>
      <c r="I185" s="241">
        <f>G185*(1+H185/100)</f>
        <v>0</v>
      </c>
      <c r="J185" s="241">
        <v>0</v>
      </c>
      <c r="K185" s="241">
        <f>E185*J185</f>
        <v>0</v>
      </c>
      <c r="L185" s="242">
        <v>0</v>
      </c>
      <c r="M185" s="246">
        <f>E185*L185</f>
        <v>0</v>
      </c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</row>
    <row r="186" spans="1:60" ht="12.75" outlineLevel="1">
      <c r="A186" s="245"/>
      <c r="B186" s="232"/>
      <c r="C186" s="277" t="s">
        <v>264</v>
      </c>
      <c r="D186" s="235"/>
      <c r="E186" s="238">
        <v>0.9</v>
      </c>
      <c r="F186" s="241"/>
      <c r="G186" s="241"/>
      <c r="H186" s="241"/>
      <c r="I186" s="241"/>
      <c r="J186" s="241"/>
      <c r="K186" s="241"/>
      <c r="L186" s="242"/>
      <c r="M186" s="24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  <c r="BG186" s="226"/>
      <c r="BH186" s="226"/>
    </row>
    <row r="187" spans="1:60" ht="12.75" outlineLevel="1">
      <c r="A187" s="245"/>
      <c r="B187" s="232"/>
      <c r="C187" s="277" t="s">
        <v>265</v>
      </c>
      <c r="D187" s="235"/>
      <c r="E187" s="238">
        <v>2.8</v>
      </c>
      <c r="F187" s="241"/>
      <c r="G187" s="241"/>
      <c r="H187" s="241"/>
      <c r="I187" s="241"/>
      <c r="J187" s="241"/>
      <c r="K187" s="241"/>
      <c r="L187" s="242"/>
      <c r="M187" s="24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  <c r="BH187" s="226"/>
    </row>
    <row r="188" spans="1:60" ht="12.75" outlineLevel="1">
      <c r="A188" s="245"/>
      <c r="B188" s="232"/>
      <c r="C188" s="277" t="s">
        <v>266</v>
      </c>
      <c r="D188" s="235"/>
      <c r="E188" s="238">
        <v>1.77</v>
      </c>
      <c r="F188" s="241"/>
      <c r="G188" s="241"/>
      <c r="H188" s="241"/>
      <c r="I188" s="241"/>
      <c r="J188" s="241"/>
      <c r="K188" s="241"/>
      <c r="L188" s="242"/>
      <c r="M188" s="24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  <c r="BG188" s="226"/>
      <c r="BH188" s="226"/>
    </row>
    <row r="189" spans="1:60" ht="33.75" outlineLevel="1">
      <c r="A189" s="245"/>
      <c r="B189" s="232"/>
      <c r="C189" s="277" t="s">
        <v>267</v>
      </c>
      <c r="D189" s="235"/>
      <c r="E189" s="238">
        <v>6.59</v>
      </c>
      <c r="F189" s="241"/>
      <c r="G189" s="241"/>
      <c r="H189" s="241"/>
      <c r="I189" s="241"/>
      <c r="J189" s="241"/>
      <c r="K189" s="241"/>
      <c r="L189" s="242"/>
      <c r="M189" s="24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  <c r="BH189" s="226"/>
    </row>
    <row r="190" spans="1:60" ht="12.75" outlineLevel="1">
      <c r="A190" s="245"/>
      <c r="B190" s="232"/>
      <c r="C190" s="277" t="s">
        <v>268</v>
      </c>
      <c r="D190" s="235"/>
      <c r="E190" s="238">
        <v>7.32</v>
      </c>
      <c r="F190" s="241"/>
      <c r="G190" s="241"/>
      <c r="H190" s="241"/>
      <c r="I190" s="241"/>
      <c r="J190" s="241"/>
      <c r="K190" s="241"/>
      <c r="L190" s="242"/>
      <c r="M190" s="24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</row>
    <row r="191" spans="1:60" ht="12.75" outlineLevel="1">
      <c r="A191" s="245">
        <v>51</v>
      </c>
      <c r="B191" s="232" t="s">
        <v>271</v>
      </c>
      <c r="C191" s="276" t="s">
        <v>272</v>
      </c>
      <c r="D191" s="234" t="s">
        <v>212</v>
      </c>
      <c r="E191" s="237">
        <v>147.8681</v>
      </c>
      <c r="F191" s="240"/>
      <c r="G191" s="241">
        <f>E191*F191</f>
        <v>0</v>
      </c>
      <c r="H191" s="241">
        <v>21</v>
      </c>
      <c r="I191" s="241">
        <f>G191*(1+H191/100)</f>
        <v>0</v>
      </c>
      <c r="J191" s="241">
        <v>0</v>
      </c>
      <c r="K191" s="241">
        <f>E191*J191</f>
        <v>0</v>
      </c>
      <c r="L191" s="242">
        <v>0</v>
      </c>
      <c r="M191" s="246">
        <f>E191*L191</f>
        <v>0</v>
      </c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</row>
    <row r="192" spans="1:60" ht="12.75" outlineLevel="1">
      <c r="A192" s="245"/>
      <c r="B192" s="232"/>
      <c r="C192" s="277" t="s">
        <v>273</v>
      </c>
      <c r="D192" s="235"/>
      <c r="E192" s="238">
        <v>129.65</v>
      </c>
      <c r="F192" s="241"/>
      <c r="G192" s="241"/>
      <c r="H192" s="241"/>
      <c r="I192" s="241"/>
      <c r="J192" s="241"/>
      <c r="K192" s="241"/>
      <c r="L192" s="242"/>
      <c r="M192" s="24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</row>
    <row r="193" spans="1:60" ht="12.75" outlineLevel="1">
      <c r="A193" s="245"/>
      <c r="B193" s="232"/>
      <c r="C193" s="277" t="s">
        <v>274</v>
      </c>
      <c r="D193" s="235"/>
      <c r="E193" s="238">
        <v>16.35</v>
      </c>
      <c r="F193" s="241"/>
      <c r="G193" s="241"/>
      <c r="H193" s="241"/>
      <c r="I193" s="241"/>
      <c r="J193" s="241"/>
      <c r="K193" s="241"/>
      <c r="L193" s="242"/>
      <c r="M193" s="24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</row>
    <row r="194" spans="1:60" ht="12.75" outlineLevel="1">
      <c r="A194" s="245"/>
      <c r="B194" s="232"/>
      <c r="C194" s="277" t="s">
        <v>275</v>
      </c>
      <c r="D194" s="235"/>
      <c r="E194" s="238">
        <v>1.87</v>
      </c>
      <c r="F194" s="241"/>
      <c r="G194" s="241"/>
      <c r="H194" s="241"/>
      <c r="I194" s="241"/>
      <c r="J194" s="241"/>
      <c r="K194" s="241"/>
      <c r="L194" s="242"/>
      <c r="M194" s="24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</row>
    <row r="195" spans="1:60" ht="12.75" outlineLevel="1">
      <c r="A195" s="245">
        <v>52</v>
      </c>
      <c r="B195" s="232" t="s">
        <v>271</v>
      </c>
      <c r="C195" s="276" t="s">
        <v>272</v>
      </c>
      <c r="D195" s="234" t="s">
        <v>212</v>
      </c>
      <c r="E195" s="237">
        <v>3789.225</v>
      </c>
      <c r="F195" s="240"/>
      <c r="G195" s="241">
        <f>E195*F195</f>
        <v>0</v>
      </c>
      <c r="H195" s="241">
        <v>21</v>
      </c>
      <c r="I195" s="241">
        <f>G195*(1+H195/100)</f>
        <v>0</v>
      </c>
      <c r="J195" s="241">
        <v>0</v>
      </c>
      <c r="K195" s="241">
        <f>E195*J195</f>
        <v>0</v>
      </c>
      <c r="L195" s="242">
        <v>0</v>
      </c>
      <c r="M195" s="246">
        <f>E195*L195</f>
        <v>0</v>
      </c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</row>
    <row r="196" spans="1:60" ht="12.75" outlineLevel="1">
      <c r="A196" s="245"/>
      <c r="B196" s="232"/>
      <c r="C196" s="277" t="s">
        <v>276</v>
      </c>
      <c r="D196" s="235"/>
      <c r="E196" s="238">
        <v>3480</v>
      </c>
      <c r="F196" s="241"/>
      <c r="G196" s="241"/>
      <c r="H196" s="241"/>
      <c r="I196" s="241"/>
      <c r="J196" s="241"/>
      <c r="K196" s="241"/>
      <c r="L196" s="242"/>
      <c r="M196" s="24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  <c r="BH196" s="226"/>
    </row>
    <row r="197" spans="1:60" ht="12.75" outlineLevel="1">
      <c r="A197" s="245"/>
      <c r="B197" s="232"/>
      <c r="C197" s="277" t="s">
        <v>277</v>
      </c>
      <c r="D197" s="235"/>
      <c r="E197" s="238">
        <v>30</v>
      </c>
      <c r="F197" s="241"/>
      <c r="G197" s="241"/>
      <c r="H197" s="241"/>
      <c r="I197" s="241"/>
      <c r="J197" s="241"/>
      <c r="K197" s="241"/>
      <c r="L197" s="242"/>
      <c r="M197" s="24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  <c r="BH197" s="226"/>
    </row>
    <row r="198" spans="1:60" ht="12.75" outlineLevel="1">
      <c r="A198" s="245"/>
      <c r="B198" s="232"/>
      <c r="C198" s="277" t="s">
        <v>278</v>
      </c>
      <c r="D198" s="235"/>
      <c r="E198" s="238">
        <v>135.38</v>
      </c>
      <c r="F198" s="241"/>
      <c r="G198" s="241"/>
      <c r="H198" s="241"/>
      <c r="I198" s="241"/>
      <c r="J198" s="241"/>
      <c r="K198" s="241"/>
      <c r="L198" s="242"/>
      <c r="M198" s="24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  <c r="BG198" s="226"/>
      <c r="BH198" s="226"/>
    </row>
    <row r="199" spans="1:60" ht="12.75" outlineLevel="1">
      <c r="A199" s="245"/>
      <c r="B199" s="232"/>
      <c r="C199" s="277" t="s">
        <v>279</v>
      </c>
      <c r="D199" s="235"/>
      <c r="E199" s="238">
        <v>143.85</v>
      </c>
      <c r="F199" s="241"/>
      <c r="G199" s="241"/>
      <c r="H199" s="241"/>
      <c r="I199" s="241"/>
      <c r="J199" s="241"/>
      <c r="K199" s="241"/>
      <c r="L199" s="242"/>
      <c r="M199" s="24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226"/>
      <c r="BC199" s="226"/>
      <c r="BD199" s="226"/>
      <c r="BE199" s="226"/>
      <c r="BF199" s="226"/>
      <c r="BG199" s="226"/>
      <c r="BH199" s="226"/>
    </row>
    <row r="200" spans="1:60" ht="12.75" outlineLevel="1">
      <c r="A200" s="245">
        <v>53</v>
      </c>
      <c r="B200" s="232" t="s">
        <v>280</v>
      </c>
      <c r="C200" s="276" t="s">
        <v>281</v>
      </c>
      <c r="D200" s="234" t="s">
        <v>212</v>
      </c>
      <c r="E200" s="237">
        <v>8822.336</v>
      </c>
      <c r="F200" s="240"/>
      <c r="G200" s="241">
        <f>E200*F200</f>
        <v>0</v>
      </c>
      <c r="H200" s="241">
        <v>21</v>
      </c>
      <c r="I200" s="241">
        <f>G200*(1+H200/100)</f>
        <v>0</v>
      </c>
      <c r="J200" s="241">
        <v>0</v>
      </c>
      <c r="K200" s="241">
        <f>E200*J200</f>
        <v>0</v>
      </c>
      <c r="L200" s="242">
        <v>0</v>
      </c>
      <c r="M200" s="246">
        <f>E200*L200</f>
        <v>0</v>
      </c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6"/>
      <c r="BB200" s="226"/>
      <c r="BC200" s="226"/>
      <c r="BD200" s="226"/>
      <c r="BE200" s="226"/>
      <c r="BF200" s="226"/>
      <c r="BG200" s="226"/>
      <c r="BH200" s="226"/>
    </row>
    <row r="201" spans="1:60" ht="12.75" outlineLevel="1">
      <c r="A201" s="245"/>
      <c r="B201" s="232"/>
      <c r="C201" s="277" t="s">
        <v>282</v>
      </c>
      <c r="D201" s="235"/>
      <c r="E201" s="238">
        <v>102.34</v>
      </c>
      <c r="F201" s="241"/>
      <c r="G201" s="241"/>
      <c r="H201" s="241"/>
      <c r="I201" s="241"/>
      <c r="J201" s="241"/>
      <c r="K201" s="241"/>
      <c r="L201" s="242"/>
      <c r="M201" s="24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6"/>
      <c r="AY201" s="226"/>
      <c r="AZ201" s="226"/>
      <c r="BA201" s="226"/>
      <c r="BB201" s="226"/>
      <c r="BC201" s="226"/>
      <c r="BD201" s="226"/>
      <c r="BE201" s="226"/>
      <c r="BF201" s="226"/>
      <c r="BG201" s="226"/>
      <c r="BH201" s="226"/>
    </row>
    <row r="202" spans="1:60" ht="12.75" outlineLevel="1">
      <c r="A202" s="245"/>
      <c r="B202" s="232"/>
      <c r="C202" s="277" t="s">
        <v>283</v>
      </c>
      <c r="D202" s="235"/>
      <c r="E202" s="238">
        <v>8720</v>
      </c>
      <c r="F202" s="241"/>
      <c r="G202" s="241"/>
      <c r="H202" s="241"/>
      <c r="I202" s="241"/>
      <c r="J202" s="241"/>
      <c r="K202" s="241"/>
      <c r="L202" s="242"/>
      <c r="M202" s="24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6"/>
      <c r="AY202" s="226"/>
      <c r="AZ202" s="226"/>
      <c r="BA202" s="226"/>
      <c r="BB202" s="226"/>
      <c r="BC202" s="226"/>
      <c r="BD202" s="226"/>
      <c r="BE202" s="226"/>
      <c r="BF202" s="226"/>
      <c r="BG202" s="226"/>
      <c r="BH202" s="226"/>
    </row>
    <row r="203" spans="1:60" ht="12.75" outlineLevel="1">
      <c r="A203" s="245">
        <v>54</v>
      </c>
      <c r="B203" s="232" t="s">
        <v>280</v>
      </c>
      <c r="C203" s="276" t="s">
        <v>281</v>
      </c>
      <c r="D203" s="234" t="s">
        <v>212</v>
      </c>
      <c r="E203" s="237">
        <v>739.3323</v>
      </c>
      <c r="F203" s="240"/>
      <c r="G203" s="241">
        <f>E203*F203</f>
        <v>0</v>
      </c>
      <c r="H203" s="241">
        <v>21</v>
      </c>
      <c r="I203" s="241">
        <f>G203*(1+H203/100)</f>
        <v>0</v>
      </c>
      <c r="J203" s="241">
        <v>0</v>
      </c>
      <c r="K203" s="241">
        <f>E203*J203</f>
        <v>0</v>
      </c>
      <c r="L203" s="242">
        <v>0</v>
      </c>
      <c r="M203" s="246">
        <f>E203*L203</f>
        <v>0</v>
      </c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226"/>
      <c r="BC203" s="226"/>
      <c r="BD203" s="226"/>
      <c r="BE203" s="226"/>
      <c r="BF203" s="226"/>
      <c r="BG203" s="226"/>
      <c r="BH203" s="226"/>
    </row>
    <row r="204" spans="1:60" ht="12.75" outlineLevel="1">
      <c r="A204" s="245"/>
      <c r="B204" s="232"/>
      <c r="C204" s="277" t="s">
        <v>273</v>
      </c>
      <c r="D204" s="235"/>
      <c r="E204" s="238">
        <v>129.65</v>
      </c>
      <c r="F204" s="241"/>
      <c r="G204" s="241"/>
      <c r="H204" s="241"/>
      <c r="I204" s="241"/>
      <c r="J204" s="241"/>
      <c r="K204" s="241"/>
      <c r="L204" s="242"/>
      <c r="M204" s="24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6"/>
      <c r="AY204" s="226"/>
      <c r="AZ204" s="226"/>
      <c r="BA204" s="226"/>
      <c r="BB204" s="226"/>
      <c r="BC204" s="226"/>
      <c r="BD204" s="226"/>
      <c r="BE204" s="226"/>
      <c r="BF204" s="226"/>
      <c r="BG204" s="226"/>
      <c r="BH204" s="226"/>
    </row>
    <row r="205" spans="1:60" ht="12.75" outlineLevel="1">
      <c r="A205" s="245"/>
      <c r="B205" s="232"/>
      <c r="C205" s="277" t="s">
        <v>284</v>
      </c>
      <c r="D205" s="235"/>
      <c r="E205" s="238">
        <v>225.46</v>
      </c>
      <c r="F205" s="241"/>
      <c r="G205" s="241"/>
      <c r="H205" s="241"/>
      <c r="I205" s="241"/>
      <c r="J205" s="241"/>
      <c r="K205" s="241"/>
      <c r="L205" s="242"/>
      <c r="M205" s="24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226"/>
      <c r="BC205" s="226"/>
      <c r="BD205" s="226"/>
      <c r="BE205" s="226"/>
      <c r="BF205" s="226"/>
      <c r="BG205" s="226"/>
      <c r="BH205" s="226"/>
    </row>
    <row r="206" spans="1:60" ht="12.75" outlineLevel="1">
      <c r="A206" s="245"/>
      <c r="B206" s="232"/>
      <c r="C206" s="277" t="s">
        <v>274</v>
      </c>
      <c r="D206" s="235"/>
      <c r="E206" s="238">
        <v>16.35</v>
      </c>
      <c r="F206" s="241"/>
      <c r="G206" s="241"/>
      <c r="H206" s="241"/>
      <c r="I206" s="241"/>
      <c r="J206" s="241"/>
      <c r="K206" s="241"/>
      <c r="L206" s="242"/>
      <c r="M206" s="24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226"/>
      <c r="BF206" s="226"/>
      <c r="BG206" s="226"/>
      <c r="BH206" s="226"/>
    </row>
    <row r="207" spans="1:60" ht="12.75" outlineLevel="1">
      <c r="A207" s="245"/>
      <c r="B207" s="232"/>
      <c r="C207" s="277" t="s">
        <v>275</v>
      </c>
      <c r="D207" s="235"/>
      <c r="E207" s="238">
        <v>1.87</v>
      </c>
      <c r="F207" s="241"/>
      <c r="G207" s="241"/>
      <c r="H207" s="241"/>
      <c r="I207" s="241"/>
      <c r="J207" s="241"/>
      <c r="K207" s="241"/>
      <c r="L207" s="242"/>
      <c r="M207" s="24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226"/>
      <c r="BF207" s="226"/>
      <c r="BG207" s="226"/>
      <c r="BH207" s="226"/>
    </row>
    <row r="208" spans="1:60" ht="12.75" outlineLevel="1">
      <c r="A208" s="245"/>
      <c r="B208" s="232"/>
      <c r="C208" s="277" t="s">
        <v>285</v>
      </c>
      <c r="D208" s="235"/>
      <c r="E208" s="238">
        <v>11</v>
      </c>
      <c r="F208" s="241"/>
      <c r="G208" s="241"/>
      <c r="H208" s="241"/>
      <c r="I208" s="241"/>
      <c r="J208" s="241"/>
      <c r="K208" s="241"/>
      <c r="L208" s="242"/>
      <c r="M208" s="24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226"/>
      <c r="BF208" s="226"/>
      <c r="BG208" s="226"/>
      <c r="BH208" s="226"/>
    </row>
    <row r="209" spans="1:60" ht="12.75" outlineLevel="1">
      <c r="A209" s="245"/>
      <c r="B209" s="232"/>
      <c r="C209" s="277" t="s">
        <v>286</v>
      </c>
      <c r="D209" s="235"/>
      <c r="E209" s="238">
        <v>345</v>
      </c>
      <c r="F209" s="241"/>
      <c r="G209" s="241"/>
      <c r="H209" s="241"/>
      <c r="I209" s="241"/>
      <c r="J209" s="241"/>
      <c r="K209" s="241"/>
      <c r="L209" s="242"/>
      <c r="M209" s="24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  <c r="BG209" s="226"/>
      <c r="BH209" s="226"/>
    </row>
    <row r="210" spans="1:60" ht="12.75" outlineLevel="1">
      <c r="A210" s="245"/>
      <c r="B210" s="232"/>
      <c r="C210" s="277" t="s">
        <v>287</v>
      </c>
      <c r="D210" s="235"/>
      <c r="E210" s="238">
        <v>10</v>
      </c>
      <c r="F210" s="241"/>
      <c r="G210" s="241"/>
      <c r="H210" s="241"/>
      <c r="I210" s="241"/>
      <c r="J210" s="241"/>
      <c r="K210" s="241"/>
      <c r="L210" s="242"/>
      <c r="M210" s="24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  <c r="BG210" s="226"/>
      <c r="BH210" s="226"/>
    </row>
    <row r="211" spans="1:60" ht="12.75" outlineLevel="1">
      <c r="A211" s="245">
        <v>55</v>
      </c>
      <c r="B211" s="232" t="s">
        <v>280</v>
      </c>
      <c r="C211" s="276" t="s">
        <v>281</v>
      </c>
      <c r="D211" s="234" t="s">
        <v>212</v>
      </c>
      <c r="E211" s="237">
        <v>127.392</v>
      </c>
      <c r="F211" s="240"/>
      <c r="G211" s="241">
        <f>E211*F211</f>
        <v>0</v>
      </c>
      <c r="H211" s="241">
        <v>21</v>
      </c>
      <c r="I211" s="241">
        <f>G211*(1+H211/100)</f>
        <v>0</v>
      </c>
      <c r="J211" s="241">
        <v>0</v>
      </c>
      <c r="K211" s="241">
        <f>E211*J211</f>
        <v>0</v>
      </c>
      <c r="L211" s="242">
        <v>0</v>
      </c>
      <c r="M211" s="246">
        <f>E211*L211</f>
        <v>0</v>
      </c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226"/>
      <c r="BF211" s="226"/>
      <c r="BG211" s="226"/>
      <c r="BH211" s="226"/>
    </row>
    <row r="212" spans="1:60" ht="12.75" outlineLevel="1">
      <c r="A212" s="245"/>
      <c r="B212" s="232"/>
      <c r="C212" s="277" t="s">
        <v>288</v>
      </c>
      <c r="D212" s="235"/>
      <c r="E212" s="238">
        <v>127.39</v>
      </c>
      <c r="F212" s="241"/>
      <c r="G212" s="241"/>
      <c r="H212" s="241"/>
      <c r="I212" s="241"/>
      <c r="J212" s="241"/>
      <c r="K212" s="241"/>
      <c r="L212" s="242"/>
      <c r="M212" s="24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  <c r="BG212" s="226"/>
      <c r="BH212" s="226"/>
    </row>
    <row r="213" spans="1:60" ht="12.75" outlineLevel="1">
      <c r="A213" s="245">
        <v>56</v>
      </c>
      <c r="B213" s="232" t="s">
        <v>280</v>
      </c>
      <c r="C213" s="276" t="s">
        <v>281</v>
      </c>
      <c r="D213" s="234" t="s">
        <v>212</v>
      </c>
      <c r="E213" s="237">
        <v>266.8655</v>
      </c>
      <c r="F213" s="240"/>
      <c r="G213" s="241">
        <f>E213*F213</f>
        <v>0</v>
      </c>
      <c r="H213" s="241">
        <v>21</v>
      </c>
      <c r="I213" s="241">
        <f>G213*(1+H213/100)</f>
        <v>0</v>
      </c>
      <c r="J213" s="241">
        <v>0</v>
      </c>
      <c r="K213" s="241">
        <f>E213*J213</f>
        <v>0</v>
      </c>
      <c r="L213" s="242">
        <v>0</v>
      </c>
      <c r="M213" s="246">
        <f>E213*L213</f>
        <v>0</v>
      </c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  <c r="BH213" s="226"/>
    </row>
    <row r="214" spans="1:60" ht="12.75" outlineLevel="1">
      <c r="A214" s="245"/>
      <c r="B214" s="232"/>
      <c r="C214" s="277" t="s">
        <v>289</v>
      </c>
      <c r="D214" s="235"/>
      <c r="E214" s="238">
        <v>219.15</v>
      </c>
      <c r="F214" s="241"/>
      <c r="G214" s="241"/>
      <c r="H214" s="241"/>
      <c r="I214" s="241"/>
      <c r="J214" s="241"/>
      <c r="K214" s="241"/>
      <c r="L214" s="242"/>
      <c r="M214" s="24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  <c r="BH214" s="226"/>
    </row>
    <row r="215" spans="1:60" ht="12.75" outlineLevel="1">
      <c r="A215" s="245"/>
      <c r="B215" s="232"/>
      <c r="C215" s="277" t="s">
        <v>290</v>
      </c>
      <c r="D215" s="235"/>
      <c r="E215" s="238">
        <v>5.15</v>
      </c>
      <c r="F215" s="241"/>
      <c r="G215" s="241"/>
      <c r="H215" s="241"/>
      <c r="I215" s="241"/>
      <c r="J215" s="241"/>
      <c r="K215" s="241"/>
      <c r="L215" s="242"/>
      <c r="M215" s="24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  <c r="BH215" s="226"/>
    </row>
    <row r="216" spans="1:60" ht="12.75" outlineLevel="1">
      <c r="A216" s="245"/>
      <c r="B216" s="232"/>
      <c r="C216" s="277" t="s">
        <v>291</v>
      </c>
      <c r="D216" s="235"/>
      <c r="E216" s="238">
        <v>14.8</v>
      </c>
      <c r="F216" s="241"/>
      <c r="G216" s="241"/>
      <c r="H216" s="241"/>
      <c r="I216" s="241"/>
      <c r="J216" s="241"/>
      <c r="K216" s="241"/>
      <c r="L216" s="242"/>
      <c r="M216" s="24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  <c r="BH216" s="226"/>
    </row>
    <row r="217" spans="1:60" ht="12.75" outlineLevel="1">
      <c r="A217" s="245"/>
      <c r="B217" s="232"/>
      <c r="C217" s="277" t="s">
        <v>292</v>
      </c>
      <c r="D217" s="235"/>
      <c r="E217" s="238">
        <v>14.8</v>
      </c>
      <c r="F217" s="241"/>
      <c r="G217" s="241"/>
      <c r="H217" s="241"/>
      <c r="I217" s="241"/>
      <c r="J217" s="241"/>
      <c r="K217" s="241"/>
      <c r="L217" s="242"/>
      <c r="M217" s="24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226"/>
      <c r="BF217" s="226"/>
      <c r="BG217" s="226"/>
      <c r="BH217" s="226"/>
    </row>
    <row r="218" spans="1:60" ht="12.75" outlineLevel="1">
      <c r="A218" s="245"/>
      <c r="B218" s="232"/>
      <c r="C218" s="277" t="s">
        <v>293</v>
      </c>
      <c r="D218" s="235"/>
      <c r="E218" s="238">
        <v>12.97</v>
      </c>
      <c r="F218" s="241"/>
      <c r="G218" s="241"/>
      <c r="H218" s="241"/>
      <c r="I218" s="241"/>
      <c r="J218" s="241"/>
      <c r="K218" s="241"/>
      <c r="L218" s="242"/>
      <c r="M218" s="24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6"/>
      <c r="AY218" s="226"/>
      <c r="AZ218" s="226"/>
      <c r="BA218" s="226"/>
      <c r="BB218" s="226"/>
      <c r="BC218" s="226"/>
      <c r="BD218" s="226"/>
      <c r="BE218" s="226"/>
      <c r="BF218" s="226"/>
      <c r="BG218" s="226"/>
      <c r="BH218" s="226"/>
    </row>
    <row r="219" spans="1:60" ht="12.75" outlineLevel="1">
      <c r="A219" s="245">
        <v>57</v>
      </c>
      <c r="B219" s="232" t="s">
        <v>294</v>
      </c>
      <c r="C219" s="276" t="s">
        <v>295</v>
      </c>
      <c r="D219" s="234" t="s">
        <v>212</v>
      </c>
      <c r="E219" s="237">
        <v>147.8681</v>
      </c>
      <c r="F219" s="240"/>
      <c r="G219" s="241">
        <f>E219*F219</f>
        <v>0</v>
      </c>
      <c r="H219" s="241">
        <v>21</v>
      </c>
      <c r="I219" s="241">
        <f>G219*(1+H219/100)</f>
        <v>0</v>
      </c>
      <c r="J219" s="241">
        <v>0</v>
      </c>
      <c r="K219" s="241">
        <f>E219*J219</f>
        <v>0</v>
      </c>
      <c r="L219" s="242">
        <v>0</v>
      </c>
      <c r="M219" s="246">
        <f>E219*L219</f>
        <v>0</v>
      </c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6"/>
      <c r="AY219" s="226"/>
      <c r="AZ219" s="226"/>
      <c r="BA219" s="226"/>
      <c r="BB219" s="226"/>
      <c r="BC219" s="226"/>
      <c r="BD219" s="226"/>
      <c r="BE219" s="226"/>
      <c r="BF219" s="226"/>
      <c r="BG219" s="226"/>
      <c r="BH219" s="226"/>
    </row>
    <row r="220" spans="1:60" ht="12.75" outlineLevel="1">
      <c r="A220" s="245"/>
      <c r="B220" s="232"/>
      <c r="C220" s="277" t="s">
        <v>273</v>
      </c>
      <c r="D220" s="235"/>
      <c r="E220" s="238">
        <v>129.65</v>
      </c>
      <c r="F220" s="241"/>
      <c r="G220" s="241"/>
      <c r="H220" s="241"/>
      <c r="I220" s="241"/>
      <c r="J220" s="241"/>
      <c r="K220" s="241"/>
      <c r="L220" s="242"/>
      <c r="M220" s="24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C220" s="226"/>
      <c r="BD220" s="226"/>
      <c r="BE220" s="226"/>
      <c r="BF220" s="226"/>
      <c r="BG220" s="226"/>
      <c r="BH220" s="226"/>
    </row>
    <row r="221" spans="1:60" ht="12.75" outlineLevel="1">
      <c r="A221" s="245"/>
      <c r="B221" s="232"/>
      <c r="C221" s="277" t="s">
        <v>274</v>
      </c>
      <c r="D221" s="235"/>
      <c r="E221" s="238">
        <v>16.35</v>
      </c>
      <c r="F221" s="241"/>
      <c r="G221" s="241"/>
      <c r="H221" s="241"/>
      <c r="I221" s="241"/>
      <c r="J221" s="241"/>
      <c r="K221" s="241"/>
      <c r="L221" s="242"/>
      <c r="M221" s="24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6"/>
      <c r="AY221" s="226"/>
      <c r="AZ221" s="226"/>
      <c r="BA221" s="226"/>
      <c r="BB221" s="226"/>
      <c r="BC221" s="226"/>
      <c r="BD221" s="226"/>
      <c r="BE221" s="226"/>
      <c r="BF221" s="226"/>
      <c r="BG221" s="226"/>
      <c r="BH221" s="226"/>
    </row>
    <row r="222" spans="1:60" ht="12.75" outlineLevel="1">
      <c r="A222" s="245"/>
      <c r="B222" s="232"/>
      <c r="C222" s="277" t="s">
        <v>275</v>
      </c>
      <c r="D222" s="235"/>
      <c r="E222" s="238">
        <v>1.87</v>
      </c>
      <c r="F222" s="241"/>
      <c r="G222" s="241"/>
      <c r="H222" s="241"/>
      <c r="I222" s="241"/>
      <c r="J222" s="241"/>
      <c r="K222" s="241"/>
      <c r="L222" s="242"/>
      <c r="M222" s="24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6"/>
      <c r="AY222" s="226"/>
      <c r="AZ222" s="226"/>
      <c r="BA222" s="226"/>
      <c r="BB222" s="226"/>
      <c r="BC222" s="226"/>
      <c r="BD222" s="226"/>
      <c r="BE222" s="226"/>
      <c r="BF222" s="226"/>
      <c r="BG222" s="226"/>
      <c r="BH222" s="226"/>
    </row>
    <row r="223" spans="1:60" ht="12.75" outlineLevel="1">
      <c r="A223" s="245">
        <v>58</v>
      </c>
      <c r="B223" s="232" t="s">
        <v>294</v>
      </c>
      <c r="C223" s="276" t="s">
        <v>295</v>
      </c>
      <c r="D223" s="234" t="s">
        <v>212</v>
      </c>
      <c r="E223" s="237">
        <v>30</v>
      </c>
      <c r="F223" s="240"/>
      <c r="G223" s="241">
        <f>E223*F223</f>
        <v>0</v>
      </c>
      <c r="H223" s="241">
        <v>21</v>
      </c>
      <c r="I223" s="241">
        <f>G223*(1+H223/100)</f>
        <v>0</v>
      </c>
      <c r="J223" s="241">
        <v>0</v>
      </c>
      <c r="K223" s="241">
        <f>E223*J223</f>
        <v>0</v>
      </c>
      <c r="L223" s="242">
        <v>0</v>
      </c>
      <c r="M223" s="246">
        <f>E223*L223</f>
        <v>0</v>
      </c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226"/>
      <c r="BF223" s="226"/>
      <c r="BG223" s="226"/>
      <c r="BH223" s="226"/>
    </row>
    <row r="224" spans="1:60" ht="12.75" outlineLevel="1">
      <c r="A224" s="245"/>
      <c r="B224" s="232"/>
      <c r="C224" s="277" t="s">
        <v>277</v>
      </c>
      <c r="D224" s="235"/>
      <c r="E224" s="238">
        <v>30</v>
      </c>
      <c r="F224" s="241"/>
      <c r="G224" s="241"/>
      <c r="H224" s="241"/>
      <c r="I224" s="241"/>
      <c r="J224" s="241"/>
      <c r="K224" s="241"/>
      <c r="L224" s="242"/>
      <c r="M224" s="24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226"/>
      <c r="BF224" s="226"/>
      <c r="BG224" s="226"/>
      <c r="BH224" s="226"/>
    </row>
    <row r="225" spans="1:60" ht="12.75" outlineLevel="1">
      <c r="A225" s="245">
        <v>59</v>
      </c>
      <c r="B225" s="232" t="s">
        <v>296</v>
      </c>
      <c r="C225" s="276" t="s">
        <v>297</v>
      </c>
      <c r="D225" s="234" t="s">
        <v>212</v>
      </c>
      <c r="E225" s="237">
        <v>3789.225</v>
      </c>
      <c r="F225" s="240"/>
      <c r="G225" s="241">
        <f>E225*F225</f>
        <v>0</v>
      </c>
      <c r="H225" s="241">
        <v>21</v>
      </c>
      <c r="I225" s="241">
        <f>G225*(1+H225/100)</f>
        <v>0</v>
      </c>
      <c r="J225" s="241">
        <v>0</v>
      </c>
      <c r="K225" s="241">
        <f>E225*J225</f>
        <v>0</v>
      </c>
      <c r="L225" s="242">
        <v>0</v>
      </c>
      <c r="M225" s="246">
        <f>E225*L225</f>
        <v>0</v>
      </c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  <c r="BG225" s="226"/>
      <c r="BH225" s="226"/>
    </row>
    <row r="226" spans="1:60" ht="12.75" outlineLevel="1">
      <c r="A226" s="245">
        <v>60</v>
      </c>
      <c r="B226" s="232" t="s">
        <v>298</v>
      </c>
      <c r="C226" s="276" t="s">
        <v>299</v>
      </c>
      <c r="D226" s="234" t="s">
        <v>212</v>
      </c>
      <c r="E226" s="237">
        <v>3480</v>
      </c>
      <c r="F226" s="240"/>
      <c r="G226" s="241">
        <f>E226*F226</f>
        <v>0</v>
      </c>
      <c r="H226" s="241">
        <v>21</v>
      </c>
      <c r="I226" s="241">
        <f>G226*(1+H226/100)</f>
        <v>0</v>
      </c>
      <c r="J226" s="241">
        <v>0</v>
      </c>
      <c r="K226" s="241">
        <f>E226*J226</f>
        <v>0</v>
      </c>
      <c r="L226" s="242">
        <v>0</v>
      </c>
      <c r="M226" s="246">
        <f>E226*L226</f>
        <v>0</v>
      </c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6"/>
      <c r="AY226" s="226"/>
      <c r="AZ226" s="226"/>
      <c r="BA226" s="226"/>
      <c r="BB226" s="226"/>
      <c r="BC226" s="226"/>
      <c r="BD226" s="226"/>
      <c r="BE226" s="226"/>
      <c r="BF226" s="226"/>
      <c r="BG226" s="226"/>
      <c r="BH226" s="226"/>
    </row>
    <row r="227" spans="1:60" ht="12.75" outlineLevel="1">
      <c r="A227" s="245"/>
      <c r="B227" s="232"/>
      <c r="C227" s="277" t="s">
        <v>276</v>
      </c>
      <c r="D227" s="235"/>
      <c r="E227" s="238">
        <v>3480</v>
      </c>
      <c r="F227" s="241"/>
      <c r="G227" s="241"/>
      <c r="H227" s="241"/>
      <c r="I227" s="241"/>
      <c r="J227" s="241"/>
      <c r="K227" s="241"/>
      <c r="L227" s="242"/>
      <c r="M227" s="24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6"/>
      <c r="AY227" s="226"/>
      <c r="AZ227" s="226"/>
      <c r="BA227" s="226"/>
      <c r="BB227" s="226"/>
      <c r="BC227" s="226"/>
      <c r="BD227" s="226"/>
      <c r="BE227" s="226"/>
      <c r="BF227" s="226"/>
      <c r="BG227" s="226"/>
      <c r="BH227" s="226"/>
    </row>
    <row r="228" spans="1:60" ht="12.75" outlineLevel="1">
      <c r="A228" s="245">
        <v>61</v>
      </c>
      <c r="B228" s="232" t="s">
        <v>300</v>
      </c>
      <c r="C228" s="276" t="s">
        <v>301</v>
      </c>
      <c r="D228" s="234" t="s">
        <v>212</v>
      </c>
      <c r="E228" s="237">
        <v>265</v>
      </c>
      <c r="F228" s="240"/>
      <c r="G228" s="241">
        <f>E228*F228</f>
        <v>0</v>
      </c>
      <c r="H228" s="241">
        <v>21</v>
      </c>
      <c r="I228" s="241">
        <f>G228*(1+H228/100)</f>
        <v>0</v>
      </c>
      <c r="J228" s="241">
        <v>0</v>
      </c>
      <c r="K228" s="241">
        <f>E228*J228</f>
        <v>0</v>
      </c>
      <c r="L228" s="242">
        <v>0</v>
      </c>
      <c r="M228" s="246">
        <f>E228*L228</f>
        <v>0</v>
      </c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C228" s="226"/>
      <c r="BD228" s="226"/>
      <c r="BE228" s="226"/>
      <c r="BF228" s="226"/>
      <c r="BG228" s="226"/>
      <c r="BH228" s="226"/>
    </row>
    <row r="229" spans="1:60" ht="12.75" outlineLevel="1">
      <c r="A229" s="245"/>
      <c r="B229" s="232"/>
      <c r="C229" s="277" t="s">
        <v>302</v>
      </c>
      <c r="D229" s="235"/>
      <c r="E229" s="238">
        <v>190</v>
      </c>
      <c r="F229" s="241"/>
      <c r="G229" s="241"/>
      <c r="H229" s="241"/>
      <c r="I229" s="241"/>
      <c r="J229" s="241"/>
      <c r="K229" s="241"/>
      <c r="L229" s="242"/>
      <c r="M229" s="24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Q229" s="226"/>
      <c r="AR229" s="226"/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6"/>
      <c r="BC229" s="226"/>
      <c r="BD229" s="226"/>
      <c r="BE229" s="226"/>
      <c r="BF229" s="226"/>
      <c r="BG229" s="226"/>
      <c r="BH229" s="226"/>
    </row>
    <row r="230" spans="1:60" ht="12.75" outlineLevel="1">
      <c r="A230" s="245"/>
      <c r="B230" s="232"/>
      <c r="C230" s="277" t="s">
        <v>303</v>
      </c>
      <c r="D230" s="235"/>
      <c r="E230" s="238">
        <v>75</v>
      </c>
      <c r="F230" s="241"/>
      <c r="G230" s="241"/>
      <c r="H230" s="241"/>
      <c r="I230" s="241"/>
      <c r="J230" s="241"/>
      <c r="K230" s="241"/>
      <c r="L230" s="242"/>
      <c r="M230" s="24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226"/>
      <c r="BF230" s="226"/>
      <c r="BG230" s="226"/>
      <c r="BH230" s="226"/>
    </row>
    <row r="231" spans="1:60" ht="12.75" outlineLevel="1">
      <c r="A231" s="245">
        <v>62</v>
      </c>
      <c r="B231" s="232" t="s">
        <v>304</v>
      </c>
      <c r="C231" s="276" t="s">
        <v>305</v>
      </c>
      <c r="D231" s="234" t="s">
        <v>112</v>
      </c>
      <c r="E231" s="237">
        <v>780</v>
      </c>
      <c r="F231" s="240"/>
      <c r="G231" s="241">
        <f>E231*F231</f>
        <v>0</v>
      </c>
      <c r="H231" s="241">
        <v>21</v>
      </c>
      <c r="I231" s="241">
        <f>G231*(1+H231/100)</f>
        <v>0</v>
      </c>
      <c r="J231" s="241">
        <v>0</v>
      </c>
      <c r="K231" s="241">
        <f>E231*J231</f>
        <v>0</v>
      </c>
      <c r="L231" s="242">
        <v>0</v>
      </c>
      <c r="M231" s="246">
        <f>E231*L231</f>
        <v>0</v>
      </c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6"/>
      <c r="AY231" s="226"/>
      <c r="AZ231" s="226"/>
      <c r="BA231" s="226"/>
      <c r="BB231" s="226"/>
      <c r="BC231" s="226"/>
      <c r="BD231" s="226"/>
      <c r="BE231" s="226"/>
      <c r="BF231" s="226"/>
      <c r="BG231" s="226"/>
      <c r="BH231" s="226"/>
    </row>
    <row r="232" spans="1:60" ht="12.75" outlineLevel="1">
      <c r="A232" s="245"/>
      <c r="B232" s="232"/>
      <c r="C232" s="277" t="s">
        <v>306</v>
      </c>
      <c r="D232" s="235"/>
      <c r="E232" s="238">
        <v>30</v>
      </c>
      <c r="F232" s="241"/>
      <c r="G232" s="241"/>
      <c r="H232" s="241"/>
      <c r="I232" s="241"/>
      <c r="J232" s="241"/>
      <c r="K232" s="241"/>
      <c r="L232" s="242"/>
      <c r="M232" s="24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226"/>
      <c r="BF232" s="226"/>
      <c r="BG232" s="226"/>
      <c r="BH232" s="226"/>
    </row>
    <row r="233" spans="1:60" ht="12.75" outlineLevel="1">
      <c r="A233" s="245"/>
      <c r="B233" s="232"/>
      <c r="C233" s="277" t="s">
        <v>249</v>
      </c>
      <c r="D233" s="235"/>
      <c r="E233" s="238">
        <v>750</v>
      </c>
      <c r="F233" s="241"/>
      <c r="G233" s="241"/>
      <c r="H233" s="241"/>
      <c r="I233" s="241"/>
      <c r="J233" s="241"/>
      <c r="K233" s="241"/>
      <c r="L233" s="242"/>
      <c r="M233" s="24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6"/>
      <c r="AY233" s="226"/>
      <c r="AZ233" s="226"/>
      <c r="BA233" s="226"/>
      <c r="BB233" s="226"/>
      <c r="BC233" s="226"/>
      <c r="BD233" s="226"/>
      <c r="BE233" s="226"/>
      <c r="BF233" s="226"/>
      <c r="BG233" s="226"/>
      <c r="BH233" s="226"/>
    </row>
    <row r="234" spans="1:60" ht="12.75" outlineLevel="1">
      <c r="A234" s="245">
        <v>63</v>
      </c>
      <c r="B234" s="232" t="s">
        <v>304</v>
      </c>
      <c r="C234" s="276" t="s">
        <v>305</v>
      </c>
      <c r="D234" s="234" t="s">
        <v>112</v>
      </c>
      <c r="E234" s="237">
        <v>120.0895</v>
      </c>
      <c r="F234" s="240"/>
      <c r="G234" s="241">
        <f>E234*F234</f>
        <v>0</v>
      </c>
      <c r="H234" s="241">
        <v>21</v>
      </c>
      <c r="I234" s="241">
        <f>G234*(1+H234/100)</f>
        <v>0</v>
      </c>
      <c r="J234" s="241">
        <v>0</v>
      </c>
      <c r="K234" s="241">
        <f>E234*J234</f>
        <v>0</v>
      </c>
      <c r="L234" s="242">
        <v>0</v>
      </c>
      <c r="M234" s="246">
        <f>E234*L234</f>
        <v>0</v>
      </c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6"/>
      <c r="AY234" s="226"/>
      <c r="AZ234" s="226"/>
      <c r="BA234" s="226"/>
      <c r="BB234" s="226"/>
      <c r="BC234" s="226"/>
      <c r="BD234" s="226"/>
      <c r="BE234" s="226"/>
      <c r="BF234" s="226"/>
      <c r="BG234" s="226"/>
      <c r="BH234" s="226"/>
    </row>
    <row r="235" spans="1:60" ht="12.75" outlineLevel="1">
      <c r="A235" s="245"/>
      <c r="B235" s="232"/>
      <c r="C235" s="277" t="s">
        <v>307</v>
      </c>
      <c r="D235" s="235"/>
      <c r="E235" s="238">
        <v>21.91</v>
      </c>
      <c r="F235" s="241"/>
      <c r="G235" s="241"/>
      <c r="H235" s="241"/>
      <c r="I235" s="241"/>
      <c r="J235" s="241"/>
      <c r="K235" s="241"/>
      <c r="L235" s="242"/>
      <c r="M235" s="24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C235" s="226"/>
      <c r="BD235" s="226"/>
      <c r="BE235" s="226"/>
      <c r="BF235" s="226"/>
      <c r="BG235" s="226"/>
      <c r="BH235" s="226"/>
    </row>
    <row r="236" spans="1:60" ht="12.75" outlineLevel="1">
      <c r="A236" s="245"/>
      <c r="B236" s="232"/>
      <c r="C236" s="277" t="s">
        <v>308</v>
      </c>
      <c r="D236" s="235"/>
      <c r="E236" s="238">
        <v>0.52</v>
      </c>
      <c r="F236" s="241"/>
      <c r="G236" s="241"/>
      <c r="H236" s="241"/>
      <c r="I236" s="241"/>
      <c r="J236" s="241"/>
      <c r="K236" s="241"/>
      <c r="L236" s="242"/>
      <c r="M236" s="24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6"/>
      <c r="AY236" s="226"/>
      <c r="AZ236" s="226"/>
      <c r="BA236" s="226"/>
      <c r="BB236" s="226"/>
      <c r="BC236" s="226"/>
      <c r="BD236" s="226"/>
      <c r="BE236" s="226"/>
      <c r="BF236" s="226"/>
      <c r="BG236" s="226"/>
      <c r="BH236" s="226"/>
    </row>
    <row r="237" spans="1:60" ht="12.75" outlineLevel="1">
      <c r="A237" s="245"/>
      <c r="B237" s="232"/>
      <c r="C237" s="277" t="s">
        <v>309</v>
      </c>
      <c r="D237" s="235"/>
      <c r="E237" s="238">
        <v>1.48</v>
      </c>
      <c r="F237" s="241"/>
      <c r="G237" s="241"/>
      <c r="H237" s="241"/>
      <c r="I237" s="241"/>
      <c r="J237" s="241"/>
      <c r="K237" s="241"/>
      <c r="L237" s="242"/>
      <c r="M237" s="24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6"/>
      <c r="AY237" s="226"/>
      <c r="AZ237" s="226"/>
      <c r="BA237" s="226"/>
      <c r="BB237" s="226"/>
      <c r="BC237" s="226"/>
      <c r="BD237" s="226"/>
      <c r="BE237" s="226"/>
      <c r="BF237" s="226"/>
      <c r="BG237" s="226"/>
      <c r="BH237" s="226"/>
    </row>
    <row r="238" spans="1:60" ht="12.75" outlineLevel="1">
      <c r="A238" s="245"/>
      <c r="B238" s="232"/>
      <c r="C238" s="277" t="s">
        <v>310</v>
      </c>
      <c r="D238" s="235"/>
      <c r="E238" s="238">
        <v>1.48</v>
      </c>
      <c r="F238" s="241"/>
      <c r="G238" s="241"/>
      <c r="H238" s="241"/>
      <c r="I238" s="241"/>
      <c r="J238" s="241"/>
      <c r="K238" s="241"/>
      <c r="L238" s="242"/>
      <c r="M238" s="24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Q238" s="226"/>
      <c r="AR238" s="226"/>
      <c r="AS238" s="226"/>
      <c r="AT238" s="226"/>
      <c r="AU238" s="226"/>
      <c r="AV238" s="226"/>
      <c r="AW238" s="226"/>
      <c r="AX238" s="226"/>
      <c r="AY238" s="226"/>
      <c r="AZ238" s="226"/>
      <c r="BA238" s="226"/>
      <c r="BB238" s="226"/>
      <c r="BC238" s="226"/>
      <c r="BD238" s="226"/>
      <c r="BE238" s="226"/>
      <c r="BF238" s="226"/>
      <c r="BG238" s="226"/>
      <c r="BH238" s="226"/>
    </row>
    <row r="239" spans="1:60" ht="12.75" outlineLevel="1">
      <c r="A239" s="245"/>
      <c r="B239" s="232"/>
      <c r="C239" s="277" t="s">
        <v>311</v>
      </c>
      <c r="D239" s="235"/>
      <c r="E239" s="238">
        <v>1.3</v>
      </c>
      <c r="F239" s="241"/>
      <c r="G239" s="241"/>
      <c r="H239" s="241"/>
      <c r="I239" s="241"/>
      <c r="J239" s="241"/>
      <c r="K239" s="241"/>
      <c r="L239" s="242"/>
      <c r="M239" s="24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6"/>
      <c r="AY239" s="226"/>
      <c r="AZ239" s="226"/>
      <c r="BA239" s="226"/>
      <c r="BB239" s="226"/>
      <c r="BC239" s="226"/>
      <c r="BD239" s="226"/>
      <c r="BE239" s="226"/>
      <c r="BF239" s="226"/>
      <c r="BG239" s="226"/>
      <c r="BH239" s="226"/>
    </row>
    <row r="240" spans="1:60" ht="12.75" outlineLevel="1">
      <c r="A240" s="245"/>
      <c r="B240" s="232"/>
      <c r="C240" s="277" t="s">
        <v>312</v>
      </c>
      <c r="D240" s="235"/>
      <c r="E240" s="238">
        <v>76.7</v>
      </c>
      <c r="F240" s="241"/>
      <c r="G240" s="241"/>
      <c r="H240" s="241"/>
      <c r="I240" s="241"/>
      <c r="J240" s="241"/>
      <c r="K240" s="241"/>
      <c r="L240" s="242"/>
      <c r="M240" s="24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6"/>
      <c r="AY240" s="226"/>
      <c r="AZ240" s="226"/>
      <c r="BA240" s="226"/>
      <c r="BB240" s="226"/>
      <c r="BC240" s="226"/>
      <c r="BD240" s="226"/>
      <c r="BE240" s="226"/>
      <c r="BF240" s="226"/>
      <c r="BG240" s="226"/>
      <c r="BH240" s="226"/>
    </row>
    <row r="241" spans="1:60" ht="12.75" outlineLevel="1">
      <c r="A241" s="245"/>
      <c r="B241" s="232"/>
      <c r="C241" s="277" t="s">
        <v>313</v>
      </c>
      <c r="D241" s="235"/>
      <c r="E241" s="238">
        <v>1.8</v>
      </c>
      <c r="F241" s="241"/>
      <c r="G241" s="241"/>
      <c r="H241" s="241"/>
      <c r="I241" s="241"/>
      <c r="J241" s="241"/>
      <c r="K241" s="241"/>
      <c r="L241" s="242"/>
      <c r="M241" s="24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6"/>
      <c r="AY241" s="226"/>
      <c r="AZ241" s="226"/>
      <c r="BA241" s="226"/>
      <c r="BB241" s="226"/>
      <c r="BC241" s="226"/>
      <c r="BD241" s="226"/>
      <c r="BE241" s="226"/>
      <c r="BF241" s="226"/>
      <c r="BG241" s="226"/>
      <c r="BH241" s="226"/>
    </row>
    <row r="242" spans="1:60" ht="12.75" outlineLevel="1">
      <c r="A242" s="245"/>
      <c r="B242" s="232"/>
      <c r="C242" s="277" t="s">
        <v>314</v>
      </c>
      <c r="D242" s="235"/>
      <c r="E242" s="238">
        <v>5.18</v>
      </c>
      <c r="F242" s="241"/>
      <c r="G242" s="241"/>
      <c r="H242" s="241"/>
      <c r="I242" s="241"/>
      <c r="J242" s="241"/>
      <c r="K242" s="241"/>
      <c r="L242" s="242"/>
      <c r="M242" s="24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6"/>
      <c r="AY242" s="226"/>
      <c r="AZ242" s="226"/>
      <c r="BA242" s="226"/>
      <c r="BB242" s="226"/>
      <c r="BC242" s="226"/>
      <c r="BD242" s="226"/>
      <c r="BE242" s="226"/>
      <c r="BF242" s="226"/>
      <c r="BG242" s="226"/>
      <c r="BH242" s="226"/>
    </row>
    <row r="243" spans="1:60" ht="12.75" outlineLevel="1">
      <c r="A243" s="245"/>
      <c r="B243" s="232"/>
      <c r="C243" s="277" t="s">
        <v>315</v>
      </c>
      <c r="D243" s="235"/>
      <c r="E243" s="238">
        <v>5.18</v>
      </c>
      <c r="F243" s="241"/>
      <c r="G243" s="241"/>
      <c r="H243" s="241"/>
      <c r="I243" s="241"/>
      <c r="J243" s="241"/>
      <c r="K243" s="241"/>
      <c r="L243" s="242"/>
      <c r="M243" s="24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6"/>
      <c r="AY243" s="226"/>
      <c r="AZ243" s="226"/>
      <c r="BA243" s="226"/>
      <c r="BB243" s="226"/>
      <c r="BC243" s="226"/>
      <c r="BD243" s="226"/>
      <c r="BE243" s="226"/>
      <c r="BF243" s="226"/>
      <c r="BG243" s="226"/>
      <c r="BH243" s="226"/>
    </row>
    <row r="244" spans="1:60" ht="12.75" outlineLevel="1">
      <c r="A244" s="245"/>
      <c r="B244" s="232"/>
      <c r="C244" s="277" t="s">
        <v>316</v>
      </c>
      <c r="D244" s="235"/>
      <c r="E244" s="238">
        <v>4.54</v>
      </c>
      <c r="F244" s="241"/>
      <c r="G244" s="241"/>
      <c r="H244" s="241"/>
      <c r="I244" s="241"/>
      <c r="J244" s="241"/>
      <c r="K244" s="241"/>
      <c r="L244" s="242"/>
      <c r="M244" s="24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Q244" s="226"/>
      <c r="AR244" s="226"/>
      <c r="AS244" s="226"/>
      <c r="AT244" s="226"/>
      <c r="AU244" s="226"/>
      <c r="AV244" s="226"/>
      <c r="AW244" s="226"/>
      <c r="AX244" s="226"/>
      <c r="AY244" s="226"/>
      <c r="AZ244" s="226"/>
      <c r="BA244" s="226"/>
      <c r="BB244" s="226"/>
      <c r="BC244" s="226"/>
      <c r="BD244" s="226"/>
      <c r="BE244" s="226"/>
      <c r="BF244" s="226"/>
      <c r="BG244" s="226"/>
      <c r="BH244" s="226"/>
    </row>
    <row r="245" spans="1:60" ht="12.75" outlineLevel="1">
      <c r="A245" s="245">
        <v>64</v>
      </c>
      <c r="B245" s="232" t="s">
        <v>304</v>
      </c>
      <c r="C245" s="276" t="s">
        <v>305</v>
      </c>
      <c r="D245" s="234" t="s">
        <v>112</v>
      </c>
      <c r="E245" s="237">
        <v>812.3795</v>
      </c>
      <c r="F245" s="240"/>
      <c r="G245" s="241">
        <f>E245*F245</f>
        <v>0</v>
      </c>
      <c r="H245" s="241">
        <v>21</v>
      </c>
      <c r="I245" s="241">
        <f>G245*(1+H245/100)</f>
        <v>0</v>
      </c>
      <c r="J245" s="241">
        <v>0</v>
      </c>
      <c r="K245" s="241">
        <f>E245*J245</f>
        <v>0</v>
      </c>
      <c r="L245" s="242">
        <v>0</v>
      </c>
      <c r="M245" s="246">
        <f>E245*L245</f>
        <v>0</v>
      </c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6"/>
      <c r="AY245" s="226"/>
      <c r="AZ245" s="226"/>
      <c r="BA245" s="226"/>
      <c r="BB245" s="226"/>
      <c r="BC245" s="226"/>
      <c r="BD245" s="226"/>
      <c r="BE245" s="226"/>
      <c r="BF245" s="226"/>
      <c r="BG245" s="226"/>
      <c r="BH245" s="226"/>
    </row>
    <row r="246" spans="1:60" ht="12.75" outlineLevel="1">
      <c r="A246" s="245"/>
      <c r="B246" s="232"/>
      <c r="C246" s="277" t="s">
        <v>317</v>
      </c>
      <c r="D246" s="235"/>
      <c r="E246" s="238">
        <v>58.34</v>
      </c>
      <c r="F246" s="241"/>
      <c r="G246" s="241"/>
      <c r="H246" s="241"/>
      <c r="I246" s="241"/>
      <c r="J246" s="241"/>
      <c r="K246" s="241"/>
      <c r="L246" s="242"/>
      <c r="M246" s="24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6"/>
      <c r="AY246" s="226"/>
      <c r="AZ246" s="226"/>
      <c r="BA246" s="226"/>
      <c r="BB246" s="226"/>
      <c r="BC246" s="226"/>
      <c r="BD246" s="226"/>
      <c r="BE246" s="226"/>
      <c r="BF246" s="226"/>
      <c r="BG246" s="226"/>
      <c r="BH246" s="226"/>
    </row>
    <row r="247" spans="1:60" ht="12.75" outlineLevel="1">
      <c r="A247" s="245"/>
      <c r="B247" s="232"/>
      <c r="C247" s="277" t="s">
        <v>318</v>
      </c>
      <c r="D247" s="235"/>
      <c r="E247" s="238">
        <v>101.46</v>
      </c>
      <c r="F247" s="241"/>
      <c r="G247" s="241"/>
      <c r="H247" s="241"/>
      <c r="I247" s="241"/>
      <c r="J247" s="241"/>
      <c r="K247" s="241"/>
      <c r="L247" s="242"/>
      <c r="M247" s="24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6"/>
      <c r="AN247" s="226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6"/>
      <c r="AY247" s="226"/>
      <c r="AZ247" s="226"/>
      <c r="BA247" s="226"/>
      <c r="BB247" s="226"/>
      <c r="BC247" s="226"/>
      <c r="BD247" s="226"/>
      <c r="BE247" s="226"/>
      <c r="BF247" s="226"/>
      <c r="BG247" s="226"/>
      <c r="BH247" s="226"/>
    </row>
    <row r="248" spans="1:60" ht="12.75" outlineLevel="1">
      <c r="A248" s="245"/>
      <c r="B248" s="232"/>
      <c r="C248" s="277" t="s">
        <v>319</v>
      </c>
      <c r="D248" s="235"/>
      <c r="E248" s="238">
        <v>7.36</v>
      </c>
      <c r="F248" s="241"/>
      <c r="G248" s="241"/>
      <c r="H248" s="241"/>
      <c r="I248" s="241"/>
      <c r="J248" s="241"/>
      <c r="K248" s="241"/>
      <c r="L248" s="242"/>
      <c r="M248" s="24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6"/>
      <c r="AN248" s="226"/>
      <c r="AO248" s="226"/>
      <c r="AP248" s="226"/>
      <c r="AQ248" s="226"/>
      <c r="AR248" s="226"/>
      <c r="AS248" s="226"/>
      <c r="AT248" s="226"/>
      <c r="AU248" s="226"/>
      <c r="AV248" s="226"/>
      <c r="AW248" s="226"/>
      <c r="AX248" s="226"/>
      <c r="AY248" s="226"/>
      <c r="AZ248" s="226"/>
      <c r="BA248" s="226"/>
      <c r="BB248" s="226"/>
      <c r="BC248" s="226"/>
      <c r="BD248" s="226"/>
      <c r="BE248" s="226"/>
      <c r="BF248" s="226"/>
      <c r="BG248" s="226"/>
      <c r="BH248" s="226"/>
    </row>
    <row r="249" spans="1:60" ht="12.75" outlineLevel="1">
      <c r="A249" s="245"/>
      <c r="B249" s="232"/>
      <c r="C249" s="277" t="s">
        <v>320</v>
      </c>
      <c r="D249" s="235"/>
      <c r="E249" s="238">
        <v>0.84</v>
      </c>
      <c r="F249" s="241"/>
      <c r="G249" s="241"/>
      <c r="H249" s="241"/>
      <c r="I249" s="241"/>
      <c r="J249" s="241"/>
      <c r="K249" s="241"/>
      <c r="L249" s="242"/>
      <c r="M249" s="24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6"/>
      <c r="AY249" s="226"/>
      <c r="AZ249" s="226"/>
      <c r="BA249" s="226"/>
      <c r="BB249" s="226"/>
      <c r="BC249" s="226"/>
      <c r="BD249" s="226"/>
      <c r="BE249" s="226"/>
      <c r="BF249" s="226"/>
      <c r="BG249" s="226"/>
      <c r="BH249" s="226"/>
    </row>
    <row r="250" spans="1:60" ht="33.75" outlineLevel="1">
      <c r="A250" s="245"/>
      <c r="B250" s="232"/>
      <c r="C250" s="277" t="s">
        <v>231</v>
      </c>
      <c r="D250" s="235"/>
      <c r="E250" s="238">
        <v>19.88</v>
      </c>
      <c r="F250" s="241"/>
      <c r="G250" s="241"/>
      <c r="H250" s="241"/>
      <c r="I250" s="241"/>
      <c r="J250" s="241"/>
      <c r="K250" s="241"/>
      <c r="L250" s="242"/>
      <c r="M250" s="24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6"/>
      <c r="AY250" s="226"/>
      <c r="AZ250" s="226"/>
      <c r="BA250" s="226"/>
      <c r="BB250" s="226"/>
      <c r="BC250" s="226"/>
      <c r="BD250" s="226"/>
      <c r="BE250" s="226"/>
      <c r="BF250" s="226"/>
      <c r="BG250" s="226"/>
      <c r="BH250" s="226"/>
    </row>
    <row r="251" spans="1:60" ht="22.5" outlineLevel="1">
      <c r="A251" s="245"/>
      <c r="B251" s="232"/>
      <c r="C251" s="277" t="s">
        <v>232</v>
      </c>
      <c r="D251" s="235"/>
      <c r="E251" s="238">
        <v>13</v>
      </c>
      <c r="F251" s="241"/>
      <c r="G251" s="241"/>
      <c r="H251" s="241"/>
      <c r="I251" s="241"/>
      <c r="J251" s="241"/>
      <c r="K251" s="241"/>
      <c r="L251" s="242"/>
      <c r="M251" s="24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6"/>
      <c r="AY251" s="226"/>
      <c r="AZ251" s="226"/>
      <c r="BA251" s="226"/>
      <c r="BB251" s="226"/>
      <c r="BC251" s="226"/>
      <c r="BD251" s="226"/>
      <c r="BE251" s="226"/>
      <c r="BF251" s="226"/>
      <c r="BG251" s="226"/>
      <c r="BH251" s="226"/>
    </row>
    <row r="252" spans="1:60" ht="12.75" outlineLevel="1">
      <c r="A252" s="245"/>
      <c r="B252" s="232"/>
      <c r="C252" s="277" t="s">
        <v>154</v>
      </c>
      <c r="D252" s="235"/>
      <c r="E252" s="238">
        <v>586.5</v>
      </c>
      <c r="F252" s="241"/>
      <c r="G252" s="241"/>
      <c r="H252" s="241"/>
      <c r="I252" s="241"/>
      <c r="J252" s="241"/>
      <c r="K252" s="241"/>
      <c r="L252" s="242"/>
      <c r="M252" s="24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6"/>
      <c r="AY252" s="226"/>
      <c r="AZ252" s="226"/>
      <c r="BA252" s="226"/>
      <c r="BB252" s="226"/>
      <c r="BC252" s="226"/>
      <c r="BD252" s="226"/>
      <c r="BE252" s="226"/>
      <c r="BF252" s="226"/>
      <c r="BG252" s="226"/>
      <c r="BH252" s="226"/>
    </row>
    <row r="253" spans="1:60" ht="12.75" outlineLevel="1">
      <c r="A253" s="245"/>
      <c r="B253" s="232"/>
      <c r="C253" s="277" t="s">
        <v>155</v>
      </c>
      <c r="D253" s="235"/>
      <c r="E253" s="238">
        <v>25</v>
      </c>
      <c r="F253" s="241"/>
      <c r="G253" s="241"/>
      <c r="H253" s="241"/>
      <c r="I253" s="241"/>
      <c r="J253" s="241"/>
      <c r="K253" s="241"/>
      <c r="L253" s="242"/>
      <c r="M253" s="24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6"/>
      <c r="AN253" s="226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6"/>
      <c r="AY253" s="226"/>
      <c r="AZ253" s="226"/>
      <c r="BA253" s="226"/>
      <c r="BB253" s="226"/>
      <c r="BC253" s="226"/>
      <c r="BD253" s="226"/>
      <c r="BE253" s="226"/>
      <c r="BF253" s="226"/>
      <c r="BG253" s="226"/>
      <c r="BH253" s="226"/>
    </row>
    <row r="254" spans="1:60" ht="12.75" outlineLevel="1">
      <c r="A254" s="245">
        <v>65</v>
      </c>
      <c r="B254" s="232" t="s">
        <v>304</v>
      </c>
      <c r="C254" s="276" t="s">
        <v>305</v>
      </c>
      <c r="D254" s="234" t="s">
        <v>112</v>
      </c>
      <c r="E254" s="237">
        <v>38.2176</v>
      </c>
      <c r="F254" s="240"/>
      <c r="G254" s="241">
        <f>E254*F254</f>
        <v>0</v>
      </c>
      <c r="H254" s="241">
        <v>21</v>
      </c>
      <c r="I254" s="241">
        <f>G254*(1+H254/100)</f>
        <v>0</v>
      </c>
      <c r="J254" s="241">
        <v>0</v>
      </c>
      <c r="K254" s="241">
        <f>E254*J254</f>
        <v>0</v>
      </c>
      <c r="L254" s="242">
        <v>0</v>
      </c>
      <c r="M254" s="246">
        <f>E254*L254</f>
        <v>0</v>
      </c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6"/>
      <c r="AY254" s="226"/>
      <c r="AZ254" s="226"/>
      <c r="BA254" s="226"/>
      <c r="BB254" s="226"/>
      <c r="BC254" s="226"/>
      <c r="BD254" s="226"/>
      <c r="BE254" s="226"/>
      <c r="BF254" s="226"/>
      <c r="BG254" s="226"/>
      <c r="BH254" s="226"/>
    </row>
    <row r="255" spans="1:60" ht="12.75" outlineLevel="1">
      <c r="A255" s="245">
        <v>66</v>
      </c>
      <c r="B255" s="232" t="s">
        <v>321</v>
      </c>
      <c r="C255" s="276" t="s">
        <v>322</v>
      </c>
      <c r="D255" s="234" t="s">
        <v>323</v>
      </c>
      <c r="E255" s="237">
        <v>378.9225</v>
      </c>
      <c r="F255" s="240"/>
      <c r="G255" s="241">
        <f>E255*F255</f>
        <v>0</v>
      </c>
      <c r="H255" s="241">
        <v>21</v>
      </c>
      <c r="I255" s="241">
        <f>G255*(1+H255/100)</f>
        <v>0</v>
      </c>
      <c r="J255" s="241">
        <v>0.001</v>
      </c>
      <c r="K255" s="241">
        <f>E255*J255</f>
        <v>0.3789225</v>
      </c>
      <c r="L255" s="242">
        <v>0</v>
      </c>
      <c r="M255" s="246">
        <f>E255*L255</f>
        <v>0</v>
      </c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6"/>
      <c r="AN255" s="226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6"/>
      <c r="AY255" s="226"/>
      <c r="AZ255" s="226"/>
      <c r="BA255" s="226"/>
      <c r="BB255" s="226"/>
      <c r="BC255" s="226"/>
      <c r="BD255" s="226"/>
      <c r="BE255" s="226"/>
      <c r="BF255" s="226"/>
      <c r="BG255" s="226"/>
      <c r="BH255" s="226"/>
    </row>
    <row r="256" spans="1:60" ht="12.75" outlineLevel="1">
      <c r="A256" s="245"/>
      <c r="B256" s="232"/>
      <c r="C256" s="277" t="s">
        <v>324</v>
      </c>
      <c r="D256" s="235"/>
      <c r="E256" s="238">
        <v>378.92</v>
      </c>
      <c r="F256" s="241"/>
      <c r="G256" s="241"/>
      <c r="H256" s="241"/>
      <c r="I256" s="241"/>
      <c r="J256" s="241"/>
      <c r="K256" s="241"/>
      <c r="L256" s="242"/>
      <c r="M256" s="246"/>
      <c r="N256" s="226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6"/>
      <c r="AP256" s="226"/>
      <c r="AQ256" s="226"/>
      <c r="AR256" s="226"/>
      <c r="AS256" s="226"/>
      <c r="AT256" s="226"/>
      <c r="AU256" s="226"/>
      <c r="AV256" s="226"/>
      <c r="AW256" s="226"/>
      <c r="AX256" s="226"/>
      <c r="AY256" s="226"/>
      <c r="AZ256" s="226"/>
      <c r="BA256" s="226"/>
      <c r="BB256" s="226"/>
      <c r="BC256" s="226"/>
      <c r="BD256" s="226"/>
      <c r="BE256" s="226"/>
      <c r="BF256" s="226"/>
      <c r="BG256" s="226"/>
      <c r="BH256" s="226"/>
    </row>
    <row r="257" spans="1:60" ht="12.75" outlineLevel="1">
      <c r="A257" s="245">
        <v>67</v>
      </c>
      <c r="B257" s="232" t="s">
        <v>321</v>
      </c>
      <c r="C257" s="276" t="s">
        <v>322</v>
      </c>
      <c r="D257" s="234" t="s">
        <v>323</v>
      </c>
      <c r="E257" s="237">
        <v>14.8</v>
      </c>
      <c r="F257" s="240"/>
      <c r="G257" s="241">
        <f>E257*F257</f>
        <v>0</v>
      </c>
      <c r="H257" s="241">
        <v>21</v>
      </c>
      <c r="I257" s="241">
        <f>G257*(1+H257/100)</f>
        <v>0</v>
      </c>
      <c r="J257" s="241">
        <v>0.001</v>
      </c>
      <c r="K257" s="241">
        <f>E257*J257</f>
        <v>0.0148</v>
      </c>
      <c r="L257" s="242">
        <v>0</v>
      </c>
      <c r="M257" s="246">
        <f>E257*L257</f>
        <v>0</v>
      </c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6"/>
      <c r="AY257" s="226"/>
      <c r="AZ257" s="226"/>
      <c r="BA257" s="226"/>
      <c r="BB257" s="226"/>
      <c r="BC257" s="226"/>
      <c r="BD257" s="226"/>
      <c r="BE257" s="226"/>
      <c r="BF257" s="226"/>
      <c r="BG257" s="226"/>
      <c r="BH257" s="226"/>
    </row>
    <row r="258" spans="1:60" ht="12.75" outlineLevel="1">
      <c r="A258" s="245"/>
      <c r="B258" s="232"/>
      <c r="C258" s="277" t="s">
        <v>325</v>
      </c>
      <c r="D258" s="235"/>
      <c r="E258" s="238">
        <v>14.8</v>
      </c>
      <c r="F258" s="241"/>
      <c r="G258" s="241"/>
      <c r="H258" s="241"/>
      <c r="I258" s="241"/>
      <c r="J258" s="241"/>
      <c r="K258" s="241"/>
      <c r="L258" s="242"/>
      <c r="M258" s="24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6"/>
      <c r="AY258" s="226"/>
      <c r="AZ258" s="226"/>
      <c r="BA258" s="226"/>
      <c r="BB258" s="226"/>
      <c r="BC258" s="226"/>
      <c r="BD258" s="226"/>
      <c r="BE258" s="226"/>
      <c r="BF258" s="226"/>
      <c r="BG258" s="226"/>
      <c r="BH258" s="226"/>
    </row>
    <row r="259" spans="1:60" ht="12.75" outlineLevel="1">
      <c r="A259" s="245">
        <v>68</v>
      </c>
      <c r="B259" s="232" t="s">
        <v>326</v>
      </c>
      <c r="C259" s="276" t="s">
        <v>327</v>
      </c>
      <c r="D259" s="234" t="s">
        <v>112</v>
      </c>
      <c r="E259" s="237">
        <v>4.5</v>
      </c>
      <c r="F259" s="240"/>
      <c r="G259" s="241">
        <f>E259*F259</f>
        <v>0</v>
      </c>
      <c r="H259" s="241">
        <v>21</v>
      </c>
      <c r="I259" s="241">
        <f>G259*(1+H259/100)</f>
        <v>0</v>
      </c>
      <c r="J259" s="241">
        <v>1.67</v>
      </c>
      <c r="K259" s="241">
        <f>E259*J259</f>
        <v>7.515</v>
      </c>
      <c r="L259" s="242">
        <v>0</v>
      </c>
      <c r="M259" s="246">
        <f>E259*L259</f>
        <v>0</v>
      </c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6"/>
      <c r="AN259" s="226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6"/>
      <c r="AY259" s="226"/>
      <c r="AZ259" s="226"/>
      <c r="BA259" s="226"/>
      <c r="BB259" s="226"/>
      <c r="BC259" s="226"/>
      <c r="BD259" s="226"/>
      <c r="BE259" s="226"/>
      <c r="BF259" s="226"/>
      <c r="BG259" s="226"/>
      <c r="BH259" s="226"/>
    </row>
    <row r="260" spans="1:60" ht="12.75" outlineLevel="1">
      <c r="A260" s="245"/>
      <c r="B260" s="232"/>
      <c r="C260" s="277" t="s">
        <v>328</v>
      </c>
      <c r="D260" s="235"/>
      <c r="E260" s="238">
        <v>4.5</v>
      </c>
      <c r="F260" s="241"/>
      <c r="G260" s="241"/>
      <c r="H260" s="241"/>
      <c r="I260" s="241"/>
      <c r="J260" s="241"/>
      <c r="K260" s="241"/>
      <c r="L260" s="242"/>
      <c r="M260" s="24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6"/>
      <c r="AY260" s="226"/>
      <c r="AZ260" s="226"/>
      <c r="BA260" s="226"/>
      <c r="BB260" s="226"/>
      <c r="BC260" s="226"/>
      <c r="BD260" s="226"/>
      <c r="BE260" s="226"/>
      <c r="BF260" s="226"/>
      <c r="BG260" s="226"/>
      <c r="BH260" s="226"/>
    </row>
    <row r="261" spans="1:13" ht="12.75">
      <c r="A261" s="227" t="s">
        <v>107</v>
      </c>
      <c r="B261" s="233" t="s">
        <v>329</v>
      </c>
      <c r="C261" s="278" t="s">
        <v>330</v>
      </c>
      <c r="D261" s="236"/>
      <c r="E261" s="239"/>
      <c r="F261" s="376">
        <f>SUM(G262:G267)</f>
        <v>0</v>
      </c>
      <c r="G261" s="377"/>
      <c r="H261" s="243"/>
      <c r="I261" s="243">
        <f>SUM(I262:I267)</f>
        <v>0</v>
      </c>
      <c r="J261" s="243"/>
      <c r="K261" s="243">
        <f>SUM(K262:K267)</f>
        <v>1.1465999999999998</v>
      </c>
      <c r="L261" s="244"/>
      <c r="M261" s="247">
        <f>SUM(M262:M267)</f>
        <v>0</v>
      </c>
    </row>
    <row r="262" spans="1:60" ht="12.75" outlineLevel="1">
      <c r="A262" s="245">
        <v>69</v>
      </c>
      <c r="B262" s="232" t="s">
        <v>331</v>
      </c>
      <c r="C262" s="276" t="s">
        <v>332</v>
      </c>
      <c r="D262" s="234" t="s">
        <v>212</v>
      </c>
      <c r="E262" s="237">
        <v>2800</v>
      </c>
      <c r="F262" s="240"/>
      <c r="G262" s="241">
        <f>E262*F262</f>
        <v>0</v>
      </c>
      <c r="H262" s="241">
        <v>21</v>
      </c>
      <c r="I262" s="241">
        <f>G262*(1+H262/100)</f>
        <v>0</v>
      </c>
      <c r="J262" s="241">
        <v>3E-05</v>
      </c>
      <c r="K262" s="241">
        <f>E262*J262</f>
        <v>0.084</v>
      </c>
      <c r="L262" s="242">
        <v>0</v>
      </c>
      <c r="M262" s="246">
        <f>E262*L262</f>
        <v>0</v>
      </c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6"/>
      <c r="AY262" s="226"/>
      <c r="AZ262" s="226"/>
      <c r="BA262" s="226"/>
      <c r="BB262" s="226"/>
      <c r="BC262" s="226"/>
      <c r="BD262" s="226"/>
      <c r="BE262" s="226"/>
      <c r="BF262" s="226"/>
      <c r="BG262" s="226"/>
      <c r="BH262" s="226"/>
    </row>
    <row r="263" spans="1:60" ht="12.75" outlineLevel="1">
      <c r="A263" s="245"/>
      <c r="B263" s="232"/>
      <c r="C263" s="277" t="s">
        <v>333</v>
      </c>
      <c r="D263" s="235"/>
      <c r="E263" s="238">
        <v>2800</v>
      </c>
      <c r="F263" s="241"/>
      <c r="G263" s="241"/>
      <c r="H263" s="241"/>
      <c r="I263" s="241"/>
      <c r="J263" s="241"/>
      <c r="K263" s="241"/>
      <c r="L263" s="242"/>
      <c r="M263" s="24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6"/>
      <c r="AY263" s="226"/>
      <c r="AZ263" s="226"/>
      <c r="BA263" s="226"/>
      <c r="BB263" s="226"/>
      <c r="BC263" s="226"/>
      <c r="BD263" s="226"/>
      <c r="BE263" s="226"/>
      <c r="BF263" s="226"/>
      <c r="BG263" s="226"/>
      <c r="BH263" s="226"/>
    </row>
    <row r="264" spans="1:60" ht="12.75" outlineLevel="1">
      <c r="A264" s="245">
        <v>70</v>
      </c>
      <c r="B264" s="232" t="s">
        <v>334</v>
      </c>
      <c r="C264" s="276" t="s">
        <v>335</v>
      </c>
      <c r="D264" s="234" t="s">
        <v>212</v>
      </c>
      <c r="E264" s="237">
        <v>1540</v>
      </c>
      <c r="F264" s="240"/>
      <c r="G264" s="241">
        <f>E264*F264</f>
        <v>0</v>
      </c>
      <c r="H264" s="241">
        <v>21</v>
      </c>
      <c r="I264" s="241">
        <f>G264*(1+H264/100)</f>
        <v>0</v>
      </c>
      <c r="J264" s="241">
        <v>0.00039</v>
      </c>
      <c r="K264" s="241">
        <f>E264*J264</f>
        <v>0.6006</v>
      </c>
      <c r="L264" s="242">
        <v>0</v>
      </c>
      <c r="M264" s="246">
        <f>E264*L264</f>
        <v>0</v>
      </c>
      <c r="N264" s="226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6"/>
      <c r="AP264" s="226"/>
      <c r="AQ264" s="226"/>
      <c r="AR264" s="226"/>
      <c r="AS264" s="226"/>
      <c r="AT264" s="226"/>
      <c r="AU264" s="226"/>
      <c r="AV264" s="226"/>
      <c r="AW264" s="226"/>
      <c r="AX264" s="226"/>
      <c r="AY264" s="226"/>
      <c r="AZ264" s="226"/>
      <c r="BA264" s="226"/>
      <c r="BB264" s="226"/>
      <c r="BC264" s="226"/>
      <c r="BD264" s="226"/>
      <c r="BE264" s="226"/>
      <c r="BF264" s="226"/>
      <c r="BG264" s="226"/>
      <c r="BH264" s="226"/>
    </row>
    <row r="265" spans="1:60" ht="12.75" outlineLevel="1">
      <c r="A265" s="245"/>
      <c r="B265" s="232"/>
      <c r="C265" s="277" t="s">
        <v>336</v>
      </c>
      <c r="D265" s="235"/>
      <c r="E265" s="238">
        <v>1540</v>
      </c>
      <c r="F265" s="241"/>
      <c r="G265" s="241"/>
      <c r="H265" s="241"/>
      <c r="I265" s="241"/>
      <c r="J265" s="241"/>
      <c r="K265" s="241"/>
      <c r="L265" s="242"/>
      <c r="M265" s="24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6"/>
      <c r="AW265" s="226"/>
      <c r="AX265" s="226"/>
      <c r="AY265" s="226"/>
      <c r="AZ265" s="226"/>
      <c r="BA265" s="226"/>
      <c r="BB265" s="226"/>
      <c r="BC265" s="226"/>
      <c r="BD265" s="226"/>
      <c r="BE265" s="226"/>
      <c r="BF265" s="226"/>
      <c r="BG265" s="226"/>
      <c r="BH265" s="226"/>
    </row>
    <row r="266" spans="1:60" ht="12.75" outlineLevel="1">
      <c r="A266" s="245">
        <v>71</v>
      </c>
      <c r="B266" s="232" t="s">
        <v>337</v>
      </c>
      <c r="C266" s="276" t="s">
        <v>338</v>
      </c>
      <c r="D266" s="234" t="s">
        <v>212</v>
      </c>
      <c r="E266" s="237">
        <v>1540</v>
      </c>
      <c r="F266" s="240"/>
      <c r="G266" s="241">
        <f>E266*F266</f>
        <v>0</v>
      </c>
      <c r="H266" s="241">
        <v>21</v>
      </c>
      <c r="I266" s="241">
        <f>G266*(1+H266/100)</f>
        <v>0</v>
      </c>
      <c r="J266" s="241">
        <v>0.0003</v>
      </c>
      <c r="K266" s="241">
        <f>E266*J266</f>
        <v>0.46199999999999997</v>
      </c>
      <c r="L266" s="242">
        <v>0</v>
      </c>
      <c r="M266" s="246">
        <f>E266*L266</f>
        <v>0</v>
      </c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6"/>
      <c r="AP266" s="226"/>
      <c r="AQ266" s="226"/>
      <c r="AR266" s="226"/>
      <c r="AS266" s="226"/>
      <c r="AT266" s="226"/>
      <c r="AU266" s="226"/>
      <c r="AV266" s="226"/>
      <c r="AW266" s="226"/>
      <c r="AX266" s="226"/>
      <c r="AY266" s="226"/>
      <c r="AZ266" s="226"/>
      <c r="BA266" s="226"/>
      <c r="BB266" s="226"/>
      <c r="BC266" s="226"/>
      <c r="BD266" s="226"/>
      <c r="BE266" s="226"/>
      <c r="BF266" s="226"/>
      <c r="BG266" s="226"/>
      <c r="BH266" s="226"/>
    </row>
    <row r="267" spans="1:60" ht="12.75" outlineLevel="1">
      <c r="A267" s="245"/>
      <c r="B267" s="232"/>
      <c r="C267" s="277" t="s">
        <v>336</v>
      </c>
      <c r="D267" s="235"/>
      <c r="E267" s="238">
        <v>1540</v>
      </c>
      <c r="F267" s="241"/>
      <c r="G267" s="241"/>
      <c r="H267" s="241"/>
      <c r="I267" s="241"/>
      <c r="J267" s="241"/>
      <c r="K267" s="241"/>
      <c r="L267" s="242"/>
      <c r="M267" s="24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6"/>
      <c r="AY267" s="226"/>
      <c r="AZ267" s="226"/>
      <c r="BA267" s="226"/>
      <c r="BB267" s="226"/>
      <c r="BC267" s="226"/>
      <c r="BD267" s="226"/>
      <c r="BE267" s="226"/>
      <c r="BF267" s="226"/>
      <c r="BG267" s="226"/>
      <c r="BH267" s="226"/>
    </row>
    <row r="268" spans="1:13" ht="12.75">
      <c r="A268" s="227" t="s">
        <v>107</v>
      </c>
      <c r="B268" s="233" t="s">
        <v>339</v>
      </c>
      <c r="C268" s="278" t="s">
        <v>93</v>
      </c>
      <c r="D268" s="236"/>
      <c r="E268" s="239"/>
      <c r="F268" s="376">
        <f>SUM(G269:G272)</f>
        <v>0</v>
      </c>
      <c r="G268" s="377"/>
      <c r="H268" s="243"/>
      <c r="I268" s="243">
        <f>SUM(I269:I272)</f>
        <v>0</v>
      </c>
      <c r="J268" s="243"/>
      <c r="K268" s="243">
        <f>SUM(K269:K272)</f>
        <v>403.6114</v>
      </c>
      <c r="L268" s="244"/>
      <c r="M268" s="247">
        <f>SUM(M269:M272)</f>
        <v>0</v>
      </c>
    </row>
    <row r="269" spans="1:60" ht="12.75" outlineLevel="1">
      <c r="A269" s="245">
        <v>72</v>
      </c>
      <c r="B269" s="232" t="s">
        <v>340</v>
      </c>
      <c r="C269" s="276" t="s">
        <v>341</v>
      </c>
      <c r="D269" s="234" t="s">
        <v>112</v>
      </c>
      <c r="E269" s="237">
        <v>625</v>
      </c>
      <c r="F269" s="240"/>
      <c r="G269" s="241">
        <f>E269*F269</f>
        <v>0</v>
      </c>
      <c r="H269" s="241">
        <v>21</v>
      </c>
      <c r="I269" s="241">
        <f>G269*(1+H269/100)</f>
        <v>0</v>
      </c>
      <c r="J269" s="241">
        <v>0.577</v>
      </c>
      <c r="K269" s="241">
        <f>E269*J269</f>
        <v>360.625</v>
      </c>
      <c r="L269" s="242">
        <v>0</v>
      </c>
      <c r="M269" s="246">
        <f>E269*L269</f>
        <v>0</v>
      </c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6"/>
      <c r="AP269" s="226"/>
      <c r="AQ269" s="226"/>
      <c r="AR269" s="226"/>
      <c r="AS269" s="226"/>
      <c r="AT269" s="226"/>
      <c r="AU269" s="226"/>
      <c r="AV269" s="226"/>
      <c r="AW269" s="226"/>
      <c r="AX269" s="226"/>
      <c r="AY269" s="226"/>
      <c r="AZ269" s="226"/>
      <c r="BA269" s="226"/>
      <c r="BB269" s="226"/>
      <c r="BC269" s="226"/>
      <c r="BD269" s="226"/>
      <c r="BE269" s="226"/>
      <c r="BF269" s="226"/>
      <c r="BG269" s="226"/>
      <c r="BH269" s="226"/>
    </row>
    <row r="270" spans="1:60" ht="12.75" outlineLevel="1">
      <c r="A270" s="245"/>
      <c r="B270" s="232"/>
      <c r="C270" s="277" t="s">
        <v>342</v>
      </c>
      <c r="D270" s="235"/>
      <c r="E270" s="238">
        <v>625</v>
      </c>
      <c r="F270" s="241"/>
      <c r="G270" s="241"/>
      <c r="H270" s="241"/>
      <c r="I270" s="241"/>
      <c r="J270" s="241"/>
      <c r="K270" s="241"/>
      <c r="L270" s="242"/>
      <c r="M270" s="24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6"/>
      <c r="AN270" s="226"/>
      <c r="AO270" s="226"/>
      <c r="AP270" s="226"/>
      <c r="AQ270" s="226"/>
      <c r="AR270" s="226"/>
      <c r="AS270" s="226"/>
      <c r="AT270" s="226"/>
      <c r="AU270" s="226"/>
      <c r="AV270" s="226"/>
      <c r="AW270" s="226"/>
      <c r="AX270" s="226"/>
      <c r="AY270" s="226"/>
      <c r="AZ270" s="226"/>
      <c r="BA270" s="226"/>
      <c r="BB270" s="226"/>
      <c r="BC270" s="226"/>
      <c r="BD270" s="226"/>
      <c r="BE270" s="226"/>
      <c r="BF270" s="226"/>
      <c r="BG270" s="226"/>
      <c r="BH270" s="226"/>
    </row>
    <row r="271" spans="1:60" ht="22.5" outlineLevel="1">
      <c r="A271" s="245">
        <v>73</v>
      </c>
      <c r="B271" s="232" t="s">
        <v>343</v>
      </c>
      <c r="C271" s="276" t="s">
        <v>344</v>
      </c>
      <c r="D271" s="234" t="s">
        <v>212</v>
      </c>
      <c r="E271" s="237">
        <v>60</v>
      </c>
      <c r="F271" s="240"/>
      <c r="G271" s="241">
        <f>E271*F271</f>
        <v>0</v>
      </c>
      <c r="H271" s="241">
        <v>21</v>
      </c>
      <c r="I271" s="241">
        <f>G271*(1+H271/100)</f>
        <v>0</v>
      </c>
      <c r="J271" s="241">
        <v>0.71644</v>
      </c>
      <c r="K271" s="241">
        <f>E271*J271</f>
        <v>42.986399999999996</v>
      </c>
      <c r="L271" s="242">
        <v>0</v>
      </c>
      <c r="M271" s="246">
        <f>E271*L271</f>
        <v>0</v>
      </c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226"/>
      <c r="AH271" s="226"/>
      <c r="AI271" s="226"/>
      <c r="AJ271" s="226"/>
      <c r="AK271" s="226"/>
      <c r="AL271" s="226"/>
      <c r="AM271" s="226"/>
      <c r="AN271" s="226"/>
      <c r="AO271" s="226"/>
      <c r="AP271" s="226"/>
      <c r="AQ271" s="226"/>
      <c r="AR271" s="226"/>
      <c r="AS271" s="226"/>
      <c r="AT271" s="226"/>
      <c r="AU271" s="226"/>
      <c r="AV271" s="226"/>
      <c r="AW271" s="226"/>
      <c r="AX271" s="226"/>
      <c r="AY271" s="226"/>
      <c r="AZ271" s="226"/>
      <c r="BA271" s="226"/>
      <c r="BB271" s="226"/>
      <c r="BC271" s="226"/>
      <c r="BD271" s="226"/>
      <c r="BE271" s="226"/>
      <c r="BF271" s="226"/>
      <c r="BG271" s="226"/>
      <c r="BH271" s="226"/>
    </row>
    <row r="272" spans="1:60" ht="12.75" outlineLevel="1">
      <c r="A272" s="245"/>
      <c r="B272" s="232"/>
      <c r="C272" s="277" t="s">
        <v>345</v>
      </c>
      <c r="D272" s="235"/>
      <c r="E272" s="238">
        <v>60</v>
      </c>
      <c r="F272" s="241"/>
      <c r="G272" s="241"/>
      <c r="H272" s="241"/>
      <c r="I272" s="241"/>
      <c r="J272" s="241"/>
      <c r="K272" s="241"/>
      <c r="L272" s="242"/>
      <c r="M272" s="24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6"/>
      <c r="AM272" s="226"/>
      <c r="AN272" s="226"/>
      <c r="AO272" s="226"/>
      <c r="AP272" s="226"/>
      <c r="AQ272" s="226"/>
      <c r="AR272" s="226"/>
      <c r="AS272" s="226"/>
      <c r="AT272" s="226"/>
      <c r="AU272" s="226"/>
      <c r="AV272" s="226"/>
      <c r="AW272" s="226"/>
      <c r="AX272" s="226"/>
      <c r="AY272" s="226"/>
      <c r="AZ272" s="226"/>
      <c r="BA272" s="226"/>
      <c r="BB272" s="226"/>
      <c r="BC272" s="226"/>
      <c r="BD272" s="226"/>
      <c r="BE272" s="226"/>
      <c r="BF272" s="226"/>
      <c r="BG272" s="226"/>
      <c r="BH272" s="226"/>
    </row>
    <row r="273" spans="1:13" ht="12.75">
      <c r="A273" s="227" t="s">
        <v>107</v>
      </c>
      <c r="B273" s="233" t="s">
        <v>346</v>
      </c>
      <c r="C273" s="278" t="s">
        <v>347</v>
      </c>
      <c r="D273" s="236"/>
      <c r="E273" s="239"/>
      <c r="F273" s="376">
        <f>SUM(G274:G282)</f>
        <v>0</v>
      </c>
      <c r="G273" s="377"/>
      <c r="H273" s="243"/>
      <c r="I273" s="243">
        <f>SUM(I274:I282)</f>
        <v>0</v>
      </c>
      <c r="J273" s="243"/>
      <c r="K273" s="243">
        <f>SUM(K274:K282)</f>
        <v>0</v>
      </c>
      <c r="L273" s="244"/>
      <c r="M273" s="247">
        <f>SUM(M274:M282)</f>
        <v>0</v>
      </c>
    </row>
    <row r="274" spans="1:60" ht="12.75" outlineLevel="1">
      <c r="A274" s="245">
        <v>74</v>
      </c>
      <c r="B274" s="232" t="s">
        <v>348</v>
      </c>
      <c r="C274" s="276" t="s">
        <v>349</v>
      </c>
      <c r="D274" s="234" t="s">
        <v>350</v>
      </c>
      <c r="E274" s="237">
        <v>332</v>
      </c>
      <c r="F274" s="240"/>
      <c r="G274" s="241">
        <f aca="true" t="shared" si="12" ref="G274:G282">E274*F274</f>
        <v>0</v>
      </c>
      <c r="H274" s="241">
        <v>21</v>
      </c>
      <c r="I274" s="241">
        <f aca="true" t="shared" si="13" ref="I274:I282">G274*(1+H274/100)</f>
        <v>0</v>
      </c>
      <c r="J274" s="241">
        <v>0</v>
      </c>
      <c r="K274" s="241">
        <f aca="true" t="shared" si="14" ref="K274:K282">E274*J274</f>
        <v>0</v>
      </c>
      <c r="L274" s="242">
        <v>0</v>
      </c>
      <c r="M274" s="246">
        <f aca="true" t="shared" si="15" ref="M274:M282">E274*L274</f>
        <v>0</v>
      </c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6"/>
      <c r="AP274" s="226"/>
      <c r="AQ274" s="226"/>
      <c r="AR274" s="226"/>
      <c r="AS274" s="226"/>
      <c r="AT274" s="226"/>
      <c r="AU274" s="226"/>
      <c r="AV274" s="226"/>
      <c r="AW274" s="226"/>
      <c r="AX274" s="226"/>
      <c r="AY274" s="226"/>
      <c r="AZ274" s="226"/>
      <c r="BA274" s="226"/>
      <c r="BB274" s="226"/>
      <c r="BC274" s="226"/>
      <c r="BD274" s="226"/>
      <c r="BE274" s="226"/>
      <c r="BF274" s="226"/>
      <c r="BG274" s="226"/>
      <c r="BH274" s="226"/>
    </row>
    <row r="275" spans="1:60" ht="12.75" outlineLevel="1">
      <c r="A275" s="245">
        <v>75</v>
      </c>
      <c r="B275" s="232" t="s">
        <v>348</v>
      </c>
      <c r="C275" s="276" t="s">
        <v>351</v>
      </c>
      <c r="D275" s="234" t="s">
        <v>350</v>
      </c>
      <c r="E275" s="237">
        <v>14</v>
      </c>
      <c r="F275" s="240"/>
      <c r="G275" s="241">
        <f t="shared" si="12"/>
        <v>0</v>
      </c>
      <c r="H275" s="241">
        <v>21</v>
      </c>
      <c r="I275" s="241">
        <f t="shared" si="13"/>
        <v>0</v>
      </c>
      <c r="J275" s="241">
        <v>0</v>
      </c>
      <c r="K275" s="241">
        <f t="shared" si="14"/>
        <v>0</v>
      </c>
      <c r="L275" s="242">
        <v>0</v>
      </c>
      <c r="M275" s="246">
        <f t="shared" si="15"/>
        <v>0</v>
      </c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6"/>
      <c r="AY275" s="226"/>
      <c r="AZ275" s="226"/>
      <c r="BA275" s="226"/>
      <c r="BB275" s="226"/>
      <c r="BC275" s="226"/>
      <c r="BD275" s="226"/>
      <c r="BE275" s="226"/>
      <c r="BF275" s="226"/>
      <c r="BG275" s="226"/>
      <c r="BH275" s="226"/>
    </row>
    <row r="276" spans="1:60" ht="12.75" outlineLevel="1">
      <c r="A276" s="245">
        <v>76</v>
      </c>
      <c r="B276" s="232" t="s">
        <v>348</v>
      </c>
      <c r="C276" s="276" t="s">
        <v>352</v>
      </c>
      <c r="D276" s="234" t="s">
        <v>353</v>
      </c>
      <c r="E276" s="237">
        <v>14</v>
      </c>
      <c r="F276" s="240"/>
      <c r="G276" s="241">
        <f t="shared" si="12"/>
        <v>0</v>
      </c>
      <c r="H276" s="241">
        <v>21</v>
      </c>
      <c r="I276" s="241">
        <f t="shared" si="13"/>
        <v>0</v>
      </c>
      <c r="J276" s="241">
        <v>0</v>
      </c>
      <c r="K276" s="241">
        <f t="shared" si="14"/>
        <v>0</v>
      </c>
      <c r="L276" s="242">
        <v>0</v>
      </c>
      <c r="M276" s="246">
        <f t="shared" si="15"/>
        <v>0</v>
      </c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Q276" s="226"/>
      <c r="AR276" s="226"/>
      <c r="AS276" s="226"/>
      <c r="AT276" s="226"/>
      <c r="AU276" s="226"/>
      <c r="AV276" s="226"/>
      <c r="AW276" s="226"/>
      <c r="AX276" s="226"/>
      <c r="AY276" s="226"/>
      <c r="AZ276" s="226"/>
      <c r="BA276" s="226"/>
      <c r="BB276" s="226"/>
      <c r="BC276" s="226"/>
      <c r="BD276" s="226"/>
      <c r="BE276" s="226"/>
      <c r="BF276" s="226"/>
      <c r="BG276" s="226"/>
      <c r="BH276" s="226"/>
    </row>
    <row r="277" spans="1:60" ht="12.75" outlineLevel="1">
      <c r="A277" s="245">
        <v>77</v>
      </c>
      <c r="B277" s="232" t="s">
        <v>348</v>
      </c>
      <c r="C277" s="276" t="s">
        <v>354</v>
      </c>
      <c r="D277" s="234" t="s">
        <v>350</v>
      </c>
      <c r="E277" s="237">
        <v>332</v>
      </c>
      <c r="F277" s="240"/>
      <c r="G277" s="241">
        <f t="shared" si="12"/>
        <v>0</v>
      </c>
      <c r="H277" s="241">
        <v>21</v>
      </c>
      <c r="I277" s="241">
        <f t="shared" si="13"/>
        <v>0</v>
      </c>
      <c r="J277" s="241">
        <v>0</v>
      </c>
      <c r="K277" s="241">
        <f t="shared" si="14"/>
        <v>0</v>
      </c>
      <c r="L277" s="242">
        <v>0</v>
      </c>
      <c r="M277" s="246">
        <f t="shared" si="15"/>
        <v>0</v>
      </c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/>
      <c r="AP277" s="226"/>
      <c r="AQ277" s="226"/>
      <c r="AR277" s="226"/>
      <c r="AS277" s="226"/>
      <c r="AT277" s="226"/>
      <c r="AU277" s="226"/>
      <c r="AV277" s="226"/>
      <c r="AW277" s="226"/>
      <c r="AX277" s="226"/>
      <c r="AY277" s="226"/>
      <c r="AZ277" s="226"/>
      <c r="BA277" s="226"/>
      <c r="BB277" s="226"/>
      <c r="BC277" s="226"/>
      <c r="BD277" s="226"/>
      <c r="BE277" s="226"/>
      <c r="BF277" s="226"/>
      <c r="BG277" s="226"/>
      <c r="BH277" s="226"/>
    </row>
    <row r="278" spans="1:60" ht="12.75" outlineLevel="1">
      <c r="A278" s="245">
        <v>78</v>
      </c>
      <c r="B278" s="232" t="s">
        <v>348</v>
      </c>
      <c r="C278" s="276" t="s">
        <v>355</v>
      </c>
      <c r="D278" s="234" t="s">
        <v>350</v>
      </c>
      <c r="E278" s="237">
        <v>14</v>
      </c>
      <c r="F278" s="240"/>
      <c r="G278" s="241">
        <f t="shared" si="12"/>
        <v>0</v>
      </c>
      <c r="H278" s="241">
        <v>21</v>
      </c>
      <c r="I278" s="241">
        <f t="shared" si="13"/>
        <v>0</v>
      </c>
      <c r="J278" s="241">
        <v>0</v>
      </c>
      <c r="K278" s="241">
        <f t="shared" si="14"/>
        <v>0</v>
      </c>
      <c r="L278" s="242">
        <v>0</v>
      </c>
      <c r="M278" s="246">
        <f t="shared" si="15"/>
        <v>0</v>
      </c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Q278" s="226"/>
      <c r="AR278" s="226"/>
      <c r="AS278" s="226"/>
      <c r="AT278" s="226"/>
      <c r="AU278" s="226"/>
      <c r="AV278" s="226"/>
      <c r="AW278" s="226"/>
      <c r="AX278" s="226"/>
      <c r="AY278" s="226"/>
      <c r="AZ278" s="226"/>
      <c r="BA278" s="226"/>
      <c r="BB278" s="226"/>
      <c r="BC278" s="226"/>
      <c r="BD278" s="226"/>
      <c r="BE278" s="226"/>
      <c r="BF278" s="226"/>
      <c r="BG278" s="226"/>
      <c r="BH278" s="226"/>
    </row>
    <row r="279" spans="1:60" ht="12.75" outlineLevel="1">
      <c r="A279" s="245">
        <v>79</v>
      </c>
      <c r="B279" s="232" t="s">
        <v>348</v>
      </c>
      <c r="C279" s="276" t="s">
        <v>356</v>
      </c>
      <c r="D279" s="234" t="s">
        <v>350</v>
      </c>
      <c r="E279" s="237">
        <v>14</v>
      </c>
      <c r="F279" s="240"/>
      <c r="G279" s="241">
        <f t="shared" si="12"/>
        <v>0</v>
      </c>
      <c r="H279" s="241">
        <v>21</v>
      </c>
      <c r="I279" s="241">
        <f t="shared" si="13"/>
        <v>0</v>
      </c>
      <c r="J279" s="241">
        <v>0</v>
      </c>
      <c r="K279" s="241">
        <f t="shared" si="14"/>
        <v>0</v>
      </c>
      <c r="L279" s="242">
        <v>0</v>
      </c>
      <c r="M279" s="246">
        <f t="shared" si="15"/>
        <v>0</v>
      </c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  <c r="AR279" s="226"/>
      <c r="AS279" s="226"/>
      <c r="AT279" s="226"/>
      <c r="AU279" s="226"/>
      <c r="AV279" s="226"/>
      <c r="AW279" s="226"/>
      <c r="AX279" s="226"/>
      <c r="AY279" s="226"/>
      <c r="AZ279" s="226"/>
      <c r="BA279" s="226"/>
      <c r="BB279" s="226"/>
      <c r="BC279" s="226"/>
      <c r="BD279" s="226"/>
      <c r="BE279" s="226"/>
      <c r="BF279" s="226"/>
      <c r="BG279" s="226"/>
      <c r="BH279" s="226"/>
    </row>
    <row r="280" spans="1:60" ht="12.75" outlineLevel="1">
      <c r="A280" s="245">
        <v>80</v>
      </c>
      <c r="B280" s="232" t="s">
        <v>348</v>
      </c>
      <c r="C280" s="276" t="s">
        <v>357</v>
      </c>
      <c r="D280" s="234" t="s">
        <v>212</v>
      </c>
      <c r="E280" s="237">
        <v>370</v>
      </c>
      <c r="F280" s="240"/>
      <c r="G280" s="241">
        <f t="shared" si="12"/>
        <v>0</v>
      </c>
      <c r="H280" s="241">
        <v>21</v>
      </c>
      <c r="I280" s="241">
        <f t="shared" si="13"/>
        <v>0</v>
      </c>
      <c r="J280" s="241">
        <v>0</v>
      </c>
      <c r="K280" s="241">
        <f t="shared" si="14"/>
        <v>0</v>
      </c>
      <c r="L280" s="242">
        <v>0</v>
      </c>
      <c r="M280" s="246">
        <f t="shared" si="15"/>
        <v>0</v>
      </c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6"/>
      <c r="AP280" s="226"/>
      <c r="AQ280" s="226"/>
      <c r="AR280" s="226"/>
      <c r="AS280" s="226"/>
      <c r="AT280" s="226"/>
      <c r="AU280" s="226"/>
      <c r="AV280" s="226"/>
      <c r="AW280" s="226"/>
      <c r="AX280" s="226"/>
      <c r="AY280" s="226"/>
      <c r="AZ280" s="226"/>
      <c r="BA280" s="226"/>
      <c r="BB280" s="226"/>
      <c r="BC280" s="226"/>
      <c r="BD280" s="226"/>
      <c r="BE280" s="226"/>
      <c r="BF280" s="226"/>
      <c r="BG280" s="226"/>
      <c r="BH280" s="226"/>
    </row>
    <row r="281" spans="1:60" ht="12.75" outlineLevel="1">
      <c r="A281" s="245">
        <v>81</v>
      </c>
      <c r="B281" s="232" t="s">
        <v>348</v>
      </c>
      <c r="C281" s="276" t="s">
        <v>358</v>
      </c>
      <c r="D281" s="234" t="s">
        <v>112</v>
      </c>
      <c r="E281" s="237">
        <v>105</v>
      </c>
      <c r="F281" s="240"/>
      <c r="G281" s="241">
        <f t="shared" si="12"/>
        <v>0</v>
      </c>
      <c r="H281" s="241">
        <v>21</v>
      </c>
      <c r="I281" s="241">
        <f t="shared" si="13"/>
        <v>0</v>
      </c>
      <c r="J281" s="241">
        <v>0</v>
      </c>
      <c r="K281" s="241">
        <f t="shared" si="14"/>
        <v>0</v>
      </c>
      <c r="L281" s="242">
        <v>0</v>
      </c>
      <c r="M281" s="246">
        <f t="shared" si="15"/>
        <v>0</v>
      </c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Q281" s="226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6"/>
      <c r="BC281" s="226"/>
      <c r="BD281" s="226"/>
      <c r="BE281" s="226"/>
      <c r="BF281" s="226"/>
      <c r="BG281" s="226"/>
      <c r="BH281" s="226"/>
    </row>
    <row r="282" spans="1:60" ht="12.75" outlineLevel="1">
      <c r="A282" s="245">
        <v>82</v>
      </c>
      <c r="B282" s="232" t="s">
        <v>348</v>
      </c>
      <c r="C282" s="276" t="s">
        <v>359</v>
      </c>
      <c r="D282" s="234" t="s">
        <v>350</v>
      </c>
      <c r="E282" s="237">
        <v>100</v>
      </c>
      <c r="F282" s="240"/>
      <c r="G282" s="241">
        <f t="shared" si="12"/>
        <v>0</v>
      </c>
      <c r="H282" s="241">
        <v>21</v>
      </c>
      <c r="I282" s="241">
        <f t="shared" si="13"/>
        <v>0</v>
      </c>
      <c r="J282" s="241">
        <v>0</v>
      </c>
      <c r="K282" s="241">
        <f t="shared" si="14"/>
        <v>0</v>
      </c>
      <c r="L282" s="242">
        <v>0</v>
      </c>
      <c r="M282" s="246">
        <f t="shared" si="15"/>
        <v>0</v>
      </c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226"/>
      <c r="AR282" s="226"/>
      <c r="AS282" s="226"/>
      <c r="AT282" s="226"/>
      <c r="AU282" s="226"/>
      <c r="AV282" s="226"/>
      <c r="AW282" s="226"/>
      <c r="AX282" s="226"/>
      <c r="AY282" s="226"/>
      <c r="AZ282" s="226"/>
      <c r="BA282" s="226"/>
      <c r="BB282" s="226"/>
      <c r="BC282" s="226"/>
      <c r="BD282" s="226"/>
      <c r="BE282" s="226"/>
      <c r="BF282" s="226"/>
      <c r="BG282" s="226"/>
      <c r="BH282" s="226"/>
    </row>
    <row r="283" spans="1:13" ht="12.75">
      <c r="A283" s="227" t="s">
        <v>107</v>
      </c>
      <c r="B283" s="233" t="s">
        <v>360</v>
      </c>
      <c r="C283" s="278" t="s">
        <v>361</v>
      </c>
      <c r="D283" s="236"/>
      <c r="E283" s="239"/>
      <c r="F283" s="376">
        <f>SUM(G284:G291)</f>
        <v>0</v>
      </c>
      <c r="G283" s="377"/>
      <c r="H283" s="243"/>
      <c r="I283" s="243">
        <f>SUM(I284:I291)</f>
        <v>0</v>
      </c>
      <c r="J283" s="243"/>
      <c r="K283" s="243">
        <f>SUM(K284:K291)</f>
        <v>0</v>
      </c>
      <c r="L283" s="244"/>
      <c r="M283" s="247">
        <f>SUM(M284:M291)</f>
        <v>0</v>
      </c>
    </row>
    <row r="284" spans="1:60" ht="12.75" outlineLevel="1">
      <c r="A284" s="245">
        <v>83</v>
      </c>
      <c r="B284" s="232" t="s">
        <v>362</v>
      </c>
      <c r="C284" s="276" t="s">
        <v>363</v>
      </c>
      <c r="D284" s="234" t="s">
        <v>364</v>
      </c>
      <c r="E284" s="237">
        <v>1</v>
      </c>
      <c r="F284" s="240"/>
      <c r="G284" s="241">
        <f aca="true" t="shared" si="16" ref="G284:G291">E284*F284</f>
        <v>0</v>
      </c>
      <c r="H284" s="241">
        <v>21</v>
      </c>
      <c r="I284" s="241">
        <f aca="true" t="shared" si="17" ref="I284:I291">G284*(1+H284/100)</f>
        <v>0</v>
      </c>
      <c r="J284" s="241">
        <v>0</v>
      </c>
      <c r="K284" s="241">
        <f aca="true" t="shared" si="18" ref="K284:K291">E284*J284</f>
        <v>0</v>
      </c>
      <c r="L284" s="242">
        <v>0</v>
      </c>
      <c r="M284" s="246">
        <f aca="true" t="shared" si="19" ref="M284:M291">E284*L284</f>
        <v>0</v>
      </c>
      <c r="N284" s="226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6"/>
      <c r="AN284" s="226"/>
      <c r="AO284" s="226"/>
      <c r="AP284" s="226"/>
      <c r="AQ284" s="226"/>
      <c r="AR284" s="226"/>
      <c r="AS284" s="226"/>
      <c r="AT284" s="226"/>
      <c r="AU284" s="226"/>
      <c r="AV284" s="226"/>
      <c r="AW284" s="226"/>
      <c r="AX284" s="226"/>
      <c r="AY284" s="226"/>
      <c r="AZ284" s="226"/>
      <c r="BA284" s="226"/>
      <c r="BB284" s="226"/>
      <c r="BC284" s="226"/>
      <c r="BD284" s="226"/>
      <c r="BE284" s="226"/>
      <c r="BF284" s="226"/>
      <c r="BG284" s="226"/>
      <c r="BH284" s="226"/>
    </row>
    <row r="285" spans="1:60" ht="12.75" outlineLevel="1">
      <c r="A285" s="245">
        <v>84</v>
      </c>
      <c r="B285" s="232" t="s">
        <v>365</v>
      </c>
      <c r="C285" s="276" t="s">
        <v>366</v>
      </c>
      <c r="D285" s="234" t="s">
        <v>364</v>
      </c>
      <c r="E285" s="237">
        <v>1</v>
      </c>
      <c r="F285" s="240"/>
      <c r="G285" s="241">
        <f t="shared" si="16"/>
        <v>0</v>
      </c>
      <c r="H285" s="241">
        <v>21</v>
      </c>
      <c r="I285" s="241">
        <f t="shared" si="17"/>
        <v>0</v>
      </c>
      <c r="J285" s="241">
        <v>0</v>
      </c>
      <c r="K285" s="241">
        <f t="shared" si="18"/>
        <v>0</v>
      </c>
      <c r="L285" s="242">
        <v>0</v>
      </c>
      <c r="M285" s="246">
        <f t="shared" si="19"/>
        <v>0</v>
      </c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6"/>
      <c r="AN285" s="226"/>
      <c r="AO285" s="226"/>
      <c r="AP285" s="226"/>
      <c r="AQ285" s="226"/>
      <c r="AR285" s="226"/>
      <c r="AS285" s="226"/>
      <c r="AT285" s="226"/>
      <c r="AU285" s="226"/>
      <c r="AV285" s="226"/>
      <c r="AW285" s="226"/>
      <c r="AX285" s="226"/>
      <c r="AY285" s="226"/>
      <c r="AZ285" s="226"/>
      <c r="BA285" s="226"/>
      <c r="BB285" s="226"/>
      <c r="BC285" s="226"/>
      <c r="BD285" s="226"/>
      <c r="BE285" s="226"/>
      <c r="BF285" s="226"/>
      <c r="BG285" s="226"/>
      <c r="BH285" s="226"/>
    </row>
    <row r="286" spans="1:60" ht="12.75" outlineLevel="1">
      <c r="A286" s="245">
        <v>85</v>
      </c>
      <c r="B286" s="232" t="s">
        <v>367</v>
      </c>
      <c r="C286" s="276" t="s">
        <v>368</v>
      </c>
      <c r="D286" s="234" t="s">
        <v>364</v>
      </c>
      <c r="E286" s="237">
        <v>1</v>
      </c>
      <c r="F286" s="240"/>
      <c r="G286" s="241">
        <f t="shared" si="16"/>
        <v>0</v>
      </c>
      <c r="H286" s="241">
        <v>21</v>
      </c>
      <c r="I286" s="241">
        <f t="shared" si="17"/>
        <v>0</v>
      </c>
      <c r="J286" s="241">
        <v>0</v>
      </c>
      <c r="K286" s="241">
        <f t="shared" si="18"/>
        <v>0</v>
      </c>
      <c r="L286" s="242">
        <v>0</v>
      </c>
      <c r="M286" s="246">
        <f t="shared" si="19"/>
        <v>0</v>
      </c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Q286" s="226"/>
      <c r="AR286" s="226"/>
      <c r="AS286" s="226"/>
      <c r="AT286" s="226"/>
      <c r="AU286" s="226"/>
      <c r="AV286" s="226"/>
      <c r="AW286" s="226"/>
      <c r="AX286" s="226"/>
      <c r="AY286" s="226"/>
      <c r="AZ286" s="226"/>
      <c r="BA286" s="226"/>
      <c r="BB286" s="226"/>
      <c r="BC286" s="226"/>
      <c r="BD286" s="226"/>
      <c r="BE286" s="226"/>
      <c r="BF286" s="226"/>
      <c r="BG286" s="226"/>
      <c r="BH286" s="226"/>
    </row>
    <row r="287" spans="1:60" ht="12.75" outlineLevel="1">
      <c r="A287" s="245">
        <v>86</v>
      </c>
      <c r="B287" s="232" t="s">
        <v>369</v>
      </c>
      <c r="C287" s="276" t="s">
        <v>370</v>
      </c>
      <c r="D287" s="234" t="s">
        <v>364</v>
      </c>
      <c r="E287" s="237">
        <v>1</v>
      </c>
      <c r="F287" s="240"/>
      <c r="G287" s="241">
        <f t="shared" si="16"/>
        <v>0</v>
      </c>
      <c r="H287" s="241">
        <v>21</v>
      </c>
      <c r="I287" s="241">
        <f t="shared" si="17"/>
        <v>0</v>
      </c>
      <c r="J287" s="241">
        <v>0</v>
      </c>
      <c r="K287" s="241">
        <f t="shared" si="18"/>
        <v>0</v>
      </c>
      <c r="L287" s="242">
        <v>0</v>
      </c>
      <c r="M287" s="246">
        <f t="shared" si="19"/>
        <v>0</v>
      </c>
      <c r="N287" s="226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6"/>
      <c r="AN287" s="226"/>
      <c r="AO287" s="226"/>
      <c r="AP287" s="226"/>
      <c r="AQ287" s="226"/>
      <c r="AR287" s="226"/>
      <c r="AS287" s="226"/>
      <c r="AT287" s="226"/>
      <c r="AU287" s="226"/>
      <c r="AV287" s="226"/>
      <c r="AW287" s="226"/>
      <c r="AX287" s="226"/>
      <c r="AY287" s="226"/>
      <c r="AZ287" s="226"/>
      <c r="BA287" s="226"/>
      <c r="BB287" s="226"/>
      <c r="BC287" s="226"/>
      <c r="BD287" s="226"/>
      <c r="BE287" s="226"/>
      <c r="BF287" s="226"/>
      <c r="BG287" s="226"/>
      <c r="BH287" s="226"/>
    </row>
    <row r="288" spans="1:60" ht="12.75" outlineLevel="1">
      <c r="A288" s="245">
        <v>87</v>
      </c>
      <c r="B288" s="232" t="s">
        <v>371</v>
      </c>
      <c r="C288" s="276" t="s">
        <v>372</v>
      </c>
      <c r="D288" s="234" t="s">
        <v>364</v>
      </c>
      <c r="E288" s="237">
        <v>1</v>
      </c>
      <c r="F288" s="240"/>
      <c r="G288" s="241">
        <f t="shared" si="16"/>
        <v>0</v>
      </c>
      <c r="H288" s="241">
        <v>21</v>
      </c>
      <c r="I288" s="241">
        <f t="shared" si="17"/>
        <v>0</v>
      </c>
      <c r="J288" s="241">
        <v>0</v>
      </c>
      <c r="K288" s="241">
        <f t="shared" si="18"/>
        <v>0</v>
      </c>
      <c r="L288" s="242">
        <v>0</v>
      </c>
      <c r="M288" s="246">
        <f t="shared" si="19"/>
        <v>0</v>
      </c>
      <c r="N288" s="226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6"/>
      <c r="AN288" s="226"/>
      <c r="AO288" s="226"/>
      <c r="AP288" s="226"/>
      <c r="AQ288" s="226"/>
      <c r="AR288" s="226"/>
      <c r="AS288" s="226"/>
      <c r="AT288" s="226"/>
      <c r="AU288" s="226"/>
      <c r="AV288" s="226"/>
      <c r="AW288" s="226"/>
      <c r="AX288" s="226"/>
      <c r="AY288" s="226"/>
      <c r="AZ288" s="226"/>
      <c r="BA288" s="226"/>
      <c r="BB288" s="226"/>
      <c r="BC288" s="226"/>
      <c r="BD288" s="226"/>
      <c r="BE288" s="226"/>
      <c r="BF288" s="226"/>
      <c r="BG288" s="226"/>
      <c r="BH288" s="226"/>
    </row>
    <row r="289" spans="1:60" ht="12.75" outlineLevel="1">
      <c r="A289" s="245">
        <v>88</v>
      </c>
      <c r="B289" s="232" t="s">
        <v>373</v>
      </c>
      <c r="C289" s="276" t="s">
        <v>374</v>
      </c>
      <c r="D289" s="234" t="s">
        <v>364</v>
      </c>
      <c r="E289" s="237">
        <v>1</v>
      </c>
      <c r="F289" s="240"/>
      <c r="G289" s="241">
        <f t="shared" si="16"/>
        <v>0</v>
      </c>
      <c r="H289" s="241">
        <v>21</v>
      </c>
      <c r="I289" s="241">
        <f t="shared" si="17"/>
        <v>0</v>
      </c>
      <c r="J289" s="241">
        <v>0</v>
      </c>
      <c r="K289" s="241">
        <f t="shared" si="18"/>
        <v>0</v>
      </c>
      <c r="L289" s="242">
        <v>0</v>
      </c>
      <c r="M289" s="246">
        <f t="shared" si="19"/>
        <v>0</v>
      </c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Q289" s="226"/>
      <c r="AR289" s="226"/>
      <c r="AS289" s="226"/>
      <c r="AT289" s="226"/>
      <c r="AU289" s="226"/>
      <c r="AV289" s="226"/>
      <c r="AW289" s="226"/>
      <c r="AX289" s="226"/>
      <c r="AY289" s="226"/>
      <c r="AZ289" s="226"/>
      <c r="BA289" s="226"/>
      <c r="BB289" s="226"/>
      <c r="BC289" s="226"/>
      <c r="BD289" s="226"/>
      <c r="BE289" s="226"/>
      <c r="BF289" s="226"/>
      <c r="BG289" s="226"/>
      <c r="BH289" s="226"/>
    </row>
    <row r="290" spans="1:60" ht="12.75" outlineLevel="1">
      <c r="A290" s="245">
        <v>89</v>
      </c>
      <c r="B290" s="232" t="s">
        <v>375</v>
      </c>
      <c r="C290" s="276" t="s">
        <v>376</v>
      </c>
      <c r="D290" s="234" t="s">
        <v>364</v>
      </c>
      <c r="E290" s="237">
        <v>1</v>
      </c>
      <c r="F290" s="240"/>
      <c r="G290" s="241">
        <f t="shared" si="16"/>
        <v>0</v>
      </c>
      <c r="H290" s="241">
        <v>21</v>
      </c>
      <c r="I290" s="241">
        <f t="shared" si="17"/>
        <v>0</v>
      </c>
      <c r="J290" s="241">
        <v>0</v>
      </c>
      <c r="K290" s="241">
        <f t="shared" si="18"/>
        <v>0</v>
      </c>
      <c r="L290" s="242">
        <v>0</v>
      </c>
      <c r="M290" s="246">
        <f t="shared" si="19"/>
        <v>0</v>
      </c>
      <c r="N290" s="226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6"/>
      <c r="AN290" s="226"/>
      <c r="AO290" s="226"/>
      <c r="AP290" s="226"/>
      <c r="AQ290" s="226"/>
      <c r="AR290" s="226"/>
      <c r="AS290" s="226"/>
      <c r="AT290" s="226"/>
      <c r="AU290" s="226"/>
      <c r="AV290" s="226"/>
      <c r="AW290" s="226"/>
      <c r="AX290" s="226"/>
      <c r="AY290" s="226"/>
      <c r="AZ290" s="226"/>
      <c r="BA290" s="226"/>
      <c r="BB290" s="226"/>
      <c r="BC290" s="226"/>
      <c r="BD290" s="226"/>
      <c r="BE290" s="226"/>
      <c r="BF290" s="226"/>
      <c r="BG290" s="226"/>
      <c r="BH290" s="226"/>
    </row>
    <row r="291" spans="1:60" ht="13.5" outlineLevel="1" thickBot="1">
      <c r="A291" s="260">
        <v>90</v>
      </c>
      <c r="B291" s="261" t="s">
        <v>377</v>
      </c>
      <c r="C291" s="279" t="s">
        <v>378</v>
      </c>
      <c r="D291" s="262" t="s">
        <v>364</v>
      </c>
      <c r="E291" s="263">
        <v>1</v>
      </c>
      <c r="F291" s="264"/>
      <c r="G291" s="265">
        <f t="shared" si="16"/>
        <v>0</v>
      </c>
      <c r="H291" s="265">
        <v>21</v>
      </c>
      <c r="I291" s="265">
        <f t="shared" si="17"/>
        <v>0</v>
      </c>
      <c r="J291" s="265">
        <v>0</v>
      </c>
      <c r="K291" s="265">
        <f t="shared" si="18"/>
        <v>0</v>
      </c>
      <c r="L291" s="266">
        <v>0</v>
      </c>
      <c r="M291" s="267">
        <f t="shared" si="19"/>
        <v>0</v>
      </c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226"/>
      <c r="AR291" s="226"/>
      <c r="AS291" s="226"/>
      <c r="AT291" s="226"/>
      <c r="AU291" s="226"/>
      <c r="AV291" s="226"/>
      <c r="AW291" s="226"/>
      <c r="AX291" s="226"/>
      <c r="AY291" s="226"/>
      <c r="AZ291" s="226"/>
      <c r="BA291" s="226"/>
      <c r="BB291" s="226"/>
      <c r="BC291" s="226"/>
      <c r="BD291" s="226"/>
      <c r="BE291" s="226"/>
      <c r="BF291" s="226"/>
      <c r="BG291" s="226"/>
      <c r="BH291" s="226"/>
    </row>
    <row r="292" spans="3:41" ht="13.5" thickBot="1">
      <c r="C292" s="280"/>
      <c r="AK292">
        <f>SUM(AK1:AK291)</f>
        <v>0</v>
      </c>
      <c r="AL292">
        <f>SUM(AL1:AL291)</f>
        <v>0</v>
      </c>
      <c r="AN292">
        <v>15</v>
      </c>
      <c r="AO292">
        <v>21</v>
      </c>
    </row>
    <row r="293" spans="1:41" ht="13.5" thickBot="1">
      <c r="A293" s="268"/>
      <c r="B293" s="269" t="s">
        <v>379</v>
      </c>
      <c r="C293" s="281"/>
      <c r="D293" s="270"/>
      <c r="E293" s="270"/>
      <c r="F293" s="270"/>
      <c r="G293" s="271">
        <f>F7+F261+F268+F273+F283</f>
        <v>0</v>
      </c>
      <c r="AN293">
        <f>SUMIF(AM8:AM292,AN292,G8:G292)</f>
        <v>0</v>
      </c>
      <c r="AO293">
        <f>SUMIF(AM8:AM292,AO292,G8:G292)</f>
        <v>0</v>
      </c>
    </row>
    <row r="294" ht="12.75">
      <c r="C294" s="280"/>
    </row>
    <row r="295" spans="1:3" ht="13.5" thickBot="1">
      <c r="A295" t="s">
        <v>380</v>
      </c>
      <c r="C295" s="280"/>
    </row>
    <row r="296" spans="1:7" ht="75" customHeight="1" thickBot="1">
      <c r="A296" s="272"/>
      <c r="B296" s="273"/>
      <c r="C296" s="282"/>
      <c r="D296" s="274"/>
      <c r="E296" s="274"/>
      <c r="F296" s="274"/>
      <c r="G296" s="275"/>
    </row>
  </sheetData>
  <sheetProtection password="86EA" sheet="1" objects="1" scenarios="1"/>
  <mergeCells count="9">
    <mergeCell ref="F268:G268"/>
    <mergeCell ref="F273:G273"/>
    <mergeCell ref="F283:G283"/>
    <mergeCell ref="A1:G1"/>
    <mergeCell ref="C2:G2"/>
    <mergeCell ref="C3:G3"/>
    <mergeCell ref="C4:G4"/>
    <mergeCell ref="F7:G7"/>
    <mergeCell ref="F261:G26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85" r:id="rId1"/>
  <headerFooter>
    <oddFooter>&amp;L&amp;9Zpracováno programem &amp;"Arial CE,Tučné"BUILDpower S,  © RTS, a.s.&amp;R&amp;"Arial,Obyčejné"Strana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87"/>
  <sheetViews>
    <sheetView showGridLines="0" workbookViewId="0" topLeftCell="A1">
      <selection activeCell="I1" sqref="I1:I104857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4.75390625" style="0" customWidth="1"/>
    <col min="14" max="26" width="9.00390625" style="0" hidden="1" customWidth="1"/>
    <col min="29" max="41" width="9.00390625" style="0" hidden="1" customWidth="1"/>
  </cols>
  <sheetData>
    <row r="1" spans="1:10" ht="16.5" thickBot="1">
      <c r="A1" s="368" t="s">
        <v>70</v>
      </c>
      <c r="B1" s="368"/>
      <c r="C1" s="369"/>
      <c r="D1" s="368"/>
      <c r="E1" s="368"/>
      <c r="F1" s="368"/>
      <c r="G1" s="368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78" t="s">
        <v>83</v>
      </c>
      <c r="D2" s="370"/>
      <c r="E2" s="370"/>
      <c r="F2" s="370"/>
      <c r="G2" s="371"/>
      <c r="H2" s="176"/>
      <c r="I2" s="176"/>
      <c r="J2" s="176"/>
    </row>
    <row r="3" spans="1:10" ht="12.75">
      <c r="A3" s="179" t="s">
        <v>72</v>
      </c>
      <c r="B3" s="180" t="s">
        <v>86</v>
      </c>
      <c r="C3" s="379" t="s">
        <v>87</v>
      </c>
      <c r="D3" s="372"/>
      <c r="E3" s="372"/>
      <c r="F3" s="372"/>
      <c r="G3" s="373"/>
      <c r="H3" s="176"/>
      <c r="I3" s="176"/>
      <c r="J3" s="176"/>
    </row>
    <row r="4" spans="1:10" ht="13.5" thickBot="1">
      <c r="A4" s="222" t="s">
        <v>73</v>
      </c>
      <c r="B4" s="223" t="s">
        <v>86</v>
      </c>
      <c r="C4" s="380" t="s">
        <v>87</v>
      </c>
      <c r="D4" s="381"/>
      <c r="E4" s="381"/>
      <c r="F4" s="381"/>
      <c r="G4" s="382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3" ht="39.75" thickBot="1" thickTop="1">
      <c r="A6" s="228" t="s">
        <v>74</v>
      </c>
      <c r="B6" s="229" t="s">
        <v>75</v>
      </c>
      <c r="C6" s="230" t="s">
        <v>76</v>
      </c>
      <c r="D6" s="248" t="s">
        <v>77</v>
      </c>
      <c r="E6" s="249" t="s">
        <v>78</v>
      </c>
      <c r="F6" s="250" t="s">
        <v>79</v>
      </c>
      <c r="G6" s="251" t="s">
        <v>80</v>
      </c>
      <c r="H6" s="252" t="s">
        <v>41</v>
      </c>
      <c r="I6" s="252" t="s">
        <v>102</v>
      </c>
      <c r="J6" s="252" t="s">
        <v>103</v>
      </c>
      <c r="K6" s="253" t="s">
        <v>104</v>
      </c>
      <c r="L6" s="253" t="s">
        <v>105</v>
      </c>
      <c r="M6" s="231" t="s">
        <v>106</v>
      </c>
    </row>
    <row r="7" spans="1:13" ht="12.75">
      <c r="A7" s="254" t="s">
        <v>107</v>
      </c>
      <c r="B7" s="255" t="s">
        <v>108</v>
      </c>
      <c r="C7" s="256" t="s">
        <v>109</v>
      </c>
      <c r="D7" s="257"/>
      <c r="E7" s="224"/>
      <c r="F7" s="383">
        <f>SUM(G8:G27)</f>
        <v>0</v>
      </c>
      <c r="G7" s="384"/>
      <c r="H7" s="225"/>
      <c r="I7" s="225">
        <f>SUM(I8:I27)</f>
        <v>0</v>
      </c>
      <c r="J7" s="225"/>
      <c r="K7" s="225">
        <f>SUM(K8:K27)</f>
        <v>212.15803</v>
      </c>
      <c r="L7" s="258"/>
      <c r="M7" s="259">
        <f>SUM(M8:M27)</f>
        <v>0</v>
      </c>
    </row>
    <row r="8" spans="1:60" ht="22.5" outlineLevel="1">
      <c r="A8" s="245">
        <v>1</v>
      </c>
      <c r="B8" s="232" t="s">
        <v>381</v>
      </c>
      <c r="C8" s="276" t="s">
        <v>382</v>
      </c>
      <c r="D8" s="234" t="s">
        <v>112</v>
      </c>
      <c r="E8" s="237">
        <v>93.4029</v>
      </c>
      <c r="F8" s="240"/>
      <c r="G8" s="241">
        <f>E8*F8</f>
        <v>0</v>
      </c>
      <c r="H8" s="241">
        <v>21</v>
      </c>
      <c r="I8" s="241">
        <f>G8*(1+H8/100)</f>
        <v>0</v>
      </c>
      <c r="J8" s="241">
        <v>1.7</v>
      </c>
      <c r="K8" s="241">
        <f>E8*J8</f>
        <v>158.78493</v>
      </c>
      <c r="L8" s="242">
        <v>0</v>
      </c>
      <c r="M8" s="246">
        <f>E8*L8</f>
        <v>0</v>
      </c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5"/>
      <c r="B9" s="232"/>
      <c r="C9" s="277" t="s">
        <v>312</v>
      </c>
      <c r="D9" s="235"/>
      <c r="E9" s="238">
        <v>76.7</v>
      </c>
      <c r="F9" s="241"/>
      <c r="G9" s="241"/>
      <c r="H9" s="241"/>
      <c r="I9" s="241"/>
      <c r="J9" s="241"/>
      <c r="K9" s="241"/>
      <c r="L9" s="242"/>
      <c r="M9" s="24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5"/>
      <c r="B10" s="232"/>
      <c r="C10" s="277" t="s">
        <v>313</v>
      </c>
      <c r="D10" s="235"/>
      <c r="E10" s="238">
        <v>1.8</v>
      </c>
      <c r="F10" s="241"/>
      <c r="G10" s="241"/>
      <c r="H10" s="241"/>
      <c r="I10" s="241"/>
      <c r="J10" s="241"/>
      <c r="K10" s="241"/>
      <c r="L10" s="242"/>
      <c r="M10" s="24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12.75" outlineLevel="1">
      <c r="A11" s="245"/>
      <c r="B11" s="232"/>
      <c r="C11" s="277" t="s">
        <v>314</v>
      </c>
      <c r="D11" s="235"/>
      <c r="E11" s="238">
        <v>5.18</v>
      </c>
      <c r="F11" s="241"/>
      <c r="G11" s="241"/>
      <c r="H11" s="241"/>
      <c r="I11" s="241"/>
      <c r="J11" s="241"/>
      <c r="K11" s="241"/>
      <c r="L11" s="242"/>
      <c r="M11" s="24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5"/>
      <c r="B12" s="232"/>
      <c r="C12" s="277" t="s">
        <v>315</v>
      </c>
      <c r="D12" s="235"/>
      <c r="E12" s="238">
        <v>5.18</v>
      </c>
      <c r="F12" s="241"/>
      <c r="G12" s="241"/>
      <c r="H12" s="241"/>
      <c r="I12" s="241"/>
      <c r="J12" s="241"/>
      <c r="K12" s="241"/>
      <c r="L12" s="242"/>
      <c r="M12" s="24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12.75" outlineLevel="1">
      <c r="A13" s="245"/>
      <c r="B13" s="232"/>
      <c r="C13" s="277" t="s">
        <v>316</v>
      </c>
      <c r="D13" s="235"/>
      <c r="E13" s="238">
        <v>4.54</v>
      </c>
      <c r="F13" s="241"/>
      <c r="G13" s="241"/>
      <c r="H13" s="241"/>
      <c r="I13" s="241"/>
      <c r="J13" s="241"/>
      <c r="K13" s="241"/>
      <c r="L13" s="242"/>
      <c r="M13" s="24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12.75" outlineLevel="1">
      <c r="A14" s="245">
        <v>2</v>
      </c>
      <c r="B14" s="232" t="s">
        <v>383</v>
      </c>
      <c r="C14" s="276" t="s">
        <v>384</v>
      </c>
      <c r="D14" s="234" t="s">
        <v>112</v>
      </c>
      <c r="E14" s="237">
        <v>93.4029</v>
      </c>
      <c r="F14" s="240"/>
      <c r="G14" s="241">
        <f>E14*F14</f>
        <v>0</v>
      </c>
      <c r="H14" s="241">
        <v>21</v>
      </c>
      <c r="I14" s="241">
        <f>G14*(1+H14/100)</f>
        <v>0</v>
      </c>
      <c r="J14" s="241">
        <v>0</v>
      </c>
      <c r="K14" s="241">
        <f>E14*J14</f>
        <v>0</v>
      </c>
      <c r="L14" s="242">
        <v>0</v>
      </c>
      <c r="M14" s="246">
        <f>E14*L14</f>
        <v>0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5"/>
      <c r="B15" s="232"/>
      <c r="C15" s="277" t="s">
        <v>312</v>
      </c>
      <c r="D15" s="235"/>
      <c r="E15" s="238">
        <v>76.7</v>
      </c>
      <c r="F15" s="241"/>
      <c r="G15" s="241"/>
      <c r="H15" s="241"/>
      <c r="I15" s="241"/>
      <c r="J15" s="241"/>
      <c r="K15" s="241"/>
      <c r="L15" s="242"/>
      <c r="M15" s="24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5"/>
      <c r="B16" s="232"/>
      <c r="C16" s="277" t="s">
        <v>313</v>
      </c>
      <c r="D16" s="235"/>
      <c r="E16" s="238">
        <v>1.8</v>
      </c>
      <c r="F16" s="241"/>
      <c r="G16" s="241"/>
      <c r="H16" s="241"/>
      <c r="I16" s="241"/>
      <c r="J16" s="241"/>
      <c r="K16" s="241"/>
      <c r="L16" s="242"/>
      <c r="M16" s="24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12.75" outlineLevel="1">
      <c r="A17" s="245"/>
      <c r="B17" s="232"/>
      <c r="C17" s="277" t="s">
        <v>314</v>
      </c>
      <c r="D17" s="235"/>
      <c r="E17" s="238">
        <v>5.18</v>
      </c>
      <c r="F17" s="241"/>
      <c r="G17" s="241"/>
      <c r="H17" s="241"/>
      <c r="I17" s="241"/>
      <c r="J17" s="241"/>
      <c r="K17" s="241"/>
      <c r="L17" s="242"/>
      <c r="M17" s="24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5"/>
      <c r="B18" s="232"/>
      <c r="C18" s="277" t="s">
        <v>315</v>
      </c>
      <c r="D18" s="235"/>
      <c r="E18" s="238">
        <v>5.18</v>
      </c>
      <c r="F18" s="241"/>
      <c r="G18" s="241"/>
      <c r="H18" s="241"/>
      <c r="I18" s="241"/>
      <c r="J18" s="241"/>
      <c r="K18" s="241"/>
      <c r="L18" s="242"/>
      <c r="M18" s="24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5"/>
      <c r="B19" s="232"/>
      <c r="C19" s="277" t="s">
        <v>316</v>
      </c>
      <c r="D19" s="235"/>
      <c r="E19" s="238">
        <v>4.54</v>
      </c>
      <c r="F19" s="241"/>
      <c r="G19" s="241"/>
      <c r="H19" s="241"/>
      <c r="I19" s="241"/>
      <c r="J19" s="241"/>
      <c r="K19" s="241"/>
      <c r="L19" s="242"/>
      <c r="M19" s="24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5">
        <v>3</v>
      </c>
      <c r="B20" s="232" t="s">
        <v>348</v>
      </c>
      <c r="C20" s="276" t="s">
        <v>385</v>
      </c>
      <c r="D20" s="234" t="s">
        <v>386</v>
      </c>
      <c r="E20" s="237">
        <v>1</v>
      </c>
      <c r="F20" s="240"/>
      <c r="G20" s="241">
        <f>E20*F20</f>
        <v>0</v>
      </c>
      <c r="H20" s="241">
        <v>21</v>
      </c>
      <c r="I20" s="241">
        <f>G20*(1+H20/100)</f>
        <v>0</v>
      </c>
      <c r="J20" s="241">
        <v>0</v>
      </c>
      <c r="K20" s="241">
        <f>E20*J20</f>
        <v>0</v>
      </c>
      <c r="L20" s="242">
        <v>0</v>
      </c>
      <c r="M20" s="246">
        <f>E20*L20</f>
        <v>0</v>
      </c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5">
        <v>4</v>
      </c>
      <c r="B21" s="232" t="s">
        <v>387</v>
      </c>
      <c r="C21" s="276" t="s">
        <v>388</v>
      </c>
      <c r="D21" s="234" t="s">
        <v>389</v>
      </c>
      <c r="E21" s="237">
        <v>53.3731</v>
      </c>
      <c r="F21" s="240"/>
      <c r="G21" s="241">
        <f>E21*F21</f>
        <v>0</v>
      </c>
      <c r="H21" s="241">
        <v>21</v>
      </c>
      <c r="I21" s="241">
        <f>G21*(1+H21/100)</f>
        <v>0</v>
      </c>
      <c r="J21" s="241">
        <v>1</v>
      </c>
      <c r="K21" s="241">
        <f>E21*J21</f>
        <v>53.3731</v>
      </c>
      <c r="L21" s="242">
        <v>0</v>
      </c>
      <c r="M21" s="246">
        <f>E21*L21</f>
        <v>0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5"/>
      <c r="B22" s="232"/>
      <c r="C22" s="277" t="s">
        <v>390</v>
      </c>
      <c r="D22" s="235"/>
      <c r="E22" s="238">
        <v>43.83</v>
      </c>
      <c r="F22" s="241"/>
      <c r="G22" s="241"/>
      <c r="H22" s="241"/>
      <c r="I22" s="241"/>
      <c r="J22" s="241"/>
      <c r="K22" s="241"/>
      <c r="L22" s="242"/>
      <c r="M22" s="24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5"/>
      <c r="B23" s="232"/>
      <c r="C23" s="277" t="s">
        <v>391</v>
      </c>
      <c r="D23" s="235"/>
      <c r="E23" s="238">
        <v>1.03</v>
      </c>
      <c r="F23" s="241"/>
      <c r="G23" s="241"/>
      <c r="H23" s="241"/>
      <c r="I23" s="241"/>
      <c r="J23" s="241"/>
      <c r="K23" s="241"/>
      <c r="L23" s="242"/>
      <c r="M23" s="24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5"/>
      <c r="B24" s="232"/>
      <c r="C24" s="277" t="s">
        <v>392</v>
      </c>
      <c r="D24" s="235"/>
      <c r="E24" s="238">
        <v>2.96</v>
      </c>
      <c r="F24" s="241"/>
      <c r="G24" s="241"/>
      <c r="H24" s="241"/>
      <c r="I24" s="241"/>
      <c r="J24" s="241"/>
      <c r="K24" s="241"/>
      <c r="L24" s="242"/>
      <c r="M24" s="24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5"/>
      <c r="B25" s="232"/>
      <c r="C25" s="277" t="s">
        <v>393</v>
      </c>
      <c r="D25" s="235"/>
      <c r="E25" s="238">
        <v>2.96</v>
      </c>
      <c r="F25" s="241"/>
      <c r="G25" s="241"/>
      <c r="H25" s="241"/>
      <c r="I25" s="241"/>
      <c r="J25" s="241"/>
      <c r="K25" s="241"/>
      <c r="L25" s="242"/>
      <c r="M25" s="24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5"/>
      <c r="B26" s="232"/>
      <c r="C26" s="277" t="s">
        <v>394</v>
      </c>
      <c r="D26" s="235"/>
      <c r="E26" s="238">
        <v>2.59</v>
      </c>
      <c r="F26" s="241"/>
      <c r="G26" s="241"/>
      <c r="H26" s="241"/>
      <c r="I26" s="241"/>
      <c r="J26" s="241"/>
      <c r="K26" s="241"/>
      <c r="L26" s="242"/>
      <c r="M26" s="24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5">
        <v>5</v>
      </c>
      <c r="B27" s="232" t="s">
        <v>348</v>
      </c>
      <c r="C27" s="276" t="s">
        <v>395</v>
      </c>
      <c r="D27" s="234" t="s">
        <v>353</v>
      </c>
      <c r="E27" s="237">
        <v>7</v>
      </c>
      <c r="F27" s="240"/>
      <c r="G27" s="241">
        <f>E27*F27</f>
        <v>0</v>
      </c>
      <c r="H27" s="241">
        <v>21</v>
      </c>
      <c r="I27" s="241">
        <f>G27*(1+H27/100)</f>
        <v>0</v>
      </c>
      <c r="J27" s="241">
        <v>0</v>
      </c>
      <c r="K27" s="241">
        <f>E27*J27</f>
        <v>0</v>
      </c>
      <c r="L27" s="242">
        <v>0</v>
      </c>
      <c r="M27" s="246">
        <f>E27*L27</f>
        <v>0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13" ht="12.75">
      <c r="A28" s="227" t="s">
        <v>107</v>
      </c>
      <c r="B28" s="233" t="s">
        <v>396</v>
      </c>
      <c r="C28" s="278" t="s">
        <v>397</v>
      </c>
      <c r="D28" s="236"/>
      <c r="E28" s="239"/>
      <c r="F28" s="376">
        <f>SUM(G29:G36)</f>
        <v>0</v>
      </c>
      <c r="G28" s="377"/>
      <c r="H28" s="243"/>
      <c r="I28" s="243">
        <f>SUM(I29:I36)</f>
        <v>0</v>
      </c>
      <c r="J28" s="243"/>
      <c r="K28" s="243">
        <f>SUM(K29:K36)</f>
        <v>70.181317682</v>
      </c>
      <c r="L28" s="244"/>
      <c r="M28" s="247">
        <f>SUM(M29:M36)</f>
        <v>0</v>
      </c>
    </row>
    <row r="29" spans="1:60" ht="12.75" outlineLevel="1">
      <c r="A29" s="245">
        <v>6</v>
      </c>
      <c r="B29" s="232" t="s">
        <v>398</v>
      </c>
      <c r="C29" s="276" t="s">
        <v>399</v>
      </c>
      <c r="D29" s="234" t="s">
        <v>112</v>
      </c>
      <c r="E29" s="237">
        <v>26.6866</v>
      </c>
      <c r="F29" s="240"/>
      <c r="G29" s="241">
        <f>E29*F29</f>
        <v>0</v>
      </c>
      <c r="H29" s="241">
        <v>21</v>
      </c>
      <c r="I29" s="241">
        <f>G29*(1+H29/100)</f>
        <v>0</v>
      </c>
      <c r="J29" s="241">
        <v>1.89077</v>
      </c>
      <c r="K29" s="241">
        <f>E29*J29</f>
        <v>50.458222682</v>
      </c>
      <c r="L29" s="242">
        <v>0</v>
      </c>
      <c r="M29" s="246">
        <f>E29*L29</f>
        <v>0</v>
      </c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5"/>
      <c r="B30" s="232"/>
      <c r="C30" s="277" t="s">
        <v>307</v>
      </c>
      <c r="D30" s="235"/>
      <c r="E30" s="238">
        <v>21.91</v>
      </c>
      <c r="F30" s="241"/>
      <c r="G30" s="241"/>
      <c r="H30" s="241"/>
      <c r="I30" s="241"/>
      <c r="J30" s="241"/>
      <c r="K30" s="241"/>
      <c r="L30" s="242"/>
      <c r="M30" s="24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12.75" outlineLevel="1">
      <c r="A31" s="245"/>
      <c r="B31" s="232"/>
      <c r="C31" s="277" t="s">
        <v>308</v>
      </c>
      <c r="D31" s="235"/>
      <c r="E31" s="238">
        <v>0.52</v>
      </c>
      <c r="F31" s="241"/>
      <c r="G31" s="241"/>
      <c r="H31" s="241"/>
      <c r="I31" s="241"/>
      <c r="J31" s="241"/>
      <c r="K31" s="241"/>
      <c r="L31" s="242"/>
      <c r="M31" s="24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45"/>
      <c r="B32" s="232"/>
      <c r="C32" s="277" t="s">
        <v>309</v>
      </c>
      <c r="D32" s="235"/>
      <c r="E32" s="238">
        <v>1.48</v>
      </c>
      <c r="F32" s="241"/>
      <c r="G32" s="241"/>
      <c r="H32" s="241"/>
      <c r="I32" s="241"/>
      <c r="J32" s="241"/>
      <c r="K32" s="241"/>
      <c r="L32" s="242"/>
      <c r="M32" s="24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5"/>
      <c r="B33" s="232"/>
      <c r="C33" s="277" t="s">
        <v>310</v>
      </c>
      <c r="D33" s="235"/>
      <c r="E33" s="238">
        <v>1.48</v>
      </c>
      <c r="F33" s="241"/>
      <c r="G33" s="241"/>
      <c r="H33" s="241"/>
      <c r="I33" s="241"/>
      <c r="J33" s="241"/>
      <c r="K33" s="241"/>
      <c r="L33" s="242"/>
      <c r="M33" s="24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5"/>
      <c r="B34" s="232"/>
      <c r="C34" s="277" t="s">
        <v>311</v>
      </c>
      <c r="D34" s="235"/>
      <c r="E34" s="238">
        <v>1.3</v>
      </c>
      <c r="F34" s="241"/>
      <c r="G34" s="241"/>
      <c r="H34" s="241"/>
      <c r="I34" s="241"/>
      <c r="J34" s="241"/>
      <c r="K34" s="241"/>
      <c r="L34" s="242"/>
      <c r="M34" s="24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5">
        <v>7</v>
      </c>
      <c r="B35" s="232" t="s">
        <v>400</v>
      </c>
      <c r="C35" s="276" t="s">
        <v>401</v>
      </c>
      <c r="D35" s="234" t="s">
        <v>112</v>
      </c>
      <c r="E35" s="237">
        <v>10.4355</v>
      </c>
      <c r="F35" s="240"/>
      <c r="G35" s="241">
        <f>E35*F35</f>
        <v>0</v>
      </c>
      <c r="H35" s="241">
        <v>21</v>
      </c>
      <c r="I35" s="241">
        <f>G35*(1+H35/100)</f>
        <v>0</v>
      </c>
      <c r="J35" s="241">
        <v>1.89</v>
      </c>
      <c r="K35" s="241">
        <f>E35*J35</f>
        <v>19.723094999999997</v>
      </c>
      <c r="L35" s="242">
        <v>0</v>
      </c>
      <c r="M35" s="246">
        <f>E35*L35</f>
        <v>0</v>
      </c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5"/>
      <c r="B36" s="232"/>
      <c r="C36" s="277" t="s">
        <v>402</v>
      </c>
      <c r="D36" s="235"/>
      <c r="E36" s="238">
        <v>10.44</v>
      </c>
      <c r="F36" s="241"/>
      <c r="G36" s="241"/>
      <c r="H36" s="241"/>
      <c r="I36" s="241"/>
      <c r="J36" s="241"/>
      <c r="K36" s="241"/>
      <c r="L36" s="242"/>
      <c r="M36" s="24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13" ht="12.75">
      <c r="A37" s="227" t="s">
        <v>107</v>
      </c>
      <c r="B37" s="233" t="s">
        <v>403</v>
      </c>
      <c r="C37" s="278" t="s">
        <v>404</v>
      </c>
      <c r="D37" s="236"/>
      <c r="E37" s="239"/>
      <c r="F37" s="376">
        <f>SUM(G38:G71)</f>
        <v>0</v>
      </c>
      <c r="G37" s="377"/>
      <c r="H37" s="243"/>
      <c r="I37" s="243">
        <f>SUM(I38:I71)</f>
        <v>0</v>
      </c>
      <c r="J37" s="243"/>
      <c r="K37" s="243">
        <f>SUM(K38:K71)</f>
        <v>35.150136999000004</v>
      </c>
      <c r="L37" s="244"/>
      <c r="M37" s="247">
        <f>SUM(M38:M71)</f>
        <v>0</v>
      </c>
    </row>
    <row r="38" spans="1:60" ht="12.75" outlineLevel="1">
      <c r="A38" s="245">
        <v>8</v>
      </c>
      <c r="B38" s="232" t="s">
        <v>405</v>
      </c>
      <c r="C38" s="276" t="s">
        <v>406</v>
      </c>
      <c r="D38" s="234" t="s">
        <v>350</v>
      </c>
      <c r="E38" s="237">
        <v>208.71</v>
      </c>
      <c r="F38" s="240"/>
      <c r="G38" s="241">
        <f>E38*F38</f>
        <v>0</v>
      </c>
      <c r="H38" s="241">
        <v>21</v>
      </c>
      <c r="I38" s="241">
        <f>G38*(1+H38/100)</f>
        <v>0</v>
      </c>
      <c r="J38" s="241">
        <v>0</v>
      </c>
      <c r="K38" s="241">
        <f>E38*J38</f>
        <v>0</v>
      </c>
      <c r="L38" s="242">
        <v>0</v>
      </c>
      <c r="M38" s="246">
        <f>E38*L38</f>
        <v>0</v>
      </c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5"/>
      <c r="B39" s="232"/>
      <c r="C39" s="277" t="s">
        <v>407</v>
      </c>
      <c r="D39" s="235"/>
      <c r="E39" s="238">
        <v>208.71</v>
      </c>
      <c r="F39" s="241"/>
      <c r="G39" s="241"/>
      <c r="H39" s="241"/>
      <c r="I39" s="241"/>
      <c r="J39" s="241"/>
      <c r="K39" s="241"/>
      <c r="L39" s="242"/>
      <c r="M39" s="24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5">
        <v>9</v>
      </c>
      <c r="B40" s="232" t="s">
        <v>408</v>
      </c>
      <c r="C40" s="276" t="s">
        <v>409</v>
      </c>
      <c r="D40" s="234" t="s">
        <v>350</v>
      </c>
      <c r="E40" s="237">
        <v>257.43</v>
      </c>
      <c r="F40" s="240"/>
      <c r="G40" s="241">
        <f>E40*F40</f>
        <v>0</v>
      </c>
      <c r="H40" s="241">
        <v>21</v>
      </c>
      <c r="I40" s="241">
        <f>G40*(1+H40/100)</f>
        <v>0</v>
      </c>
      <c r="J40" s="241">
        <v>1E-05</v>
      </c>
      <c r="K40" s="241">
        <f>E40*J40</f>
        <v>0.0025743000000000003</v>
      </c>
      <c r="L40" s="242">
        <v>0</v>
      </c>
      <c r="M40" s="246">
        <f>E40*L40</f>
        <v>0</v>
      </c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5"/>
      <c r="B41" s="232"/>
      <c r="C41" s="277" t="s">
        <v>410</v>
      </c>
      <c r="D41" s="235"/>
      <c r="E41" s="238">
        <v>208.71</v>
      </c>
      <c r="F41" s="241"/>
      <c r="G41" s="241"/>
      <c r="H41" s="241"/>
      <c r="I41" s="241"/>
      <c r="J41" s="241"/>
      <c r="K41" s="241"/>
      <c r="L41" s="242"/>
      <c r="M41" s="24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12.75" outlineLevel="1">
      <c r="A42" s="245"/>
      <c r="B42" s="232"/>
      <c r="C42" s="277" t="s">
        <v>411</v>
      </c>
      <c r="D42" s="235"/>
      <c r="E42" s="238">
        <v>48.72</v>
      </c>
      <c r="F42" s="241"/>
      <c r="G42" s="241"/>
      <c r="H42" s="241"/>
      <c r="I42" s="241"/>
      <c r="J42" s="241"/>
      <c r="K42" s="241"/>
      <c r="L42" s="242"/>
      <c r="M42" s="24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22.5" outlineLevel="1">
      <c r="A43" s="245">
        <v>10</v>
      </c>
      <c r="B43" s="232" t="s">
        <v>412</v>
      </c>
      <c r="C43" s="276" t="s">
        <v>413</v>
      </c>
      <c r="D43" s="234" t="s">
        <v>414</v>
      </c>
      <c r="E43" s="237">
        <v>4</v>
      </c>
      <c r="F43" s="240"/>
      <c r="G43" s="241">
        <f>E43*F43</f>
        <v>0</v>
      </c>
      <c r="H43" s="241">
        <v>21</v>
      </c>
      <c r="I43" s="241">
        <f>G43*(1+H43/100)</f>
        <v>0</v>
      </c>
      <c r="J43" s="241">
        <v>0.00325</v>
      </c>
      <c r="K43" s="241">
        <f>E43*J43</f>
        <v>0.013</v>
      </c>
      <c r="L43" s="242">
        <v>0</v>
      </c>
      <c r="M43" s="246">
        <f>E43*L43</f>
        <v>0</v>
      </c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2.75" outlineLevel="1">
      <c r="A44" s="245">
        <v>11</v>
      </c>
      <c r="B44" s="232" t="s">
        <v>415</v>
      </c>
      <c r="C44" s="276" t="s">
        <v>416</v>
      </c>
      <c r="D44" s="234" t="s">
        <v>350</v>
      </c>
      <c r="E44" s="237">
        <v>257.43</v>
      </c>
      <c r="F44" s="240"/>
      <c r="G44" s="241">
        <f>E44*F44</f>
        <v>0</v>
      </c>
      <c r="H44" s="241">
        <v>21</v>
      </c>
      <c r="I44" s="241">
        <f>G44*(1+H44/100)</f>
        <v>0</v>
      </c>
      <c r="J44" s="241">
        <v>0</v>
      </c>
      <c r="K44" s="241">
        <f>E44*J44</f>
        <v>0</v>
      </c>
      <c r="L44" s="242">
        <v>0</v>
      </c>
      <c r="M44" s="246">
        <f>E44*L44</f>
        <v>0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12.75" outlineLevel="1">
      <c r="A45" s="245"/>
      <c r="B45" s="232"/>
      <c r="C45" s="277" t="s">
        <v>410</v>
      </c>
      <c r="D45" s="235"/>
      <c r="E45" s="238">
        <v>208.71</v>
      </c>
      <c r="F45" s="241"/>
      <c r="G45" s="241"/>
      <c r="H45" s="241"/>
      <c r="I45" s="241"/>
      <c r="J45" s="241"/>
      <c r="K45" s="241"/>
      <c r="L45" s="242"/>
      <c r="M45" s="24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5"/>
      <c r="B46" s="232"/>
      <c r="C46" s="277" t="s">
        <v>411</v>
      </c>
      <c r="D46" s="235"/>
      <c r="E46" s="238">
        <v>48.72</v>
      </c>
      <c r="F46" s="241"/>
      <c r="G46" s="241"/>
      <c r="H46" s="241"/>
      <c r="I46" s="241"/>
      <c r="J46" s="241"/>
      <c r="K46" s="241"/>
      <c r="L46" s="242"/>
      <c r="M46" s="24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2.75" outlineLevel="1">
      <c r="A47" s="245">
        <v>12</v>
      </c>
      <c r="B47" s="232" t="s">
        <v>417</v>
      </c>
      <c r="C47" s="276" t="s">
        <v>418</v>
      </c>
      <c r="D47" s="234" t="s">
        <v>419</v>
      </c>
      <c r="E47" s="237">
        <v>4</v>
      </c>
      <c r="F47" s="240"/>
      <c r="G47" s="241">
        <f>E47*F47</f>
        <v>0</v>
      </c>
      <c r="H47" s="241">
        <v>21</v>
      </c>
      <c r="I47" s="241">
        <f>G47*(1+H47/100)</f>
        <v>0</v>
      </c>
      <c r="J47" s="241">
        <v>0.00017</v>
      </c>
      <c r="K47" s="241">
        <f>E47*J47</f>
        <v>0.00068</v>
      </c>
      <c r="L47" s="242">
        <v>0</v>
      </c>
      <c r="M47" s="246">
        <f>E47*L47</f>
        <v>0</v>
      </c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2.75" outlineLevel="1">
      <c r="A48" s="245">
        <v>13</v>
      </c>
      <c r="B48" s="232" t="s">
        <v>420</v>
      </c>
      <c r="C48" s="276" t="s">
        <v>421</v>
      </c>
      <c r="D48" s="234" t="s">
        <v>414</v>
      </c>
      <c r="E48" s="237">
        <v>7</v>
      </c>
      <c r="F48" s="240"/>
      <c r="G48" s="241">
        <f>E48*F48</f>
        <v>0</v>
      </c>
      <c r="H48" s="241">
        <v>21</v>
      </c>
      <c r="I48" s="241">
        <f>G48*(1+H48/100)</f>
        <v>0</v>
      </c>
      <c r="J48" s="241">
        <v>0.02111</v>
      </c>
      <c r="K48" s="241">
        <f>E48*J48</f>
        <v>0.14777</v>
      </c>
      <c r="L48" s="242">
        <v>0</v>
      </c>
      <c r="M48" s="246">
        <f>E48*L48</f>
        <v>0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2.75" outlineLevel="1">
      <c r="A49" s="245">
        <v>14</v>
      </c>
      <c r="B49" s="232" t="s">
        <v>422</v>
      </c>
      <c r="C49" s="276" t="s">
        <v>423</v>
      </c>
      <c r="D49" s="234" t="s">
        <v>414</v>
      </c>
      <c r="E49" s="237">
        <v>9</v>
      </c>
      <c r="F49" s="240"/>
      <c r="G49" s="241">
        <f>E49*F49</f>
        <v>0</v>
      </c>
      <c r="H49" s="241">
        <v>21</v>
      </c>
      <c r="I49" s="241">
        <f>G49*(1+H49/100)</f>
        <v>0</v>
      </c>
      <c r="J49" s="241">
        <v>0</v>
      </c>
      <c r="K49" s="241">
        <f>E49*J49</f>
        <v>0</v>
      </c>
      <c r="L49" s="242">
        <v>0</v>
      </c>
      <c r="M49" s="246">
        <f>E49*L49</f>
        <v>0</v>
      </c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5"/>
      <c r="B50" s="232"/>
      <c r="C50" s="277" t="s">
        <v>424</v>
      </c>
      <c r="D50" s="235"/>
      <c r="E50" s="238">
        <v>9</v>
      </c>
      <c r="F50" s="241"/>
      <c r="G50" s="241"/>
      <c r="H50" s="241"/>
      <c r="I50" s="241"/>
      <c r="J50" s="241"/>
      <c r="K50" s="241"/>
      <c r="L50" s="242"/>
      <c r="M50" s="24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5">
        <v>15</v>
      </c>
      <c r="B51" s="232" t="s">
        <v>425</v>
      </c>
      <c r="C51" s="276" t="s">
        <v>426</v>
      </c>
      <c r="D51" s="234" t="s">
        <v>414</v>
      </c>
      <c r="E51" s="237">
        <v>4</v>
      </c>
      <c r="F51" s="240"/>
      <c r="G51" s="241">
        <f>E51*F51</f>
        <v>0</v>
      </c>
      <c r="H51" s="241">
        <v>21</v>
      </c>
      <c r="I51" s="241">
        <f>G51*(1+H51/100)</f>
        <v>0</v>
      </c>
      <c r="J51" s="241">
        <v>0</v>
      </c>
      <c r="K51" s="241">
        <f>E51*J51</f>
        <v>0</v>
      </c>
      <c r="L51" s="242">
        <v>0</v>
      </c>
      <c r="M51" s="246">
        <f>E51*L51</f>
        <v>0</v>
      </c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22.5" outlineLevel="1">
      <c r="A52" s="245">
        <v>16</v>
      </c>
      <c r="B52" s="232" t="s">
        <v>427</v>
      </c>
      <c r="C52" s="276" t="s">
        <v>428</v>
      </c>
      <c r="D52" s="234" t="s">
        <v>414</v>
      </c>
      <c r="E52" s="237">
        <v>7</v>
      </c>
      <c r="F52" s="240"/>
      <c r="G52" s="241">
        <f>E52*F52</f>
        <v>0</v>
      </c>
      <c r="H52" s="241">
        <v>21</v>
      </c>
      <c r="I52" s="241">
        <f>G52*(1+H52/100)</f>
        <v>0</v>
      </c>
      <c r="J52" s="241">
        <v>0.16502</v>
      </c>
      <c r="K52" s="241">
        <f>E52*J52</f>
        <v>1.15514</v>
      </c>
      <c r="L52" s="242">
        <v>0</v>
      </c>
      <c r="M52" s="246">
        <f>E52*L52</f>
        <v>0</v>
      </c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5">
        <v>17</v>
      </c>
      <c r="B53" s="232" t="s">
        <v>429</v>
      </c>
      <c r="C53" s="276" t="s">
        <v>430</v>
      </c>
      <c r="D53" s="234" t="s">
        <v>350</v>
      </c>
      <c r="E53" s="237">
        <v>257.43</v>
      </c>
      <c r="F53" s="240"/>
      <c r="G53" s="241">
        <f>E53*F53</f>
        <v>0</v>
      </c>
      <c r="H53" s="241">
        <v>21</v>
      </c>
      <c r="I53" s="241">
        <f>G53*(1+H53/100)</f>
        <v>0</v>
      </c>
      <c r="J53" s="241">
        <v>2E-05</v>
      </c>
      <c r="K53" s="241">
        <f>E53*J53</f>
        <v>0.005148600000000001</v>
      </c>
      <c r="L53" s="242">
        <v>0</v>
      </c>
      <c r="M53" s="246">
        <f>E53*L53</f>
        <v>0</v>
      </c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5"/>
      <c r="B54" s="232"/>
      <c r="C54" s="277" t="s">
        <v>410</v>
      </c>
      <c r="D54" s="235"/>
      <c r="E54" s="238">
        <v>208.71</v>
      </c>
      <c r="F54" s="241"/>
      <c r="G54" s="241"/>
      <c r="H54" s="241"/>
      <c r="I54" s="241"/>
      <c r="J54" s="241"/>
      <c r="K54" s="241"/>
      <c r="L54" s="242"/>
      <c r="M54" s="24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5"/>
      <c r="B55" s="232"/>
      <c r="C55" s="277" t="s">
        <v>411</v>
      </c>
      <c r="D55" s="235"/>
      <c r="E55" s="238">
        <v>48.72</v>
      </c>
      <c r="F55" s="241"/>
      <c r="G55" s="241"/>
      <c r="H55" s="241"/>
      <c r="I55" s="241"/>
      <c r="J55" s="241"/>
      <c r="K55" s="241"/>
      <c r="L55" s="242"/>
      <c r="M55" s="24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5">
        <v>18</v>
      </c>
      <c r="B56" s="232" t="s">
        <v>431</v>
      </c>
      <c r="C56" s="276" t="s">
        <v>432</v>
      </c>
      <c r="D56" s="234" t="s">
        <v>350</v>
      </c>
      <c r="E56" s="237">
        <v>229.581</v>
      </c>
      <c r="F56" s="240"/>
      <c r="G56" s="241">
        <f>E56*F56</f>
        <v>0</v>
      </c>
      <c r="H56" s="241">
        <v>21</v>
      </c>
      <c r="I56" s="241">
        <f>G56*(1+H56/100)</f>
        <v>0</v>
      </c>
      <c r="J56" s="241">
        <v>0.00048</v>
      </c>
      <c r="K56" s="241">
        <f>E56*J56</f>
        <v>0.11019888</v>
      </c>
      <c r="L56" s="242">
        <v>0</v>
      </c>
      <c r="M56" s="246">
        <f>E56*L56</f>
        <v>0</v>
      </c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5"/>
      <c r="B57" s="232"/>
      <c r="C57" s="277" t="s">
        <v>433</v>
      </c>
      <c r="D57" s="235"/>
      <c r="E57" s="238">
        <v>229.58</v>
      </c>
      <c r="F57" s="241"/>
      <c r="G57" s="241"/>
      <c r="H57" s="241"/>
      <c r="I57" s="241"/>
      <c r="J57" s="241"/>
      <c r="K57" s="241"/>
      <c r="L57" s="242"/>
      <c r="M57" s="24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12.75" outlineLevel="1">
      <c r="A58" s="245">
        <v>19</v>
      </c>
      <c r="B58" s="232" t="s">
        <v>434</v>
      </c>
      <c r="C58" s="276" t="s">
        <v>435</v>
      </c>
      <c r="D58" s="234" t="s">
        <v>414</v>
      </c>
      <c r="E58" s="237">
        <v>51.5376</v>
      </c>
      <c r="F58" s="240"/>
      <c r="G58" s="241">
        <f>E58*F58</f>
        <v>0</v>
      </c>
      <c r="H58" s="241">
        <v>21</v>
      </c>
      <c r="I58" s="241">
        <f>G58*(1+H58/100)</f>
        <v>0</v>
      </c>
      <c r="J58" s="241">
        <v>0.00504</v>
      </c>
      <c r="K58" s="241">
        <f>E58*J58</f>
        <v>0.259749504</v>
      </c>
      <c r="L58" s="242">
        <v>0</v>
      </c>
      <c r="M58" s="246">
        <f>E58*L58</f>
        <v>0</v>
      </c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12.75" outlineLevel="1">
      <c r="A59" s="245"/>
      <c r="B59" s="232"/>
      <c r="C59" s="277" t="s">
        <v>436</v>
      </c>
      <c r="D59" s="235"/>
      <c r="E59" s="238">
        <v>51.54</v>
      </c>
      <c r="F59" s="241"/>
      <c r="G59" s="241"/>
      <c r="H59" s="241"/>
      <c r="I59" s="241"/>
      <c r="J59" s="241"/>
      <c r="K59" s="241"/>
      <c r="L59" s="242"/>
      <c r="M59" s="24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12.75" outlineLevel="1">
      <c r="A60" s="245">
        <v>20</v>
      </c>
      <c r="B60" s="232" t="s">
        <v>437</v>
      </c>
      <c r="C60" s="276" t="s">
        <v>438</v>
      </c>
      <c r="D60" s="234" t="s">
        <v>414</v>
      </c>
      <c r="E60" s="237">
        <v>43.4117</v>
      </c>
      <c r="F60" s="240"/>
      <c r="G60" s="241">
        <f>E60*F60</f>
        <v>0</v>
      </c>
      <c r="H60" s="241">
        <v>21</v>
      </c>
      <c r="I60" s="241">
        <f>G60*(1+H60/100)</f>
        <v>0</v>
      </c>
      <c r="J60" s="241">
        <v>0.03895</v>
      </c>
      <c r="K60" s="241">
        <f>E60*J60</f>
        <v>1.690885715</v>
      </c>
      <c r="L60" s="242">
        <v>0</v>
      </c>
      <c r="M60" s="246">
        <f>E60*L60</f>
        <v>0</v>
      </c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12.75" outlineLevel="1">
      <c r="A61" s="245"/>
      <c r="B61" s="232"/>
      <c r="C61" s="277" t="s">
        <v>439</v>
      </c>
      <c r="D61" s="235"/>
      <c r="E61" s="238">
        <v>43.41</v>
      </c>
      <c r="F61" s="241"/>
      <c r="G61" s="241"/>
      <c r="H61" s="241"/>
      <c r="I61" s="241"/>
      <c r="J61" s="241"/>
      <c r="K61" s="241"/>
      <c r="L61" s="242"/>
      <c r="M61" s="24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12.75" outlineLevel="1">
      <c r="A62" s="245">
        <v>21</v>
      </c>
      <c r="B62" s="232" t="s">
        <v>440</v>
      </c>
      <c r="C62" s="276" t="s">
        <v>441</v>
      </c>
      <c r="D62" s="234" t="s">
        <v>414</v>
      </c>
      <c r="E62" s="237">
        <v>4</v>
      </c>
      <c r="F62" s="240"/>
      <c r="G62" s="241">
        <f aca="true" t="shared" si="0" ref="G62:G68">E62*F62</f>
        <v>0</v>
      </c>
      <c r="H62" s="241">
        <v>21</v>
      </c>
      <c r="I62" s="241">
        <f aca="true" t="shared" si="1" ref="I62:I68">G62*(1+H62/100)</f>
        <v>0</v>
      </c>
      <c r="J62" s="241">
        <v>0.00192</v>
      </c>
      <c r="K62" s="241">
        <f aca="true" t="shared" si="2" ref="K62:K68">E62*J62</f>
        <v>0.00768</v>
      </c>
      <c r="L62" s="242">
        <v>0</v>
      </c>
      <c r="M62" s="246">
        <f aca="true" t="shared" si="3" ref="M62:M68">E62*L62</f>
        <v>0</v>
      </c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5">
        <v>22</v>
      </c>
      <c r="B63" s="232" t="s">
        <v>442</v>
      </c>
      <c r="C63" s="276" t="s">
        <v>443</v>
      </c>
      <c r="D63" s="234" t="s">
        <v>414</v>
      </c>
      <c r="E63" s="237">
        <v>9</v>
      </c>
      <c r="F63" s="240"/>
      <c r="G63" s="241">
        <f t="shared" si="0"/>
        <v>0</v>
      </c>
      <c r="H63" s="241">
        <v>21</v>
      </c>
      <c r="I63" s="241">
        <f t="shared" si="1"/>
        <v>0</v>
      </c>
      <c r="J63" s="241">
        <v>0.74</v>
      </c>
      <c r="K63" s="241">
        <f t="shared" si="2"/>
        <v>6.66</v>
      </c>
      <c r="L63" s="242">
        <v>0</v>
      </c>
      <c r="M63" s="246">
        <f t="shared" si="3"/>
        <v>0</v>
      </c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5">
        <v>23</v>
      </c>
      <c r="B64" s="232" t="s">
        <v>444</v>
      </c>
      <c r="C64" s="276" t="s">
        <v>445</v>
      </c>
      <c r="D64" s="234" t="s">
        <v>414</v>
      </c>
      <c r="E64" s="237">
        <v>7</v>
      </c>
      <c r="F64" s="240"/>
      <c r="G64" s="241">
        <f t="shared" si="0"/>
        <v>0</v>
      </c>
      <c r="H64" s="241">
        <v>21</v>
      </c>
      <c r="I64" s="241">
        <f t="shared" si="1"/>
        <v>0</v>
      </c>
      <c r="J64" s="241">
        <v>0.432</v>
      </c>
      <c r="K64" s="241">
        <f t="shared" si="2"/>
        <v>3.024</v>
      </c>
      <c r="L64" s="242">
        <v>0</v>
      </c>
      <c r="M64" s="246">
        <f t="shared" si="3"/>
        <v>0</v>
      </c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5">
        <v>24</v>
      </c>
      <c r="B65" s="232" t="s">
        <v>446</v>
      </c>
      <c r="C65" s="276" t="s">
        <v>447</v>
      </c>
      <c r="D65" s="234" t="s">
        <v>414</v>
      </c>
      <c r="E65" s="237">
        <v>7</v>
      </c>
      <c r="F65" s="240"/>
      <c r="G65" s="241">
        <f t="shared" si="0"/>
        <v>0</v>
      </c>
      <c r="H65" s="241">
        <v>21</v>
      </c>
      <c r="I65" s="241">
        <f t="shared" si="1"/>
        <v>0</v>
      </c>
      <c r="J65" s="241">
        <v>0.068</v>
      </c>
      <c r="K65" s="241">
        <f t="shared" si="2"/>
        <v>0.47600000000000003</v>
      </c>
      <c r="L65" s="242">
        <v>0</v>
      </c>
      <c r="M65" s="246">
        <f t="shared" si="3"/>
        <v>0</v>
      </c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33.75" outlineLevel="1">
      <c r="A66" s="245">
        <v>25</v>
      </c>
      <c r="B66" s="232" t="s">
        <v>448</v>
      </c>
      <c r="C66" s="276" t="s">
        <v>449</v>
      </c>
      <c r="D66" s="234" t="s">
        <v>414</v>
      </c>
      <c r="E66" s="237">
        <v>7</v>
      </c>
      <c r="F66" s="240"/>
      <c r="G66" s="241">
        <f t="shared" si="0"/>
        <v>0</v>
      </c>
      <c r="H66" s="241">
        <v>21</v>
      </c>
      <c r="I66" s="241">
        <f t="shared" si="1"/>
        <v>0</v>
      </c>
      <c r="J66" s="241">
        <v>3.08533</v>
      </c>
      <c r="K66" s="241">
        <f t="shared" si="2"/>
        <v>21.59731</v>
      </c>
      <c r="L66" s="242">
        <v>0</v>
      </c>
      <c r="M66" s="246">
        <f t="shared" si="3"/>
        <v>0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12.75" outlineLevel="1">
      <c r="A67" s="245">
        <v>26</v>
      </c>
      <c r="B67" s="232" t="s">
        <v>348</v>
      </c>
      <c r="C67" s="276" t="s">
        <v>450</v>
      </c>
      <c r="D67" s="234" t="s">
        <v>353</v>
      </c>
      <c r="E67" s="237">
        <v>4</v>
      </c>
      <c r="F67" s="240"/>
      <c r="G67" s="241">
        <f t="shared" si="0"/>
        <v>0</v>
      </c>
      <c r="H67" s="241">
        <v>21</v>
      </c>
      <c r="I67" s="241">
        <f t="shared" si="1"/>
        <v>0</v>
      </c>
      <c r="J67" s="241">
        <v>0</v>
      </c>
      <c r="K67" s="241">
        <f t="shared" si="2"/>
        <v>0</v>
      </c>
      <c r="L67" s="242">
        <v>0</v>
      </c>
      <c r="M67" s="246">
        <f t="shared" si="3"/>
        <v>0</v>
      </c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22.5" outlineLevel="1">
      <c r="A68" s="245">
        <v>27</v>
      </c>
      <c r="B68" s="232" t="s">
        <v>348</v>
      </c>
      <c r="C68" s="276" t="s">
        <v>451</v>
      </c>
      <c r="D68" s="234" t="s">
        <v>353</v>
      </c>
      <c r="E68" s="237">
        <v>22</v>
      </c>
      <c r="F68" s="240"/>
      <c r="G68" s="241">
        <f t="shared" si="0"/>
        <v>0</v>
      </c>
      <c r="H68" s="241">
        <v>21</v>
      </c>
      <c r="I68" s="241">
        <f t="shared" si="1"/>
        <v>0</v>
      </c>
      <c r="J68" s="241">
        <v>0</v>
      </c>
      <c r="K68" s="241">
        <f t="shared" si="2"/>
        <v>0</v>
      </c>
      <c r="L68" s="242">
        <v>0</v>
      </c>
      <c r="M68" s="246">
        <f t="shared" si="3"/>
        <v>0</v>
      </c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5"/>
      <c r="B69" s="232"/>
      <c r="C69" s="277" t="s">
        <v>452</v>
      </c>
      <c r="D69" s="235"/>
      <c r="E69" s="238">
        <v>14</v>
      </c>
      <c r="F69" s="241"/>
      <c r="G69" s="241"/>
      <c r="H69" s="241"/>
      <c r="I69" s="241"/>
      <c r="J69" s="241"/>
      <c r="K69" s="241"/>
      <c r="L69" s="242"/>
      <c r="M69" s="24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60" ht="12.75" outlineLevel="1">
      <c r="A70" s="245"/>
      <c r="B70" s="232"/>
      <c r="C70" s="277" t="s">
        <v>453</v>
      </c>
      <c r="D70" s="235"/>
      <c r="E70" s="238">
        <v>8</v>
      </c>
      <c r="F70" s="241"/>
      <c r="G70" s="241"/>
      <c r="H70" s="241"/>
      <c r="I70" s="241"/>
      <c r="J70" s="241"/>
      <c r="K70" s="241"/>
      <c r="L70" s="242"/>
      <c r="M70" s="24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</row>
    <row r="71" spans="1:60" ht="22.5" outlineLevel="1">
      <c r="A71" s="245">
        <v>28</v>
      </c>
      <c r="B71" s="232" t="s">
        <v>348</v>
      </c>
      <c r="C71" s="276" t="s">
        <v>454</v>
      </c>
      <c r="D71" s="234" t="s">
        <v>386</v>
      </c>
      <c r="E71" s="237">
        <v>1</v>
      </c>
      <c r="F71" s="240"/>
      <c r="G71" s="241">
        <f>E71*F71</f>
        <v>0</v>
      </c>
      <c r="H71" s="241">
        <v>21</v>
      </c>
      <c r="I71" s="241">
        <f>G71*(1+H71/100)</f>
        <v>0</v>
      </c>
      <c r="J71" s="241">
        <v>0</v>
      </c>
      <c r="K71" s="241">
        <f>E71*J71</f>
        <v>0</v>
      </c>
      <c r="L71" s="242">
        <v>0</v>
      </c>
      <c r="M71" s="246">
        <f>E71*L71</f>
        <v>0</v>
      </c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13" ht="12.75">
      <c r="A72" s="227" t="s">
        <v>107</v>
      </c>
      <c r="B72" s="233" t="s">
        <v>455</v>
      </c>
      <c r="C72" s="278" t="s">
        <v>456</v>
      </c>
      <c r="D72" s="236"/>
      <c r="E72" s="239"/>
      <c r="F72" s="376">
        <f>SUM(G73:G73)</f>
        <v>0</v>
      </c>
      <c r="G72" s="377"/>
      <c r="H72" s="243"/>
      <c r="I72" s="243">
        <f>SUM(I73:I73)</f>
        <v>0</v>
      </c>
      <c r="J72" s="243"/>
      <c r="K72" s="243">
        <f>SUM(K73:K73)</f>
        <v>0</v>
      </c>
      <c r="L72" s="244"/>
      <c r="M72" s="247">
        <f>SUM(M73:M73)</f>
        <v>0</v>
      </c>
    </row>
    <row r="73" spans="1:60" ht="12.75" outlineLevel="1">
      <c r="A73" s="245">
        <v>29</v>
      </c>
      <c r="B73" s="232" t="s">
        <v>457</v>
      </c>
      <c r="C73" s="276" t="s">
        <v>458</v>
      </c>
      <c r="D73" s="234" t="s">
        <v>389</v>
      </c>
      <c r="E73" s="237">
        <v>317.48948</v>
      </c>
      <c r="F73" s="240"/>
      <c r="G73" s="241">
        <f>E73*F73</f>
        <v>0</v>
      </c>
      <c r="H73" s="241">
        <v>21</v>
      </c>
      <c r="I73" s="241">
        <f>G73*(1+H73/100)</f>
        <v>0</v>
      </c>
      <c r="J73" s="241">
        <v>0</v>
      </c>
      <c r="K73" s="241">
        <f>E73*J73</f>
        <v>0</v>
      </c>
      <c r="L73" s="242">
        <v>0</v>
      </c>
      <c r="M73" s="246">
        <f>E73*L73</f>
        <v>0</v>
      </c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13" ht="12.75">
      <c r="A74" s="227" t="s">
        <v>107</v>
      </c>
      <c r="B74" s="233" t="s">
        <v>360</v>
      </c>
      <c r="C74" s="278" t="s">
        <v>361</v>
      </c>
      <c r="D74" s="236"/>
      <c r="E74" s="239"/>
      <c r="F74" s="376">
        <f>SUM(G75:G82)</f>
        <v>0</v>
      </c>
      <c r="G74" s="377"/>
      <c r="H74" s="243"/>
      <c r="I74" s="243">
        <f>SUM(I75:I82)</f>
        <v>0</v>
      </c>
      <c r="J74" s="243"/>
      <c r="K74" s="243">
        <f>SUM(K75:K82)</f>
        <v>0</v>
      </c>
      <c r="L74" s="244"/>
      <c r="M74" s="247">
        <f>SUM(M75:M82)</f>
        <v>0</v>
      </c>
    </row>
    <row r="75" spans="1:60" ht="12.75" outlineLevel="1">
      <c r="A75" s="245">
        <v>30</v>
      </c>
      <c r="B75" s="232" t="s">
        <v>362</v>
      </c>
      <c r="C75" s="276" t="s">
        <v>459</v>
      </c>
      <c r="D75" s="234" t="s">
        <v>364</v>
      </c>
      <c r="E75" s="237">
        <v>1</v>
      </c>
      <c r="F75" s="240"/>
      <c r="G75" s="241">
        <f aca="true" t="shared" si="4" ref="G75:G82">E75*F75</f>
        <v>0</v>
      </c>
      <c r="H75" s="241">
        <v>21</v>
      </c>
      <c r="I75" s="241">
        <f aca="true" t="shared" si="5" ref="I75:I82">G75*(1+H75/100)</f>
        <v>0</v>
      </c>
      <c r="J75" s="241">
        <v>0</v>
      </c>
      <c r="K75" s="241">
        <f aca="true" t="shared" si="6" ref="K75:K82">E75*J75</f>
        <v>0</v>
      </c>
      <c r="L75" s="242">
        <v>0</v>
      </c>
      <c r="M75" s="246">
        <f aca="true" t="shared" si="7" ref="M75:M82">E75*L75</f>
        <v>0</v>
      </c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12.75" outlineLevel="1">
      <c r="A76" s="245">
        <v>31</v>
      </c>
      <c r="B76" s="232" t="s">
        <v>365</v>
      </c>
      <c r="C76" s="276" t="s">
        <v>460</v>
      </c>
      <c r="D76" s="234" t="s">
        <v>364</v>
      </c>
      <c r="E76" s="237">
        <v>1</v>
      </c>
      <c r="F76" s="240"/>
      <c r="G76" s="241">
        <f t="shared" si="4"/>
        <v>0</v>
      </c>
      <c r="H76" s="241">
        <v>21</v>
      </c>
      <c r="I76" s="241">
        <f t="shared" si="5"/>
        <v>0</v>
      </c>
      <c r="J76" s="241">
        <v>0</v>
      </c>
      <c r="K76" s="241">
        <f t="shared" si="6"/>
        <v>0</v>
      </c>
      <c r="L76" s="242">
        <v>0</v>
      </c>
      <c r="M76" s="246">
        <f t="shared" si="7"/>
        <v>0</v>
      </c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60" ht="12.75" outlineLevel="1">
      <c r="A77" s="245">
        <v>32</v>
      </c>
      <c r="B77" s="232" t="s">
        <v>367</v>
      </c>
      <c r="C77" s="276" t="s">
        <v>461</v>
      </c>
      <c r="D77" s="234" t="s">
        <v>364</v>
      </c>
      <c r="E77" s="237">
        <v>1</v>
      </c>
      <c r="F77" s="240"/>
      <c r="G77" s="241">
        <f t="shared" si="4"/>
        <v>0</v>
      </c>
      <c r="H77" s="241">
        <v>21</v>
      </c>
      <c r="I77" s="241">
        <f t="shared" si="5"/>
        <v>0</v>
      </c>
      <c r="J77" s="241">
        <v>0</v>
      </c>
      <c r="K77" s="241">
        <f t="shared" si="6"/>
        <v>0</v>
      </c>
      <c r="L77" s="242">
        <v>0</v>
      </c>
      <c r="M77" s="246">
        <f t="shared" si="7"/>
        <v>0</v>
      </c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</row>
    <row r="78" spans="1:60" ht="12.75" outlineLevel="1">
      <c r="A78" s="245">
        <v>33</v>
      </c>
      <c r="B78" s="232" t="s">
        <v>369</v>
      </c>
      <c r="C78" s="276" t="s">
        <v>370</v>
      </c>
      <c r="D78" s="234" t="s">
        <v>364</v>
      </c>
      <c r="E78" s="237">
        <v>1</v>
      </c>
      <c r="F78" s="240"/>
      <c r="G78" s="241">
        <f t="shared" si="4"/>
        <v>0</v>
      </c>
      <c r="H78" s="241">
        <v>21</v>
      </c>
      <c r="I78" s="241">
        <f t="shared" si="5"/>
        <v>0</v>
      </c>
      <c r="J78" s="241">
        <v>0</v>
      </c>
      <c r="K78" s="241">
        <f t="shared" si="6"/>
        <v>0</v>
      </c>
      <c r="L78" s="242">
        <v>0</v>
      </c>
      <c r="M78" s="246">
        <f t="shared" si="7"/>
        <v>0</v>
      </c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12.75" outlineLevel="1">
      <c r="A79" s="245">
        <v>34</v>
      </c>
      <c r="B79" s="232" t="s">
        <v>371</v>
      </c>
      <c r="C79" s="276" t="s">
        <v>372</v>
      </c>
      <c r="D79" s="234" t="s">
        <v>364</v>
      </c>
      <c r="E79" s="237">
        <v>1</v>
      </c>
      <c r="F79" s="240"/>
      <c r="G79" s="241">
        <f t="shared" si="4"/>
        <v>0</v>
      </c>
      <c r="H79" s="241">
        <v>21</v>
      </c>
      <c r="I79" s="241">
        <f t="shared" si="5"/>
        <v>0</v>
      </c>
      <c r="J79" s="241">
        <v>0</v>
      </c>
      <c r="K79" s="241">
        <f t="shared" si="6"/>
        <v>0</v>
      </c>
      <c r="L79" s="242">
        <v>0</v>
      </c>
      <c r="M79" s="246">
        <f t="shared" si="7"/>
        <v>0</v>
      </c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12.75" outlineLevel="1">
      <c r="A80" s="245">
        <v>35</v>
      </c>
      <c r="B80" s="232" t="s">
        <v>373</v>
      </c>
      <c r="C80" s="276" t="s">
        <v>374</v>
      </c>
      <c r="D80" s="234" t="s">
        <v>364</v>
      </c>
      <c r="E80" s="237">
        <v>1</v>
      </c>
      <c r="F80" s="240"/>
      <c r="G80" s="241">
        <f t="shared" si="4"/>
        <v>0</v>
      </c>
      <c r="H80" s="241">
        <v>21</v>
      </c>
      <c r="I80" s="241">
        <f t="shared" si="5"/>
        <v>0</v>
      </c>
      <c r="J80" s="241">
        <v>0</v>
      </c>
      <c r="K80" s="241">
        <f t="shared" si="6"/>
        <v>0</v>
      </c>
      <c r="L80" s="242">
        <v>0</v>
      </c>
      <c r="M80" s="246">
        <f t="shared" si="7"/>
        <v>0</v>
      </c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60" ht="12.75" outlineLevel="1">
      <c r="A81" s="245">
        <v>36</v>
      </c>
      <c r="B81" s="232" t="s">
        <v>375</v>
      </c>
      <c r="C81" s="276" t="s">
        <v>376</v>
      </c>
      <c r="D81" s="234" t="s">
        <v>364</v>
      </c>
      <c r="E81" s="237">
        <v>1</v>
      </c>
      <c r="F81" s="240"/>
      <c r="G81" s="241">
        <f t="shared" si="4"/>
        <v>0</v>
      </c>
      <c r="H81" s="241">
        <v>21</v>
      </c>
      <c r="I81" s="241">
        <f t="shared" si="5"/>
        <v>0</v>
      </c>
      <c r="J81" s="241">
        <v>0</v>
      </c>
      <c r="K81" s="241">
        <f t="shared" si="6"/>
        <v>0</v>
      </c>
      <c r="L81" s="242">
        <v>0</v>
      </c>
      <c r="M81" s="246">
        <f t="shared" si="7"/>
        <v>0</v>
      </c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</row>
    <row r="82" spans="1:60" ht="13.5" outlineLevel="1" thickBot="1">
      <c r="A82" s="260">
        <v>37</v>
      </c>
      <c r="B82" s="261" t="s">
        <v>377</v>
      </c>
      <c r="C82" s="279" t="s">
        <v>378</v>
      </c>
      <c r="D82" s="262" t="s">
        <v>364</v>
      </c>
      <c r="E82" s="263">
        <v>1</v>
      </c>
      <c r="F82" s="264"/>
      <c r="G82" s="265">
        <f t="shared" si="4"/>
        <v>0</v>
      </c>
      <c r="H82" s="265">
        <v>21</v>
      </c>
      <c r="I82" s="265">
        <f t="shared" si="5"/>
        <v>0</v>
      </c>
      <c r="J82" s="265">
        <v>0</v>
      </c>
      <c r="K82" s="265">
        <f t="shared" si="6"/>
        <v>0</v>
      </c>
      <c r="L82" s="266">
        <v>0</v>
      </c>
      <c r="M82" s="267">
        <f t="shared" si="7"/>
        <v>0</v>
      </c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</row>
    <row r="83" spans="3:41" ht="13.5" thickBot="1">
      <c r="C83" s="280"/>
      <c r="AK83">
        <f>SUM(AK1:AK82)</f>
        <v>0</v>
      </c>
      <c r="AL83">
        <f>SUM(AL1:AL82)</f>
        <v>0</v>
      </c>
      <c r="AN83">
        <v>15</v>
      </c>
      <c r="AO83">
        <v>21</v>
      </c>
    </row>
    <row r="84" spans="1:41" ht="13.5" thickBot="1">
      <c r="A84" s="268"/>
      <c r="B84" s="269" t="s">
        <v>379</v>
      </c>
      <c r="C84" s="281"/>
      <c r="D84" s="270"/>
      <c r="E84" s="270"/>
      <c r="F84" s="270"/>
      <c r="G84" s="271">
        <f>F7+F28+F37+F72+F74</f>
        <v>0</v>
      </c>
      <c r="AN84">
        <f>SUMIF(AM8:AM83,AN83,G8:G83)</f>
        <v>0</v>
      </c>
      <c r="AO84">
        <f>SUMIF(AM8:AM83,AO83,G8:G83)</f>
        <v>0</v>
      </c>
    </row>
    <row r="85" ht="12.75">
      <c r="C85" s="280"/>
    </row>
    <row r="86" spans="1:3" ht="13.5" thickBot="1">
      <c r="A86" t="s">
        <v>380</v>
      </c>
      <c r="C86" s="280"/>
    </row>
    <row r="87" spans="1:7" ht="75" customHeight="1" thickBot="1">
      <c r="A87" s="272"/>
      <c r="B87" s="273"/>
      <c r="C87" s="282"/>
      <c r="D87" s="274"/>
      <c r="E87" s="274"/>
      <c r="F87" s="274"/>
      <c r="G87" s="275"/>
    </row>
  </sheetData>
  <sheetProtection password="86EA" sheet="1" objects="1" scenarios="1"/>
  <mergeCells count="9">
    <mergeCell ref="F37:G37"/>
    <mergeCell ref="F72:G72"/>
    <mergeCell ref="F74:G74"/>
    <mergeCell ref="A1:G1"/>
    <mergeCell ref="C2:G2"/>
    <mergeCell ref="C3:G3"/>
    <mergeCell ref="C4:G4"/>
    <mergeCell ref="F7:G7"/>
    <mergeCell ref="F28:G2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85" r:id="rId1"/>
  <headerFooter>
    <oddFooter>&amp;L&amp;9Zpracováno programem &amp;"Arial CE,Tučné"BUILDpower S,  © RTS, a.s.&amp;R&amp;"Arial,Obyčejné"Strana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85"/>
  <sheetViews>
    <sheetView showGridLines="0" workbookViewId="0" topLeftCell="A1">
      <selection activeCell="I1" sqref="I1:I104857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4.75390625" style="0" customWidth="1"/>
    <col min="14" max="26" width="9.00390625" style="0" hidden="1" customWidth="1"/>
    <col min="29" max="41" width="9.00390625" style="0" hidden="1" customWidth="1"/>
  </cols>
  <sheetData>
    <row r="1" spans="1:10" ht="16.5" thickBot="1">
      <c r="A1" s="368" t="s">
        <v>70</v>
      </c>
      <c r="B1" s="368"/>
      <c r="C1" s="369"/>
      <c r="D1" s="368"/>
      <c r="E1" s="368"/>
      <c r="F1" s="368"/>
      <c r="G1" s="368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78" t="s">
        <v>83</v>
      </c>
      <c r="D2" s="370"/>
      <c r="E2" s="370"/>
      <c r="F2" s="370"/>
      <c r="G2" s="371"/>
      <c r="H2" s="176"/>
      <c r="I2" s="176"/>
      <c r="J2" s="176"/>
    </row>
    <row r="3" spans="1:10" ht="12.75">
      <c r="A3" s="179" t="s">
        <v>72</v>
      </c>
      <c r="B3" s="180" t="s">
        <v>88</v>
      </c>
      <c r="C3" s="379" t="s">
        <v>89</v>
      </c>
      <c r="D3" s="372"/>
      <c r="E3" s="372"/>
      <c r="F3" s="372"/>
      <c r="G3" s="373"/>
      <c r="H3" s="176"/>
      <c r="I3" s="176"/>
      <c r="J3" s="176"/>
    </row>
    <row r="4" spans="1:10" ht="13.5" thickBot="1">
      <c r="A4" s="222" t="s">
        <v>73</v>
      </c>
      <c r="B4" s="223" t="s">
        <v>88</v>
      </c>
      <c r="C4" s="380" t="s">
        <v>89</v>
      </c>
      <c r="D4" s="381"/>
      <c r="E4" s="381"/>
      <c r="F4" s="381"/>
      <c r="G4" s="382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3" ht="39.75" thickBot="1" thickTop="1">
      <c r="A6" s="228" t="s">
        <v>74</v>
      </c>
      <c r="B6" s="229" t="s">
        <v>75</v>
      </c>
      <c r="C6" s="230" t="s">
        <v>76</v>
      </c>
      <c r="D6" s="248" t="s">
        <v>77</v>
      </c>
      <c r="E6" s="249" t="s">
        <v>78</v>
      </c>
      <c r="F6" s="250" t="s">
        <v>79</v>
      </c>
      <c r="G6" s="251" t="s">
        <v>80</v>
      </c>
      <c r="H6" s="252" t="s">
        <v>41</v>
      </c>
      <c r="I6" s="252" t="s">
        <v>102</v>
      </c>
      <c r="J6" s="252" t="s">
        <v>103</v>
      </c>
      <c r="K6" s="253" t="s">
        <v>104</v>
      </c>
      <c r="L6" s="253" t="s">
        <v>105</v>
      </c>
      <c r="M6" s="231" t="s">
        <v>106</v>
      </c>
    </row>
    <row r="7" spans="1:13" ht="12.75">
      <c r="A7" s="254" t="s">
        <v>107</v>
      </c>
      <c r="B7" s="255" t="s">
        <v>108</v>
      </c>
      <c r="C7" s="256" t="s">
        <v>109</v>
      </c>
      <c r="D7" s="257"/>
      <c r="E7" s="224"/>
      <c r="F7" s="383">
        <f>SUM(G8:G30)</f>
        <v>0</v>
      </c>
      <c r="G7" s="384"/>
      <c r="H7" s="225"/>
      <c r="I7" s="225">
        <f>SUM(I8:I30)</f>
        <v>0</v>
      </c>
      <c r="J7" s="225"/>
      <c r="K7" s="225">
        <f>SUM(K8:K30)</f>
        <v>285.02671</v>
      </c>
      <c r="L7" s="258"/>
      <c r="M7" s="259">
        <f>SUM(M8:M30)</f>
        <v>0</v>
      </c>
    </row>
    <row r="8" spans="1:60" ht="22.5" outlineLevel="1">
      <c r="A8" s="245">
        <v>1</v>
      </c>
      <c r="B8" s="232" t="s">
        <v>381</v>
      </c>
      <c r="C8" s="276" t="s">
        <v>382</v>
      </c>
      <c r="D8" s="234" t="s">
        <v>112</v>
      </c>
      <c r="E8" s="237">
        <v>130.6663</v>
      </c>
      <c r="F8" s="240"/>
      <c r="G8" s="241">
        <f>E8*F8</f>
        <v>0</v>
      </c>
      <c r="H8" s="241">
        <v>21</v>
      </c>
      <c r="I8" s="241">
        <f>G8*(1+H8/100)</f>
        <v>0</v>
      </c>
      <c r="J8" s="241">
        <v>1.7</v>
      </c>
      <c r="K8" s="241">
        <f>E8*J8</f>
        <v>222.13271</v>
      </c>
      <c r="L8" s="242">
        <v>0</v>
      </c>
      <c r="M8" s="246">
        <f>E8*L8</f>
        <v>0</v>
      </c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5"/>
      <c r="B9" s="232"/>
      <c r="C9" s="277" t="s">
        <v>462</v>
      </c>
      <c r="D9" s="235"/>
      <c r="E9" s="238">
        <v>45.38</v>
      </c>
      <c r="F9" s="241"/>
      <c r="G9" s="241"/>
      <c r="H9" s="241"/>
      <c r="I9" s="241"/>
      <c r="J9" s="241"/>
      <c r="K9" s="241"/>
      <c r="L9" s="242"/>
      <c r="M9" s="24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5"/>
      <c r="B10" s="232"/>
      <c r="C10" s="277" t="s">
        <v>463</v>
      </c>
      <c r="D10" s="235"/>
      <c r="E10" s="238">
        <v>78.91</v>
      </c>
      <c r="F10" s="241"/>
      <c r="G10" s="241"/>
      <c r="H10" s="241"/>
      <c r="I10" s="241"/>
      <c r="J10" s="241"/>
      <c r="K10" s="241"/>
      <c r="L10" s="242"/>
      <c r="M10" s="24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12.75" outlineLevel="1">
      <c r="A11" s="245"/>
      <c r="B11" s="232"/>
      <c r="C11" s="277" t="s">
        <v>464</v>
      </c>
      <c r="D11" s="235"/>
      <c r="E11" s="238">
        <v>5.72</v>
      </c>
      <c r="F11" s="241"/>
      <c r="G11" s="241"/>
      <c r="H11" s="241"/>
      <c r="I11" s="241"/>
      <c r="J11" s="241"/>
      <c r="K11" s="241"/>
      <c r="L11" s="242"/>
      <c r="M11" s="24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5"/>
      <c r="B12" s="232"/>
      <c r="C12" s="277" t="s">
        <v>465</v>
      </c>
      <c r="D12" s="235"/>
      <c r="E12" s="238">
        <v>0.65</v>
      </c>
      <c r="F12" s="241"/>
      <c r="G12" s="241"/>
      <c r="H12" s="241"/>
      <c r="I12" s="241"/>
      <c r="J12" s="241"/>
      <c r="K12" s="241"/>
      <c r="L12" s="242"/>
      <c r="M12" s="24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12.75" outlineLevel="1">
      <c r="A13" s="245">
        <v>2</v>
      </c>
      <c r="B13" s="232" t="s">
        <v>383</v>
      </c>
      <c r="C13" s="276" t="s">
        <v>384</v>
      </c>
      <c r="D13" s="234" t="s">
        <v>112</v>
      </c>
      <c r="E13" s="237">
        <v>130.6663</v>
      </c>
      <c r="F13" s="240"/>
      <c r="G13" s="241">
        <f>E13*F13</f>
        <v>0</v>
      </c>
      <c r="H13" s="241">
        <v>21</v>
      </c>
      <c r="I13" s="241">
        <f>G13*(1+H13/100)</f>
        <v>0</v>
      </c>
      <c r="J13" s="241">
        <v>0</v>
      </c>
      <c r="K13" s="241">
        <f>E13*J13</f>
        <v>0</v>
      </c>
      <c r="L13" s="242">
        <v>0</v>
      </c>
      <c r="M13" s="246">
        <f>E13*L13</f>
        <v>0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12.75" outlineLevel="1">
      <c r="A14" s="245"/>
      <c r="B14" s="232"/>
      <c r="C14" s="277" t="s">
        <v>462</v>
      </c>
      <c r="D14" s="235"/>
      <c r="E14" s="238">
        <v>45.38</v>
      </c>
      <c r="F14" s="241"/>
      <c r="G14" s="241"/>
      <c r="H14" s="241"/>
      <c r="I14" s="241"/>
      <c r="J14" s="241"/>
      <c r="K14" s="241"/>
      <c r="L14" s="242"/>
      <c r="M14" s="24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5"/>
      <c r="B15" s="232"/>
      <c r="C15" s="277" t="s">
        <v>463</v>
      </c>
      <c r="D15" s="235"/>
      <c r="E15" s="238">
        <v>78.91</v>
      </c>
      <c r="F15" s="241"/>
      <c r="G15" s="241"/>
      <c r="H15" s="241"/>
      <c r="I15" s="241"/>
      <c r="J15" s="241"/>
      <c r="K15" s="241"/>
      <c r="L15" s="242"/>
      <c r="M15" s="24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5"/>
      <c r="B16" s="232"/>
      <c r="C16" s="277" t="s">
        <v>464</v>
      </c>
      <c r="D16" s="235"/>
      <c r="E16" s="238">
        <v>5.72</v>
      </c>
      <c r="F16" s="241"/>
      <c r="G16" s="241"/>
      <c r="H16" s="241"/>
      <c r="I16" s="241"/>
      <c r="J16" s="241"/>
      <c r="K16" s="241"/>
      <c r="L16" s="242"/>
      <c r="M16" s="24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12.75" outlineLevel="1">
      <c r="A17" s="245"/>
      <c r="B17" s="232"/>
      <c r="C17" s="277" t="s">
        <v>465</v>
      </c>
      <c r="D17" s="235"/>
      <c r="E17" s="238">
        <v>0.65</v>
      </c>
      <c r="F17" s="241"/>
      <c r="G17" s="241"/>
      <c r="H17" s="241"/>
      <c r="I17" s="241"/>
      <c r="J17" s="241"/>
      <c r="K17" s="241"/>
      <c r="L17" s="242"/>
      <c r="M17" s="24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5">
        <v>3</v>
      </c>
      <c r="B18" s="232" t="s">
        <v>300</v>
      </c>
      <c r="C18" s="276" t="s">
        <v>301</v>
      </c>
      <c r="D18" s="234" t="s">
        <v>212</v>
      </c>
      <c r="E18" s="237">
        <v>265</v>
      </c>
      <c r="F18" s="240"/>
      <c r="G18" s="241">
        <f>E18*F18</f>
        <v>0</v>
      </c>
      <c r="H18" s="241">
        <v>21</v>
      </c>
      <c r="I18" s="241">
        <f>G18*(1+H18/100)</f>
        <v>0</v>
      </c>
      <c r="J18" s="241">
        <v>0</v>
      </c>
      <c r="K18" s="241">
        <f>E18*J18</f>
        <v>0</v>
      </c>
      <c r="L18" s="242">
        <v>0</v>
      </c>
      <c r="M18" s="246">
        <f>E18*L18</f>
        <v>0</v>
      </c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5"/>
      <c r="B19" s="232"/>
      <c r="C19" s="277" t="s">
        <v>302</v>
      </c>
      <c r="D19" s="235"/>
      <c r="E19" s="238">
        <v>190</v>
      </c>
      <c r="F19" s="241"/>
      <c r="G19" s="241"/>
      <c r="H19" s="241"/>
      <c r="I19" s="241"/>
      <c r="J19" s="241"/>
      <c r="K19" s="241"/>
      <c r="L19" s="242"/>
      <c r="M19" s="24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5"/>
      <c r="B20" s="232"/>
      <c r="C20" s="277" t="s">
        <v>303</v>
      </c>
      <c r="D20" s="235"/>
      <c r="E20" s="238">
        <v>75</v>
      </c>
      <c r="F20" s="241"/>
      <c r="G20" s="241"/>
      <c r="H20" s="241"/>
      <c r="I20" s="241"/>
      <c r="J20" s="241"/>
      <c r="K20" s="241"/>
      <c r="L20" s="242"/>
      <c r="M20" s="24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5">
        <v>4</v>
      </c>
      <c r="B21" s="232" t="s">
        <v>348</v>
      </c>
      <c r="C21" s="276" t="s">
        <v>385</v>
      </c>
      <c r="D21" s="234" t="s">
        <v>386</v>
      </c>
      <c r="E21" s="237">
        <v>1</v>
      </c>
      <c r="F21" s="240"/>
      <c r="G21" s="241">
        <f>E21*F21</f>
        <v>0</v>
      </c>
      <c r="H21" s="241">
        <v>21</v>
      </c>
      <c r="I21" s="241">
        <f>G21*(1+H21/100)</f>
        <v>0</v>
      </c>
      <c r="J21" s="241">
        <v>0</v>
      </c>
      <c r="K21" s="241">
        <f>E21*J21</f>
        <v>0</v>
      </c>
      <c r="L21" s="242">
        <v>0</v>
      </c>
      <c r="M21" s="246">
        <f>E21*L21</f>
        <v>0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5">
        <v>5</v>
      </c>
      <c r="B22" s="232" t="s">
        <v>387</v>
      </c>
      <c r="C22" s="276" t="s">
        <v>388</v>
      </c>
      <c r="D22" s="234" t="s">
        <v>389</v>
      </c>
      <c r="E22" s="237">
        <v>62.894</v>
      </c>
      <c r="F22" s="240"/>
      <c r="G22" s="241">
        <f>E22*F22</f>
        <v>0</v>
      </c>
      <c r="H22" s="241">
        <v>21</v>
      </c>
      <c r="I22" s="241">
        <f>G22*(1+H22/100)</f>
        <v>0</v>
      </c>
      <c r="J22" s="241">
        <v>1</v>
      </c>
      <c r="K22" s="241">
        <f>E22*J22</f>
        <v>62.894</v>
      </c>
      <c r="L22" s="242">
        <v>0</v>
      </c>
      <c r="M22" s="246">
        <f>E22*L22</f>
        <v>0</v>
      </c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5"/>
      <c r="B23" s="232"/>
      <c r="C23" s="277" t="s">
        <v>466</v>
      </c>
      <c r="D23" s="235"/>
      <c r="E23" s="238">
        <v>14.16</v>
      </c>
      <c r="F23" s="241"/>
      <c r="G23" s="241"/>
      <c r="H23" s="241"/>
      <c r="I23" s="241"/>
      <c r="J23" s="241"/>
      <c r="K23" s="241"/>
      <c r="L23" s="242"/>
      <c r="M23" s="24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5"/>
      <c r="B24" s="232"/>
      <c r="C24" s="277" t="s">
        <v>467</v>
      </c>
      <c r="D24" s="235"/>
      <c r="E24" s="238">
        <v>45.09</v>
      </c>
      <c r="F24" s="241"/>
      <c r="G24" s="241"/>
      <c r="H24" s="241"/>
      <c r="I24" s="241"/>
      <c r="J24" s="241"/>
      <c r="K24" s="241"/>
      <c r="L24" s="242"/>
      <c r="M24" s="24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5"/>
      <c r="B25" s="232"/>
      <c r="C25" s="277" t="s">
        <v>468</v>
      </c>
      <c r="D25" s="235"/>
      <c r="E25" s="238">
        <v>3.27</v>
      </c>
      <c r="F25" s="241"/>
      <c r="G25" s="241"/>
      <c r="H25" s="241"/>
      <c r="I25" s="241"/>
      <c r="J25" s="241"/>
      <c r="K25" s="241"/>
      <c r="L25" s="242"/>
      <c r="M25" s="24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5"/>
      <c r="B26" s="232"/>
      <c r="C26" s="277" t="s">
        <v>469</v>
      </c>
      <c r="D26" s="235"/>
      <c r="E26" s="238">
        <v>0.37</v>
      </c>
      <c r="F26" s="241"/>
      <c r="G26" s="241"/>
      <c r="H26" s="241"/>
      <c r="I26" s="241"/>
      <c r="J26" s="241"/>
      <c r="K26" s="241"/>
      <c r="L26" s="242"/>
      <c r="M26" s="24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5">
        <v>6</v>
      </c>
      <c r="B27" s="232" t="s">
        <v>470</v>
      </c>
      <c r="C27" s="276" t="s">
        <v>471</v>
      </c>
      <c r="D27" s="234" t="s">
        <v>212</v>
      </c>
      <c r="E27" s="237">
        <v>395</v>
      </c>
      <c r="F27" s="240"/>
      <c r="G27" s="241">
        <f>E27*F27</f>
        <v>0</v>
      </c>
      <c r="H27" s="241">
        <v>21</v>
      </c>
      <c r="I27" s="241">
        <f>G27*(1+H27/100)</f>
        <v>0</v>
      </c>
      <c r="J27" s="241">
        <v>0</v>
      </c>
      <c r="K27" s="241">
        <f>E27*J27</f>
        <v>0</v>
      </c>
      <c r="L27" s="242">
        <v>0</v>
      </c>
      <c r="M27" s="246">
        <f>E27*L27</f>
        <v>0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5"/>
      <c r="B28" s="232"/>
      <c r="C28" s="277" t="s">
        <v>472</v>
      </c>
      <c r="D28" s="235"/>
      <c r="E28" s="238">
        <v>345</v>
      </c>
      <c r="F28" s="241"/>
      <c r="G28" s="241"/>
      <c r="H28" s="241"/>
      <c r="I28" s="241"/>
      <c r="J28" s="241"/>
      <c r="K28" s="241"/>
      <c r="L28" s="242"/>
      <c r="M28" s="24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5"/>
      <c r="B29" s="232"/>
      <c r="C29" s="277" t="s">
        <v>473</v>
      </c>
      <c r="D29" s="235"/>
      <c r="E29" s="238">
        <v>50</v>
      </c>
      <c r="F29" s="241"/>
      <c r="G29" s="241"/>
      <c r="H29" s="241"/>
      <c r="I29" s="241"/>
      <c r="J29" s="241"/>
      <c r="K29" s="241"/>
      <c r="L29" s="242"/>
      <c r="M29" s="24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5">
        <v>7</v>
      </c>
      <c r="B30" s="232" t="s">
        <v>348</v>
      </c>
      <c r="C30" s="276" t="s">
        <v>395</v>
      </c>
      <c r="D30" s="234" t="s">
        <v>353</v>
      </c>
      <c r="E30" s="237">
        <v>11</v>
      </c>
      <c r="F30" s="240"/>
      <c r="G30" s="241">
        <f>E30*F30</f>
        <v>0</v>
      </c>
      <c r="H30" s="241">
        <v>21</v>
      </c>
      <c r="I30" s="241">
        <f>G30*(1+H30/100)</f>
        <v>0</v>
      </c>
      <c r="J30" s="241">
        <v>0</v>
      </c>
      <c r="K30" s="241">
        <f>E30*J30</f>
        <v>0</v>
      </c>
      <c r="L30" s="242">
        <v>0</v>
      </c>
      <c r="M30" s="246">
        <f>E30*L30</f>
        <v>0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13" ht="12.75">
      <c r="A31" s="227" t="s">
        <v>107</v>
      </c>
      <c r="B31" s="233" t="s">
        <v>396</v>
      </c>
      <c r="C31" s="278" t="s">
        <v>397</v>
      </c>
      <c r="D31" s="236"/>
      <c r="E31" s="239"/>
      <c r="F31" s="376">
        <f>SUM(G32:G42)</f>
        <v>0</v>
      </c>
      <c r="G31" s="377"/>
      <c r="H31" s="243"/>
      <c r="I31" s="243">
        <f>SUM(I32:I42)</f>
        <v>0</v>
      </c>
      <c r="J31" s="243"/>
      <c r="K31" s="243">
        <f>SUM(K32:K42)</f>
        <v>251.874519564</v>
      </c>
      <c r="L31" s="244"/>
      <c r="M31" s="247">
        <f>SUM(M32:M42)</f>
        <v>0</v>
      </c>
    </row>
    <row r="32" spans="1:60" ht="12.75" outlineLevel="1">
      <c r="A32" s="245">
        <v>8</v>
      </c>
      <c r="B32" s="232" t="s">
        <v>398</v>
      </c>
      <c r="C32" s="276" t="s">
        <v>399</v>
      </c>
      <c r="D32" s="234" t="s">
        <v>112</v>
      </c>
      <c r="E32" s="237">
        <v>37.3332</v>
      </c>
      <c r="F32" s="240"/>
      <c r="G32" s="241">
        <f>E32*F32</f>
        <v>0</v>
      </c>
      <c r="H32" s="241">
        <v>21</v>
      </c>
      <c r="I32" s="241">
        <f>G32*(1+H32/100)</f>
        <v>0</v>
      </c>
      <c r="J32" s="241">
        <v>1.89077</v>
      </c>
      <c r="K32" s="241">
        <f>E32*J32</f>
        <v>70.588494564</v>
      </c>
      <c r="L32" s="242">
        <v>0</v>
      </c>
      <c r="M32" s="246">
        <f>E32*L32</f>
        <v>0</v>
      </c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5"/>
      <c r="B33" s="232"/>
      <c r="C33" s="277" t="s">
        <v>474</v>
      </c>
      <c r="D33" s="235"/>
      <c r="E33" s="238">
        <v>12.97</v>
      </c>
      <c r="F33" s="241"/>
      <c r="G33" s="241"/>
      <c r="H33" s="241"/>
      <c r="I33" s="241"/>
      <c r="J33" s="241"/>
      <c r="K33" s="241"/>
      <c r="L33" s="242"/>
      <c r="M33" s="24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5"/>
      <c r="B34" s="232"/>
      <c r="C34" s="277" t="s">
        <v>475</v>
      </c>
      <c r="D34" s="235"/>
      <c r="E34" s="238">
        <v>22.55</v>
      </c>
      <c r="F34" s="241"/>
      <c r="G34" s="241"/>
      <c r="H34" s="241"/>
      <c r="I34" s="241"/>
      <c r="J34" s="241"/>
      <c r="K34" s="241"/>
      <c r="L34" s="242"/>
      <c r="M34" s="24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5"/>
      <c r="B35" s="232"/>
      <c r="C35" s="277" t="s">
        <v>476</v>
      </c>
      <c r="D35" s="235"/>
      <c r="E35" s="238">
        <v>1.63</v>
      </c>
      <c r="F35" s="241"/>
      <c r="G35" s="241"/>
      <c r="H35" s="241"/>
      <c r="I35" s="241"/>
      <c r="J35" s="241"/>
      <c r="K35" s="241"/>
      <c r="L35" s="242"/>
      <c r="M35" s="24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5"/>
      <c r="B36" s="232"/>
      <c r="C36" s="277" t="s">
        <v>477</v>
      </c>
      <c r="D36" s="235"/>
      <c r="E36" s="238">
        <v>0.19</v>
      </c>
      <c r="F36" s="241"/>
      <c r="G36" s="241"/>
      <c r="H36" s="241"/>
      <c r="I36" s="241"/>
      <c r="J36" s="241"/>
      <c r="K36" s="241"/>
      <c r="L36" s="242"/>
      <c r="M36" s="24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5">
        <v>9</v>
      </c>
      <c r="B37" s="232" t="s">
        <v>400</v>
      </c>
      <c r="C37" s="276" t="s">
        <v>401</v>
      </c>
      <c r="D37" s="234" t="s">
        <v>112</v>
      </c>
      <c r="E37" s="237">
        <v>16.6565</v>
      </c>
      <c r="F37" s="240"/>
      <c r="G37" s="241">
        <f>E37*F37</f>
        <v>0</v>
      </c>
      <c r="H37" s="241">
        <v>21</v>
      </c>
      <c r="I37" s="241">
        <f>G37*(1+H37/100)</f>
        <v>0</v>
      </c>
      <c r="J37" s="241">
        <v>1.89</v>
      </c>
      <c r="K37" s="241">
        <f>E37*J37</f>
        <v>31.480785</v>
      </c>
      <c r="L37" s="242">
        <v>0</v>
      </c>
      <c r="M37" s="246">
        <f>E37*L37</f>
        <v>0</v>
      </c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5"/>
      <c r="B38" s="232"/>
      <c r="C38" s="277" t="s">
        <v>478</v>
      </c>
      <c r="D38" s="235"/>
      <c r="E38" s="238">
        <v>16.66</v>
      </c>
      <c r="F38" s="241"/>
      <c r="G38" s="241"/>
      <c r="H38" s="241"/>
      <c r="I38" s="241"/>
      <c r="J38" s="241"/>
      <c r="K38" s="241"/>
      <c r="L38" s="242"/>
      <c r="M38" s="24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5">
        <v>10</v>
      </c>
      <c r="B39" s="232" t="s">
        <v>479</v>
      </c>
      <c r="C39" s="276" t="s">
        <v>480</v>
      </c>
      <c r="D39" s="234" t="s">
        <v>112</v>
      </c>
      <c r="E39" s="237">
        <v>79.5</v>
      </c>
      <c r="F39" s="240"/>
      <c r="G39" s="241">
        <f>E39*F39</f>
        <v>0</v>
      </c>
      <c r="H39" s="241">
        <v>21</v>
      </c>
      <c r="I39" s="241">
        <f>G39*(1+H39/100)</f>
        <v>0</v>
      </c>
      <c r="J39" s="241">
        <v>1.849</v>
      </c>
      <c r="K39" s="241">
        <f>E39*J39</f>
        <v>146.9955</v>
      </c>
      <c r="L39" s="242">
        <v>0</v>
      </c>
      <c r="M39" s="246">
        <f>E39*L39</f>
        <v>0</v>
      </c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5"/>
      <c r="B40" s="232"/>
      <c r="C40" s="277" t="s">
        <v>481</v>
      </c>
      <c r="D40" s="235"/>
      <c r="E40" s="238">
        <v>79.5</v>
      </c>
      <c r="F40" s="241"/>
      <c r="G40" s="241"/>
      <c r="H40" s="241"/>
      <c r="I40" s="241"/>
      <c r="J40" s="241"/>
      <c r="K40" s="241"/>
      <c r="L40" s="242"/>
      <c r="M40" s="24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5">
        <v>11</v>
      </c>
      <c r="B41" s="232" t="s">
        <v>482</v>
      </c>
      <c r="C41" s="276" t="s">
        <v>483</v>
      </c>
      <c r="D41" s="234" t="s">
        <v>212</v>
      </c>
      <c r="E41" s="237">
        <v>3</v>
      </c>
      <c r="F41" s="240"/>
      <c r="G41" s="241">
        <f>E41*F41</f>
        <v>0</v>
      </c>
      <c r="H41" s="241">
        <v>21</v>
      </c>
      <c r="I41" s="241">
        <f>G41*(1+H41/100)</f>
        <v>0</v>
      </c>
      <c r="J41" s="241">
        <v>0.93658</v>
      </c>
      <c r="K41" s="241">
        <f>E41*J41</f>
        <v>2.8097399999999997</v>
      </c>
      <c r="L41" s="242">
        <v>0</v>
      </c>
      <c r="M41" s="246">
        <f>E41*L41</f>
        <v>0</v>
      </c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12.75" outlineLevel="1">
      <c r="A42" s="245"/>
      <c r="B42" s="232"/>
      <c r="C42" s="277" t="s">
        <v>484</v>
      </c>
      <c r="D42" s="235"/>
      <c r="E42" s="238">
        <v>3</v>
      </c>
      <c r="F42" s="241"/>
      <c r="G42" s="241"/>
      <c r="H42" s="241"/>
      <c r="I42" s="241"/>
      <c r="J42" s="241"/>
      <c r="K42" s="241"/>
      <c r="L42" s="242"/>
      <c r="M42" s="24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13" ht="12.75">
      <c r="A43" s="227" t="s">
        <v>107</v>
      </c>
      <c r="B43" s="233" t="s">
        <v>403</v>
      </c>
      <c r="C43" s="278" t="s">
        <v>404</v>
      </c>
      <c r="D43" s="236"/>
      <c r="E43" s="239"/>
      <c r="F43" s="376">
        <f>SUM(G44:G69)</f>
        <v>0</v>
      </c>
      <c r="G43" s="377"/>
      <c r="H43" s="243"/>
      <c r="I43" s="243">
        <f>SUM(I44:I69)</f>
        <v>0</v>
      </c>
      <c r="J43" s="243"/>
      <c r="K43" s="243">
        <f>SUM(K44:K69)</f>
        <v>71.111796022</v>
      </c>
      <c r="L43" s="244"/>
      <c r="M43" s="247">
        <f>SUM(M44:M69)</f>
        <v>0</v>
      </c>
    </row>
    <row r="44" spans="1:60" ht="12.75" outlineLevel="1">
      <c r="A44" s="245">
        <v>12</v>
      </c>
      <c r="B44" s="232" t="s">
        <v>405</v>
      </c>
      <c r="C44" s="276" t="s">
        <v>406</v>
      </c>
      <c r="D44" s="234" t="s">
        <v>350</v>
      </c>
      <c r="E44" s="237">
        <v>333.13</v>
      </c>
      <c r="F44" s="240"/>
      <c r="G44" s="241">
        <f>E44*F44</f>
        <v>0</v>
      </c>
      <c r="H44" s="241">
        <v>21</v>
      </c>
      <c r="I44" s="241">
        <f>G44*(1+H44/100)</f>
        <v>0</v>
      </c>
      <c r="J44" s="241">
        <v>0</v>
      </c>
      <c r="K44" s="241">
        <f>E44*J44</f>
        <v>0</v>
      </c>
      <c r="L44" s="242">
        <v>0</v>
      </c>
      <c r="M44" s="246">
        <f>E44*L44</f>
        <v>0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12.75" outlineLevel="1">
      <c r="A45" s="245"/>
      <c r="B45" s="232"/>
      <c r="C45" s="277" t="s">
        <v>485</v>
      </c>
      <c r="D45" s="235"/>
      <c r="E45" s="238">
        <v>333.13</v>
      </c>
      <c r="F45" s="241"/>
      <c r="G45" s="241"/>
      <c r="H45" s="241"/>
      <c r="I45" s="241"/>
      <c r="J45" s="241"/>
      <c r="K45" s="241"/>
      <c r="L45" s="242"/>
      <c r="M45" s="24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5">
        <v>13</v>
      </c>
      <c r="B46" s="232" t="s">
        <v>408</v>
      </c>
      <c r="C46" s="276" t="s">
        <v>409</v>
      </c>
      <c r="D46" s="234" t="s">
        <v>350</v>
      </c>
      <c r="E46" s="237">
        <v>333</v>
      </c>
      <c r="F46" s="240"/>
      <c r="G46" s="241">
        <f>E46*F46</f>
        <v>0</v>
      </c>
      <c r="H46" s="241">
        <v>21</v>
      </c>
      <c r="I46" s="241">
        <f>G46*(1+H46/100)</f>
        <v>0</v>
      </c>
      <c r="J46" s="241">
        <v>1E-05</v>
      </c>
      <c r="K46" s="241">
        <f>E46*J46</f>
        <v>0.00333</v>
      </c>
      <c r="L46" s="242">
        <v>0</v>
      </c>
      <c r="M46" s="246">
        <f>E46*L46</f>
        <v>0</v>
      </c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2.75" outlineLevel="1">
      <c r="A47" s="245"/>
      <c r="B47" s="232"/>
      <c r="C47" s="277" t="s">
        <v>486</v>
      </c>
      <c r="D47" s="235"/>
      <c r="E47" s="238">
        <v>333</v>
      </c>
      <c r="F47" s="241"/>
      <c r="G47" s="241"/>
      <c r="H47" s="241"/>
      <c r="I47" s="241"/>
      <c r="J47" s="241"/>
      <c r="K47" s="241"/>
      <c r="L47" s="242"/>
      <c r="M47" s="24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22.5" outlineLevel="1">
      <c r="A48" s="245">
        <v>14</v>
      </c>
      <c r="B48" s="232" t="s">
        <v>412</v>
      </c>
      <c r="C48" s="276" t="s">
        <v>413</v>
      </c>
      <c r="D48" s="234" t="s">
        <v>414</v>
      </c>
      <c r="E48" s="237">
        <v>22</v>
      </c>
      <c r="F48" s="240"/>
      <c r="G48" s="241">
        <f>E48*F48</f>
        <v>0</v>
      </c>
      <c r="H48" s="241">
        <v>21</v>
      </c>
      <c r="I48" s="241">
        <f>G48*(1+H48/100)</f>
        <v>0</v>
      </c>
      <c r="J48" s="241">
        <v>0.00325</v>
      </c>
      <c r="K48" s="241">
        <f>E48*J48</f>
        <v>0.0715</v>
      </c>
      <c r="L48" s="242">
        <v>0</v>
      </c>
      <c r="M48" s="246">
        <f>E48*L48</f>
        <v>0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2.75" outlineLevel="1">
      <c r="A49" s="245">
        <v>15</v>
      </c>
      <c r="B49" s="232" t="s">
        <v>415</v>
      </c>
      <c r="C49" s="276" t="s">
        <v>416</v>
      </c>
      <c r="D49" s="234" t="s">
        <v>350</v>
      </c>
      <c r="E49" s="237">
        <v>331.13</v>
      </c>
      <c r="F49" s="240"/>
      <c r="G49" s="241">
        <f>E49*F49</f>
        <v>0</v>
      </c>
      <c r="H49" s="241">
        <v>21</v>
      </c>
      <c r="I49" s="241">
        <f>G49*(1+H49/100)</f>
        <v>0</v>
      </c>
      <c r="J49" s="241">
        <v>0</v>
      </c>
      <c r="K49" s="241">
        <f>E49*J49</f>
        <v>0</v>
      </c>
      <c r="L49" s="242">
        <v>0</v>
      </c>
      <c r="M49" s="246">
        <f>E49*L49</f>
        <v>0</v>
      </c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5">
        <v>16</v>
      </c>
      <c r="B50" s="232" t="s">
        <v>417</v>
      </c>
      <c r="C50" s="276" t="s">
        <v>418</v>
      </c>
      <c r="D50" s="234" t="s">
        <v>419</v>
      </c>
      <c r="E50" s="237">
        <v>6</v>
      </c>
      <c r="F50" s="240"/>
      <c r="G50" s="241">
        <f>E50*F50</f>
        <v>0</v>
      </c>
      <c r="H50" s="241">
        <v>21</v>
      </c>
      <c r="I50" s="241">
        <f>G50*(1+H50/100)</f>
        <v>0</v>
      </c>
      <c r="J50" s="241">
        <v>0.00017</v>
      </c>
      <c r="K50" s="241">
        <f>E50*J50</f>
        <v>0.00102</v>
      </c>
      <c r="L50" s="242">
        <v>0</v>
      </c>
      <c r="M50" s="246">
        <f>E50*L50</f>
        <v>0</v>
      </c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5">
        <v>17</v>
      </c>
      <c r="B51" s="232" t="s">
        <v>420</v>
      </c>
      <c r="C51" s="276" t="s">
        <v>421</v>
      </c>
      <c r="D51" s="234" t="s">
        <v>414</v>
      </c>
      <c r="E51" s="237">
        <v>12</v>
      </c>
      <c r="F51" s="240"/>
      <c r="G51" s="241">
        <f>E51*F51</f>
        <v>0</v>
      </c>
      <c r="H51" s="241">
        <v>21</v>
      </c>
      <c r="I51" s="241">
        <f>G51*(1+H51/100)</f>
        <v>0</v>
      </c>
      <c r="J51" s="241">
        <v>0.02111</v>
      </c>
      <c r="K51" s="241">
        <f>E51*J51</f>
        <v>0.25332</v>
      </c>
      <c r="L51" s="242">
        <v>0</v>
      </c>
      <c r="M51" s="246">
        <f>E51*L51</f>
        <v>0</v>
      </c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12.75" outlineLevel="1">
      <c r="A52" s="245">
        <v>18</v>
      </c>
      <c r="B52" s="232" t="s">
        <v>422</v>
      </c>
      <c r="C52" s="276" t="s">
        <v>423</v>
      </c>
      <c r="D52" s="234" t="s">
        <v>414</v>
      </c>
      <c r="E52" s="237">
        <v>25</v>
      </c>
      <c r="F52" s="240"/>
      <c r="G52" s="241">
        <f>E52*F52</f>
        <v>0</v>
      </c>
      <c r="H52" s="241">
        <v>21</v>
      </c>
      <c r="I52" s="241">
        <f>G52*(1+H52/100)</f>
        <v>0</v>
      </c>
      <c r="J52" s="241">
        <v>0</v>
      </c>
      <c r="K52" s="241">
        <f>E52*J52</f>
        <v>0</v>
      </c>
      <c r="L52" s="242">
        <v>0</v>
      </c>
      <c r="M52" s="246">
        <f>E52*L52</f>
        <v>0</v>
      </c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5"/>
      <c r="B53" s="232"/>
      <c r="C53" s="277" t="s">
        <v>487</v>
      </c>
      <c r="D53" s="235"/>
      <c r="E53" s="238">
        <v>25</v>
      </c>
      <c r="F53" s="241"/>
      <c r="G53" s="241"/>
      <c r="H53" s="241"/>
      <c r="I53" s="241"/>
      <c r="J53" s="241"/>
      <c r="K53" s="241"/>
      <c r="L53" s="242"/>
      <c r="M53" s="24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5">
        <v>19</v>
      </c>
      <c r="B54" s="232" t="s">
        <v>488</v>
      </c>
      <c r="C54" s="276" t="s">
        <v>489</v>
      </c>
      <c r="D54" s="234" t="s">
        <v>414</v>
      </c>
      <c r="E54" s="237">
        <v>1</v>
      </c>
      <c r="F54" s="240"/>
      <c r="G54" s="241">
        <f>E54*F54</f>
        <v>0</v>
      </c>
      <c r="H54" s="241">
        <v>21</v>
      </c>
      <c r="I54" s="241">
        <f>G54*(1+H54/100)</f>
        <v>0</v>
      </c>
      <c r="J54" s="241">
        <v>2.80413</v>
      </c>
      <c r="K54" s="241">
        <f>E54*J54</f>
        <v>2.80413</v>
      </c>
      <c r="L54" s="242">
        <v>0</v>
      </c>
      <c r="M54" s="246">
        <f>E54*L54</f>
        <v>0</v>
      </c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22.5" outlineLevel="1">
      <c r="A55" s="245">
        <v>20</v>
      </c>
      <c r="B55" s="232" t="s">
        <v>427</v>
      </c>
      <c r="C55" s="276" t="s">
        <v>428</v>
      </c>
      <c r="D55" s="234" t="s">
        <v>414</v>
      </c>
      <c r="E55" s="237">
        <v>12</v>
      </c>
      <c r="F55" s="240"/>
      <c r="G55" s="241">
        <f>E55*F55</f>
        <v>0</v>
      </c>
      <c r="H55" s="241">
        <v>21</v>
      </c>
      <c r="I55" s="241">
        <f>G55*(1+H55/100)</f>
        <v>0</v>
      </c>
      <c r="J55" s="241">
        <v>0.16502</v>
      </c>
      <c r="K55" s="241">
        <f>E55*J55</f>
        <v>1.98024</v>
      </c>
      <c r="L55" s="242">
        <v>0</v>
      </c>
      <c r="M55" s="246">
        <f>E55*L55</f>
        <v>0</v>
      </c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5">
        <v>21</v>
      </c>
      <c r="B56" s="232" t="s">
        <v>429</v>
      </c>
      <c r="C56" s="276" t="s">
        <v>430</v>
      </c>
      <c r="D56" s="234" t="s">
        <v>350</v>
      </c>
      <c r="E56" s="237">
        <v>331.13</v>
      </c>
      <c r="F56" s="240"/>
      <c r="G56" s="241">
        <f>E56*F56</f>
        <v>0</v>
      </c>
      <c r="H56" s="241">
        <v>21</v>
      </c>
      <c r="I56" s="241">
        <f>G56*(1+H56/100)</f>
        <v>0</v>
      </c>
      <c r="J56" s="241">
        <v>2E-05</v>
      </c>
      <c r="K56" s="241">
        <f>E56*J56</f>
        <v>0.0066226</v>
      </c>
      <c r="L56" s="242">
        <v>0</v>
      </c>
      <c r="M56" s="246">
        <f>E56*L56</f>
        <v>0</v>
      </c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5">
        <v>22</v>
      </c>
      <c r="B57" s="232" t="s">
        <v>431</v>
      </c>
      <c r="C57" s="276" t="s">
        <v>432</v>
      </c>
      <c r="D57" s="234" t="s">
        <v>350</v>
      </c>
      <c r="E57" s="237">
        <v>357.6204</v>
      </c>
      <c r="F57" s="240"/>
      <c r="G57" s="241">
        <f>E57*F57</f>
        <v>0</v>
      </c>
      <c r="H57" s="241">
        <v>21</v>
      </c>
      <c r="I57" s="241">
        <f>G57*(1+H57/100)</f>
        <v>0</v>
      </c>
      <c r="J57" s="241">
        <v>0.00048</v>
      </c>
      <c r="K57" s="241">
        <f>E57*J57</f>
        <v>0.171657792</v>
      </c>
      <c r="L57" s="242">
        <v>0</v>
      </c>
      <c r="M57" s="246">
        <f>E57*L57</f>
        <v>0</v>
      </c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12.75" outlineLevel="1">
      <c r="A58" s="245"/>
      <c r="B58" s="232"/>
      <c r="C58" s="277" t="s">
        <v>490</v>
      </c>
      <c r="D58" s="235"/>
      <c r="E58" s="238">
        <v>357.62</v>
      </c>
      <c r="F58" s="241"/>
      <c r="G58" s="241"/>
      <c r="H58" s="241"/>
      <c r="I58" s="241"/>
      <c r="J58" s="241"/>
      <c r="K58" s="241"/>
      <c r="L58" s="242"/>
      <c r="M58" s="24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12.75" outlineLevel="1">
      <c r="A59" s="245">
        <v>23</v>
      </c>
      <c r="B59" s="232" t="s">
        <v>434</v>
      </c>
      <c r="C59" s="276" t="s">
        <v>435</v>
      </c>
      <c r="D59" s="234" t="s">
        <v>414</v>
      </c>
      <c r="E59" s="237">
        <v>2.057</v>
      </c>
      <c r="F59" s="240"/>
      <c r="G59" s="241">
        <f>E59*F59</f>
        <v>0</v>
      </c>
      <c r="H59" s="241">
        <v>21</v>
      </c>
      <c r="I59" s="241">
        <f>G59*(1+H59/100)</f>
        <v>0</v>
      </c>
      <c r="J59" s="241">
        <v>0.00504</v>
      </c>
      <c r="K59" s="241">
        <f>E59*J59</f>
        <v>0.01036728</v>
      </c>
      <c r="L59" s="242">
        <v>0</v>
      </c>
      <c r="M59" s="246">
        <f>E59*L59</f>
        <v>0</v>
      </c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12.75" outlineLevel="1">
      <c r="A60" s="245"/>
      <c r="B60" s="232"/>
      <c r="C60" s="277" t="s">
        <v>491</v>
      </c>
      <c r="D60" s="235"/>
      <c r="E60" s="238">
        <v>2.06</v>
      </c>
      <c r="F60" s="241"/>
      <c r="G60" s="241"/>
      <c r="H60" s="241"/>
      <c r="I60" s="241"/>
      <c r="J60" s="241"/>
      <c r="K60" s="241"/>
      <c r="L60" s="242"/>
      <c r="M60" s="24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12.75" outlineLevel="1">
      <c r="A61" s="245">
        <v>24</v>
      </c>
      <c r="B61" s="232" t="s">
        <v>492</v>
      </c>
      <c r="C61" s="276" t="s">
        <v>493</v>
      </c>
      <c r="D61" s="234" t="s">
        <v>414</v>
      </c>
      <c r="E61" s="237">
        <v>69.291</v>
      </c>
      <c r="F61" s="240"/>
      <c r="G61" s="241">
        <f>E61*F61</f>
        <v>0</v>
      </c>
      <c r="H61" s="241">
        <v>21</v>
      </c>
      <c r="I61" s="241">
        <f>G61*(1+H61/100)</f>
        <v>0</v>
      </c>
      <c r="J61" s="241">
        <v>0.06185</v>
      </c>
      <c r="K61" s="241">
        <f>E61*J61</f>
        <v>4.28564835</v>
      </c>
      <c r="L61" s="242">
        <v>0</v>
      </c>
      <c r="M61" s="246">
        <f>E61*L61</f>
        <v>0</v>
      </c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12.75" outlineLevel="1">
      <c r="A62" s="245"/>
      <c r="B62" s="232"/>
      <c r="C62" s="277" t="s">
        <v>494</v>
      </c>
      <c r="D62" s="235"/>
      <c r="E62" s="238">
        <v>69.29</v>
      </c>
      <c r="F62" s="241"/>
      <c r="G62" s="241"/>
      <c r="H62" s="241"/>
      <c r="I62" s="241"/>
      <c r="J62" s="241"/>
      <c r="K62" s="241"/>
      <c r="L62" s="242"/>
      <c r="M62" s="24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5">
        <v>25</v>
      </c>
      <c r="B63" s="232" t="s">
        <v>442</v>
      </c>
      <c r="C63" s="276" t="s">
        <v>443</v>
      </c>
      <c r="D63" s="234" t="s">
        <v>414</v>
      </c>
      <c r="E63" s="237">
        <v>25</v>
      </c>
      <c r="F63" s="240"/>
      <c r="G63" s="241">
        <f aca="true" t="shared" si="0" ref="G63:G69">E63*F63</f>
        <v>0</v>
      </c>
      <c r="H63" s="241">
        <v>21</v>
      </c>
      <c r="I63" s="241">
        <f aca="true" t="shared" si="1" ref="I63:I69">G63*(1+H63/100)</f>
        <v>0</v>
      </c>
      <c r="J63" s="241">
        <v>0.74</v>
      </c>
      <c r="K63" s="241">
        <f aca="true" t="shared" si="2" ref="K63:K69">E63*J63</f>
        <v>18.5</v>
      </c>
      <c r="L63" s="242">
        <v>0</v>
      </c>
      <c r="M63" s="246">
        <f aca="true" t="shared" si="3" ref="M63:M69">E63*L63</f>
        <v>0</v>
      </c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5">
        <v>26</v>
      </c>
      <c r="B64" s="232" t="s">
        <v>444</v>
      </c>
      <c r="C64" s="276" t="s">
        <v>445</v>
      </c>
      <c r="D64" s="234" t="s">
        <v>414</v>
      </c>
      <c r="E64" s="237">
        <v>12</v>
      </c>
      <c r="F64" s="240"/>
      <c r="G64" s="241">
        <f t="shared" si="0"/>
        <v>0</v>
      </c>
      <c r="H64" s="241">
        <v>21</v>
      </c>
      <c r="I64" s="241">
        <f t="shared" si="1"/>
        <v>0</v>
      </c>
      <c r="J64" s="241">
        <v>0.432</v>
      </c>
      <c r="K64" s="241">
        <f t="shared" si="2"/>
        <v>5.184</v>
      </c>
      <c r="L64" s="242">
        <v>0</v>
      </c>
      <c r="M64" s="246">
        <f t="shared" si="3"/>
        <v>0</v>
      </c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5">
        <v>27</v>
      </c>
      <c r="B65" s="232" t="s">
        <v>446</v>
      </c>
      <c r="C65" s="276" t="s">
        <v>447</v>
      </c>
      <c r="D65" s="234" t="s">
        <v>414</v>
      </c>
      <c r="E65" s="237">
        <v>12</v>
      </c>
      <c r="F65" s="240"/>
      <c r="G65" s="241">
        <f t="shared" si="0"/>
        <v>0</v>
      </c>
      <c r="H65" s="241">
        <v>21</v>
      </c>
      <c r="I65" s="241">
        <f t="shared" si="1"/>
        <v>0</v>
      </c>
      <c r="J65" s="241">
        <v>0.068</v>
      </c>
      <c r="K65" s="241">
        <f t="shared" si="2"/>
        <v>0.8160000000000001</v>
      </c>
      <c r="L65" s="242">
        <v>0</v>
      </c>
      <c r="M65" s="246">
        <f t="shared" si="3"/>
        <v>0</v>
      </c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33.75" outlineLevel="1">
      <c r="A66" s="245">
        <v>28</v>
      </c>
      <c r="B66" s="232" t="s">
        <v>448</v>
      </c>
      <c r="C66" s="276" t="s">
        <v>449</v>
      </c>
      <c r="D66" s="234" t="s">
        <v>414</v>
      </c>
      <c r="E66" s="237">
        <v>12</v>
      </c>
      <c r="F66" s="240"/>
      <c r="G66" s="241">
        <f t="shared" si="0"/>
        <v>0</v>
      </c>
      <c r="H66" s="241">
        <v>21</v>
      </c>
      <c r="I66" s="241">
        <f t="shared" si="1"/>
        <v>0</v>
      </c>
      <c r="J66" s="241">
        <v>3.08533</v>
      </c>
      <c r="K66" s="241">
        <f t="shared" si="2"/>
        <v>37.02396</v>
      </c>
      <c r="L66" s="242">
        <v>0</v>
      </c>
      <c r="M66" s="246">
        <f t="shared" si="3"/>
        <v>0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22.5" outlineLevel="1">
      <c r="A67" s="245">
        <v>29</v>
      </c>
      <c r="B67" s="232" t="s">
        <v>348</v>
      </c>
      <c r="C67" s="276" t="s">
        <v>495</v>
      </c>
      <c r="D67" s="234" t="s">
        <v>386</v>
      </c>
      <c r="E67" s="237">
        <v>1</v>
      </c>
      <c r="F67" s="240"/>
      <c r="G67" s="241">
        <f t="shared" si="0"/>
        <v>0</v>
      </c>
      <c r="H67" s="241">
        <v>21</v>
      </c>
      <c r="I67" s="241">
        <f t="shared" si="1"/>
        <v>0</v>
      </c>
      <c r="J67" s="241">
        <v>0</v>
      </c>
      <c r="K67" s="241">
        <f t="shared" si="2"/>
        <v>0</v>
      </c>
      <c r="L67" s="242">
        <v>0</v>
      </c>
      <c r="M67" s="246">
        <f t="shared" si="3"/>
        <v>0</v>
      </c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22.5" outlineLevel="1">
      <c r="A68" s="245">
        <v>30</v>
      </c>
      <c r="B68" s="232" t="s">
        <v>348</v>
      </c>
      <c r="C68" s="276" t="s">
        <v>451</v>
      </c>
      <c r="D68" s="234" t="s">
        <v>353</v>
      </c>
      <c r="E68" s="237">
        <v>24</v>
      </c>
      <c r="F68" s="240"/>
      <c r="G68" s="241">
        <f t="shared" si="0"/>
        <v>0</v>
      </c>
      <c r="H68" s="241">
        <v>21</v>
      </c>
      <c r="I68" s="241">
        <f t="shared" si="1"/>
        <v>0</v>
      </c>
      <c r="J68" s="241">
        <v>0</v>
      </c>
      <c r="K68" s="241">
        <f t="shared" si="2"/>
        <v>0</v>
      </c>
      <c r="L68" s="242">
        <v>0</v>
      </c>
      <c r="M68" s="246">
        <f t="shared" si="3"/>
        <v>0</v>
      </c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22.5" outlineLevel="1">
      <c r="A69" s="245">
        <v>31</v>
      </c>
      <c r="B69" s="232" t="s">
        <v>348</v>
      </c>
      <c r="C69" s="276" t="s">
        <v>454</v>
      </c>
      <c r="D69" s="234" t="s">
        <v>386</v>
      </c>
      <c r="E69" s="237">
        <v>1</v>
      </c>
      <c r="F69" s="240"/>
      <c r="G69" s="241">
        <f t="shared" si="0"/>
        <v>0</v>
      </c>
      <c r="H69" s="241">
        <v>21</v>
      </c>
      <c r="I69" s="241">
        <f t="shared" si="1"/>
        <v>0</v>
      </c>
      <c r="J69" s="241">
        <v>0</v>
      </c>
      <c r="K69" s="241">
        <f t="shared" si="2"/>
        <v>0</v>
      </c>
      <c r="L69" s="242">
        <v>0</v>
      </c>
      <c r="M69" s="246">
        <f t="shared" si="3"/>
        <v>0</v>
      </c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13" ht="12.75">
      <c r="A70" s="227" t="s">
        <v>107</v>
      </c>
      <c r="B70" s="233" t="s">
        <v>455</v>
      </c>
      <c r="C70" s="278" t="s">
        <v>456</v>
      </c>
      <c r="D70" s="236"/>
      <c r="E70" s="239"/>
      <c r="F70" s="376">
        <f>SUM(G71:G71)</f>
        <v>0</v>
      </c>
      <c r="G70" s="377"/>
      <c r="H70" s="243"/>
      <c r="I70" s="243">
        <f>SUM(I71:I71)</f>
        <v>0</v>
      </c>
      <c r="J70" s="243"/>
      <c r="K70" s="243">
        <f>SUM(K71:K71)</f>
        <v>0</v>
      </c>
      <c r="L70" s="244"/>
      <c r="M70" s="247">
        <f>SUM(M71:M71)</f>
        <v>0</v>
      </c>
    </row>
    <row r="71" spans="1:60" ht="12.75" outlineLevel="1">
      <c r="A71" s="245">
        <v>32</v>
      </c>
      <c r="B71" s="232" t="s">
        <v>457</v>
      </c>
      <c r="C71" s="276" t="s">
        <v>458</v>
      </c>
      <c r="D71" s="234" t="s">
        <v>389</v>
      </c>
      <c r="E71" s="237">
        <v>608.01303</v>
      </c>
      <c r="F71" s="240"/>
      <c r="G71" s="241">
        <f>E71*F71</f>
        <v>0</v>
      </c>
      <c r="H71" s="241">
        <v>21</v>
      </c>
      <c r="I71" s="241">
        <f>G71*(1+H71/100)</f>
        <v>0</v>
      </c>
      <c r="J71" s="241">
        <v>0</v>
      </c>
      <c r="K71" s="241">
        <f>E71*J71</f>
        <v>0</v>
      </c>
      <c r="L71" s="242">
        <v>0</v>
      </c>
      <c r="M71" s="246">
        <f>E71*L71</f>
        <v>0</v>
      </c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13" ht="12.75">
      <c r="A72" s="227" t="s">
        <v>107</v>
      </c>
      <c r="B72" s="233" t="s">
        <v>360</v>
      </c>
      <c r="C72" s="278" t="s">
        <v>361</v>
      </c>
      <c r="D72" s="236"/>
      <c r="E72" s="239"/>
      <c r="F72" s="376">
        <f>SUM(G73:G80)</f>
        <v>0</v>
      </c>
      <c r="G72" s="377"/>
      <c r="H72" s="243"/>
      <c r="I72" s="243">
        <f>SUM(I73:I80)</f>
        <v>0</v>
      </c>
      <c r="J72" s="243"/>
      <c r="K72" s="243">
        <f>SUM(K73:K80)</f>
        <v>0</v>
      </c>
      <c r="L72" s="244"/>
      <c r="M72" s="247">
        <f>SUM(M73:M80)</f>
        <v>0</v>
      </c>
    </row>
    <row r="73" spans="1:60" ht="12.75" outlineLevel="1">
      <c r="A73" s="245">
        <v>33</v>
      </c>
      <c r="B73" s="232" t="s">
        <v>362</v>
      </c>
      <c r="C73" s="276" t="s">
        <v>496</v>
      </c>
      <c r="D73" s="234" t="s">
        <v>364</v>
      </c>
      <c r="E73" s="237">
        <v>1</v>
      </c>
      <c r="F73" s="240"/>
      <c r="G73" s="241">
        <f aca="true" t="shared" si="4" ref="G73:G80">E73*F73</f>
        <v>0</v>
      </c>
      <c r="H73" s="241">
        <v>21</v>
      </c>
      <c r="I73" s="241">
        <f aca="true" t="shared" si="5" ref="I73:I80">G73*(1+H73/100)</f>
        <v>0</v>
      </c>
      <c r="J73" s="241">
        <v>0</v>
      </c>
      <c r="K73" s="241">
        <f aca="true" t="shared" si="6" ref="K73:K80">E73*J73</f>
        <v>0</v>
      </c>
      <c r="L73" s="242">
        <v>0</v>
      </c>
      <c r="M73" s="246">
        <f aca="true" t="shared" si="7" ref="M73:M80">E73*L73</f>
        <v>0</v>
      </c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60" ht="12.75" outlineLevel="1">
      <c r="A74" s="245">
        <v>34</v>
      </c>
      <c r="B74" s="232" t="s">
        <v>365</v>
      </c>
      <c r="C74" s="276" t="s">
        <v>460</v>
      </c>
      <c r="D74" s="234" t="s">
        <v>364</v>
      </c>
      <c r="E74" s="237">
        <v>1</v>
      </c>
      <c r="F74" s="240"/>
      <c r="G74" s="241">
        <f t="shared" si="4"/>
        <v>0</v>
      </c>
      <c r="H74" s="241">
        <v>21</v>
      </c>
      <c r="I74" s="241">
        <f t="shared" si="5"/>
        <v>0</v>
      </c>
      <c r="J74" s="241">
        <v>0</v>
      </c>
      <c r="K74" s="241">
        <f t="shared" si="6"/>
        <v>0</v>
      </c>
      <c r="L74" s="242">
        <v>0</v>
      </c>
      <c r="M74" s="246">
        <f t="shared" si="7"/>
        <v>0</v>
      </c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</row>
    <row r="75" spans="1:60" ht="12.75" outlineLevel="1">
      <c r="A75" s="245">
        <v>35</v>
      </c>
      <c r="B75" s="232" t="s">
        <v>367</v>
      </c>
      <c r="C75" s="276" t="s">
        <v>461</v>
      </c>
      <c r="D75" s="234" t="s">
        <v>364</v>
      </c>
      <c r="E75" s="237">
        <v>1</v>
      </c>
      <c r="F75" s="240"/>
      <c r="G75" s="241">
        <f t="shared" si="4"/>
        <v>0</v>
      </c>
      <c r="H75" s="241">
        <v>21</v>
      </c>
      <c r="I75" s="241">
        <f t="shared" si="5"/>
        <v>0</v>
      </c>
      <c r="J75" s="241">
        <v>0</v>
      </c>
      <c r="K75" s="241">
        <f t="shared" si="6"/>
        <v>0</v>
      </c>
      <c r="L75" s="242">
        <v>0</v>
      </c>
      <c r="M75" s="246">
        <f t="shared" si="7"/>
        <v>0</v>
      </c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12.75" outlineLevel="1">
      <c r="A76" s="245">
        <v>36</v>
      </c>
      <c r="B76" s="232" t="s">
        <v>369</v>
      </c>
      <c r="C76" s="276" t="s">
        <v>370</v>
      </c>
      <c r="D76" s="234" t="s">
        <v>364</v>
      </c>
      <c r="E76" s="237">
        <v>1</v>
      </c>
      <c r="F76" s="240"/>
      <c r="G76" s="241">
        <f t="shared" si="4"/>
        <v>0</v>
      </c>
      <c r="H76" s="241">
        <v>21</v>
      </c>
      <c r="I76" s="241">
        <f t="shared" si="5"/>
        <v>0</v>
      </c>
      <c r="J76" s="241">
        <v>0</v>
      </c>
      <c r="K76" s="241">
        <f t="shared" si="6"/>
        <v>0</v>
      </c>
      <c r="L76" s="242">
        <v>0</v>
      </c>
      <c r="M76" s="246">
        <f t="shared" si="7"/>
        <v>0</v>
      </c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60" ht="12.75" outlineLevel="1">
      <c r="A77" s="245">
        <v>37</v>
      </c>
      <c r="B77" s="232" t="s">
        <v>371</v>
      </c>
      <c r="C77" s="276" t="s">
        <v>372</v>
      </c>
      <c r="D77" s="234" t="s">
        <v>364</v>
      </c>
      <c r="E77" s="237">
        <v>1</v>
      </c>
      <c r="F77" s="240"/>
      <c r="G77" s="241">
        <f t="shared" si="4"/>
        <v>0</v>
      </c>
      <c r="H77" s="241">
        <v>21</v>
      </c>
      <c r="I77" s="241">
        <f t="shared" si="5"/>
        <v>0</v>
      </c>
      <c r="J77" s="241">
        <v>0</v>
      </c>
      <c r="K77" s="241">
        <f t="shared" si="6"/>
        <v>0</v>
      </c>
      <c r="L77" s="242">
        <v>0</v>
      </c>
      <c r="M77" s="246">
        <f t="shared" si="7"/>
        <v>0</v>
      </c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</row>
    <row r="78" spans="1:60" ht="12.75" outlineLevel="1">
      <c r="A78" s="245">
        <v>38</v>
      </c>
      <c r="B78" s="232" t="s">
        <v>373</v>
      </c>
      <c r="C78" s="276" t="s">
        <v>374</v>
      </c>
      <c r="D78" s="234" t="s">
        <v>364</v>
      </c>
      <c r="E78" s="237">
        <v>1</v>
      </c>
      <c r="F78" s="240"/>
      <c r="G78" s="241">
        <f t="shared" si="4"/>
        <v>0</v>
      </c>
      <c r="H78" s="241">
        <v>21</v>
      </c>
      <c r="I78" s="241">
        <f t="shared" si="5"/>
        <v>0</v>
      </c>
      <c r="J78" s="241">
        <v>0</v>
      </c>
      <c r="K78" s="241">
        <f t="shared" si="6"/>
        <v>0</v>
      </c>
      <c r="L78" s="242">
        <v>0</v>
      </c>
      <c r="M78" s="246">
        <f t="shared" si="7"/>
        <v>0</v>
      </c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12.75" outlineLevel="1">
      <c r="A79" s="245">
        <v>39</v>
      </c>
      <c r="B79" s="232" t="s">
        <v>375</v>
      </c>
      <c r="C79" s="276" t="s">
        <v>376</v>
      </c>
      <c r="D79" s="234" t="s">
        <v>364</v>
      </c>
      <c r="E79" s="237">
        <v>1</v>
      </c>
      <c r="F79" s="240"/>
      <c r="G79" s="241">
        <f t="shared" si="4"/>
        <v>0</v>
      </c>
      <c r="H79" s="241">
        <v>21</v>
      </c>
      <c r="I79" s="241">
        <f t="shared" si="5"/>
        <v>0</v>
      </c>
      <c r="J79" s="241">
        <v>0</v>
      </c>
      <c r="K79" s="241">
        <f t="shared" si="6"/>
        <v>0</v>
      </c>
      <c r="L79" s="242">
        <v>0</v>
      </c>
      <c r="M79" s="246">
        <f t="shared" si="7"/>
        <v>0</v>
      </c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13.5" outlineLevel="1" thickBot="1">
      <c r="A80" s="260">
        <v>40</v>
      </c>
      <c r="B80" s="261" t="s">
        <v>377</v>
      </c>
      <c r="C80" s="279" t="s">
        <v>378</v>
      </c>
      <c r="D80" s="262" t="s">
        <v>364</v>
      </c>
      <c r="E80" s="263">
        <v>1</v>
      </c>
      <c r="F80" s="264"/>
      <c r="G80" s="265">
        <f t="shared" si="4"/>
        <v>0</v>
      </c>
      <c r="H80" s="265">
        <v>21</v>
      </c>
      <c r="I80" s="265">
        <f t="shared" si="5"/>
        <v>0</v>
      </c>
      <c r="J80" s="265">
        <v>0</v>
      </c>
      <c r="K80" s="265">
        <f t="shared" si="6"/>
        <v>0</v>
      </c>
      <c r="L80" s="266">
        <v>0</v>
      </c>
      <c r="M80" s="267">
        <f t="shared" si="7"/>
        <v>0</v>
      </c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3:41" ht="13.5" thickBot="1">
      <c r="C81" s="280"/>
      <c r="AK81">
        <f>SUM(AK1:AK80)</f>
        <v>0</v>
      </c>
      <c r="AL81">
        <f>SUM(AL1:AL80)</f>
        <v>0</v>
      </c>
      <c r="AN81">
        <v>15</v>
      </c>
      <c r="AO81">
        <v>21</v>
      </c>
    </row>
    <row r="82" spans="1:41" ht="13.5" thickBot="1">
      <c r="A82" s="268"/>
      <c r="B82" s="269" t="s">
        <v>379</v>
      </c>
      <c r="C82" s="281"/>
      <c r="D82" s="270"/>
      <c r="E82" s="270"/>
      <c r="F82" s="270"/>
      <c r="G82" s="271">
        <f>F7+F31+F43+F70+F72</f>
        <v>0</v>
      </c>
      <c r="AN82">
        <f>SUMIF(AM8:AM81,AN81,G8:G81)</f>
        <v>0</v>
      </c>
      <c r="AO82">
        <f>SUMIF(AM8:AM81,AO81,G8:G81)</f>
        <v>0</v>
      </c>
    </row>
    <row r="83" ht="12.75">
      <c r="C83" s="280"/>
    </row>
    <row r="84" spans="1:3" ht="13.5" thickBot="1">
      <c r="A84" t="s">
        <v>380</v>
      </c>
      <c r="C84" s="280"/>
    </row>
    <row r="85" spans="1:7" ht="75" customHeight="1" thickBot="1">
      <c r="A85" s="272"/>
      <c r="B85" s="273"/>
      <c r="C85" s="282"/>
      <c r="D85" s="274"/>
      <c r="E85" s="274"/>
      <c r="F85" s="274"/>
      <c r="G85" s="275"/>
    </row>
  </sheetData>
  <sheetProtection password="86EA" sheet="1" objects="1" scenarios="1"/>
  <mergeCells count="9">
    <mergeCell ref="F43:G43"/>
    <mergeCell ref="F70:G70"/>
    <mergeCell ref="F72:G72"/>
    <mergeCell ref="A1:G1"/>
    <mergeCell ref="C2:G2"/>
    <mergeCell ref="C3:G3"/>
    <mergeCell ref="C4:G4"/>
    <mergeCell ref="F7:G7"/>
    <mergeCell ref="F31:G3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85" r:id="rId1"/>
  <headerFooter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90"/>
  <sheetViews>
    <sheetView showGridLines="0" workbookViewId="0" topLeftCell="A1">
      <selection activeCell="I1" sqref="I1:I104857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4.75390625" style="0" customWidth="1"/>
    <col min="14" max="26" width="9.00390625" style="0" hidden="1" customWidth="1"/>
    <col min="29" max="41" width="9.00390625" style="0" hidden="1" customWidth="1"/>
  </cols>
  <sheetData>
    <row r="1" spans="1:10" ht="16.5" thickBot="1">
      <c r="A1" s="368" t="s">
        <v>70</v>
      </c>
      <c r="B1" s="368"/>
      <c r="C1" s="369"/>
      <c r="D1" s="368"/>
      <c r="E1" s="368"/>
      <c r="F1" s="368"/>
      <c r="G1" s="368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78" t="s">
        <v>83</v>
      </c>
      <c r="D2" s="370"/>
      <c r="E2" s="370"/>
      <c r="F2" s="370"/>
      <c r="G2" s="371"/>
      <c r="H2" s="176"/>
      <c r="I2" s="176"/>
      <c r="J2" s="176"/>
    </row>
    <row r="3" spans="1:10" ht="12.75">
      <c r="A3" s="179" t="s">
        <v>72</v>
      </c>
      <c r="B3" s="180" t="s">
        <v>90</v>
      </c>
      <c r="C3" s="379" t="s">
        <v>91</v>
      </c>
      <c r="D3" s="372"/>
      <c r="E3" s="372"/>
      <c r="F3" s="372"/>
      <c r="G3" s="373"/>
      <c r="H3" s="176"/>
      <c r="I3" s="176"/>
      <c r="J3" s="176"/>
    </row>
    <row r="4" spans="1:10" ht="13.5" thickBot="1">
      <c r="A4" s="222" t="s">
        <v>73</v>
      </c>
      <c r="B4" s="223" t="s">
        <v>90</v>
      </c>
      <c r="C4" s="380" t="s">
        <v>91</v>
      </c>
      <c r="D4" s="381"/>
      <c r="E4" s="381"/>
      <c r="F4" s="381"/>
      <c r="G4" s="382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3" ht="39.75" thickBot="1" thickTop="1">
      <c r="A6" s="228" t="s">
        <v>74</v>
      </c>
      <c r="B6" s="229" t="s">
        <v>75</v>
      </c>
      <c r="C6" s="230" t="s">
        <v>76</v>
      </c>
      <c r="D6" s="248" t="s">
        <v>77</v>
      </c>
      <c r="E6" s="249" t="s">
        <v>78</v>
      </c>
      <c r="F6" s="250" t="s">
        <v>79</v>
      </c>
      <c r="G6" s="251" t="s">
        <v>80</v>
      </c>
      <c r="H6" s="252" t="s">
        <v>41</v>
      </c>
      <c r="I6" s="252" t="s">
        <v>102</v>
      </c>
      <c r="J6" s="252" t="s">
        <v>103</v>
      </c>
      <c r="K6" s="253" t="s">
        <v>104</v>
      </c>
      <c r="L6" s="253" t="s">
        <v>105</v>
      </c>
      <c r="M6" s="231" t="s">
        <v>106</v>
      </c>
    </row>
    <row r="7" spans="1:13" ht="12.75">
      <c r="A7" s="254" t="s">
        <v>107</v>
      </c>
      <c r="B7" s="255" t="s">
        <v>108</v>
      </c>
      <c r="C7" s="256" t="s">
        <v>109</v>
      </c>
      <c r="D7" s="257"/>
      <c r="E7" s="224"/>
      <c r="F7" s="383">
        <f>SUM(G8:G12)</f>
        <v>0</v>
      </c>
      <c r="G7" s="384"/>
      <c r="H7" s="225"/>
      <c r="I7" s="225">
        <f>SUM(I8:I12)</f>
        <v>0</v>
      </c>
      <c r="J7" s="225"/>
      <c r="K7" s="225">
        <f>SUM(K8:K12)</f>
        <v>55.26143999999999</v>
      </c>
      <c r="L7" s="258"/>
      <c r="M7" s="259">
        <f>SUM(M8:M12)</f>
        <v>0</v>
      </c>
    </row>
    <row r="8" spans="1:60" ht="22.5" outlineLevel="1">
      <c r="A8" s="245">
        <v>1</v>
      </c>
      <c r="B8" s="232" t="s">
        <v>381</v>
      </c>
      <c r="C8" s="276" t="s">
        <v>382</v>
      </c>
      <c r="D8" s="234" t="s">
        <v>112</v>
      </c>
      <c r="E8" s="237">
        <v>20.4672</v>
      </c>
      <c r="F8" s="240"/>
      <c r="G8" s="241">
        <f>E8*F8</f>
        <v>0</v>
      </c>
      <c r="H8" s="241">
        <v>21</v>
      </c>
      <c r="I8" s="241">
        <f>G8*(1+H8/100)</f>
        <v>0</v>
      </c>
      <c r="J8" s="241">
        <v>1.7</v>
      </c>
      <c r="K8" s="241">
        <f>E8*J8</f>
        <v>34.794239999999995</v>
      </c>
      <c r="L8" s="242">
        <v>0</v>
      </c>
      <c r="M8" s="246">
        <f>E8*L8</f>
        <v>0</v>
      </c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5"/>
      <c r="B9" s="232"/>
      <c r="C9" s="277" t="s">
        <v>497</v>
      </c>
      <c r="D9" s="235"/>
      <c r="E9" s="238">
        <v>20.47</v>
      </c>
      <c r="F9" s="241"/>
      <c r="G9" s="241"/>
      <c r="H9" s="241"/>
      <c r="I9" s="241"/>
      <c r="J9" s="241"/>
      <c r="K9" s="241"/>
      <c r="L9" s="242"/>
      <c r="M9" s="24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5">
        <v>2</v>
      </c>
      <c r="B10" s="232" t="s">
        <v>383</v>
      </c>
      <c r="C10" s="276" t="s">
        <v>384</v>
      </c>
      <c r="D10" s="234" t="s">
        <v>112</v>
      </c>
      <c r="E10" s="237">
        <v>20.4672</v>
      </c>
      <c r="F10" s="240"/>
      <c r="G10" s="241">
        <f>E10*F10</f>
        <v>0</v>
      </c>
      <c r="H10" s="241">
        <v>21</v>
      </c>
      <c r="I10" s="241">
        <f>G10*(1+H10/100)</f>
        <v>0</v>
      </c>
      <c r="J10" s="241">
        <v>0</v>
      </c>
      <c r="K10" s="241">
        <f>E10*J10</f>
        <v>0</v>
      </c>
      <c r="L10" s="242">
        <v>0</v>
      </c>
      <c r="M10" s="246">
        <f>E10*L10</f>
        <v>0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12.75" outlineLevel="1">
      <c r="A11" s="245">
        <v>3</v>
      </c>
      <c r="B11" s="232" t="s">
        <v>387</v>
      </c>
      <c r="C11" s="276" t="s">
        <v>388</v>
      </c>
      <c r="D11" s="234" t="s">
        <v>389</v>
      </c>
      <c r="E11" s="237">
        <v>20.4672</v>
      </c>
      <c r="F11" s="240"/>
      <c r="G11" s="241">
        <f>E11*F11</f>
        <v>0</v>
      </c>
      <c r="H11" s="241">
        <v>21</v>
      </c>
      <c r="I11" s="241">
        <f>G11*(1+H11/100)</f>
        <v>0</v>
      </c>
      <c r="J11" s="241">
        <v>1</v>
      </c>
      <c r="K11" s="241">
        <f>E11*J11</f>
        <v>20.4672</v>
      </c>
      <c r="L11" s="242">
        <v>0</v>
      </c>
      <c r="M11" s="246">
        <f>E11*L11</f>
        <v>0</v>
      </c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5"/>
      <c r="B12" s="232"/>
      <c r="C12" s="277" t="s">
        <v>498</v>
      </c>
      <c r="D12" s="235"/>
      <c r="E12" s="238">
        <v>20.47</v>
      </c>
      <c r="F12" s="241"/>
      <c r="G12" s="241"/>
      <c r="H12" s="241"/>
      <c r="I12" s="241"/>
      <c r="J12" s="241"/>
      <c r="K12" s="241"/>
      <c r="L12" s="242"/>
      <c r="M12" s="24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13" ht="12.75">
      <c r="A13" s="227" t="s">
        <v>107</v>
      </c>
      <c r="B13" s="233" t="s">
        <v>396</v>
      </c>
      <c r="C13" s="278" t="s">
        <v>397</v>
      </c>
      <c r="D13" s="236"/>
      <c r="E13" s="239"/>
      <c r="F13" s="376">
        <f>SUM(G14:G15)</f>
        <v>0</v>
      </c>
      <c r="G13" s="377"/>
      <c r="H13" s="243"/>
      <c r="I13" s="243">
        <f>SUM(I14:I15)</f>
        <v>0</v>
      </c>
      <c r="J13" s="243"/>
      <c r="K13" s="243">
        <f>SUM(K14:K15)</f>
        <v>19.349383872</v>
      </c>
      <c r="L13" s="244"/>
      <c r="M13" s="247">
        <f>SUM(M14:M15)</f>
        <v>0</v>
      </c>
    </row>
    <row r="14" spans="1:60" ht="12.75" outlineLevel="1">
      <c r="A14" s="245">
        <v>4</v>
      </c>
      <c r="B14" s="232" t="s">
        <v>398</v>
      </c>
      <c r="C14" s="276" t="s">
        <v>399</v>
      </c>
      <c r="D14" s="234" t="s">
        <v>112</v>
      </c>
      <c r="E14" s="237">
        <v>10.2336</v>
      </c>
      <c r="F14" s="240"/>
      <c r="G14" s="241">
        <f>E14*F14</f>
        <v>0</v>
      </c>
      <c r="H14" s="241">
        <v>21</v>
      </c>
      <c r="I14" s="241">
        <f>G14*(1+H14/100)</f>
        <v>0</v>
      </c>
      <c r="J14" s="241">
        <v>1.89077</v>
      </c>
      <c r="K14" s="241">
        <f>E14*J14</f>
        <v>19.349383872</v>
      </c>
      <c r="L14" s="242">
        <v>0</v>
      </c>
      <c r="M14" s="246">
        <f>E14*L14</f>
        <v>0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5"/>
      <c r="B15" s="232"/>
      <c r="C15" s="277" t="s">
        <v>499</v>
      </c>
      <c r="D15" s="235"/>
      <c r="E15" s="238">
        <v>10.23</v>
      </c>
      <c r="F15" s="241"/>
      <c r="G15" s="241"/>
      <c r="H15" s="241"/>
      <c r="I15" s="241"/>
      <c r="J15" s="241"/>
      <c r="K15" s="241"/>
      <c r="L15" s="242"/>
      <c r="M15" s="24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13" ht="12.75">
      <c r="A16" s="227" t="s">
        <v>107</v>
      </c>
      <c r="B16" s="233" t="s">
        <v>403</v>
      </c>
      <c r="C16" s="278" t="s">
        <v>404</v>
      </c>
      <c r="D16" s="236"/>
      <c r="E16" s="239"/>
      <c r="F16" s="376">
        <f>SUM(G17:G73)</f>
        <v>0</v>
      </c>
      <c r="G16" s="377"/>
      <c r="H16" s="243"/>
      <c r="I16" s="243">
        <f>SUM(I17:I73)</f>
        <v>0</v>
      </c>
      <c r="J16" s="243"/>
      <c r="K16" s="243">
        <f>SUM(K17:K73)</f>
        <v>3.48137</v>
      </c>
      <c r="L16" s="244"/>
      <c r="M16" s="247">
        <f>SUM(M17:M73)</f>
        <v>0</v>
      </c>
    </row>
    <row r="17" spans="1:60" ht="12.75" outlineLevel="1">
      <c r="A17" s="245">
        <v>5</v>
      </c>
      <c r="B17" s="232" t="s">
        <v>500</v>
      </c>
      <c r="C17" s="276" t="s">
        <v>501</v>
      </c>
      <c r="D17" s="234" t="s">
        <v>414</v>
      </c>
      <c r="E17" s="237">
        <v>10</v>
      </c>
      <c r="F17" s="240"/>
      <c r="G17" s="241">
        <f aca="true" t="shared" si="0" ref="G17:G48">E17*F17</f>
        <v>0</v>
      </c>
      <c r="H17" s="241">
        <v>21</v>
      </c>
      <c r="I17" s="241">
        <f aca="true" t="shared" si="1" ref="I17:I48">G17*(1+H17/100)</f>
        <v>0</v>
      </c>
      <c r="J17" s="241">
        <v>0</v>
      </c>
      <c r="K17" s="241">
        <f aca="true" t="shared" si="2" ref="K17:K48">E17*J17</f>
        <v>0</v>
      </c>
      <c r="L17" s="242">
        <v>0</v>
      </c>
      <c r="M17" s="246">
        <f aca="true" t="shared" si="3" ref="M17:M48">E17*L17</f>
        <v>0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5">
        <v>6</v>
      </c>
      <c r="B18" s="232" t="s">
        <v>502</v>
      </c>
      <c r="C18" s="276" t="s">
        <v>503</v>
      </c>
      <c r="D18" s="234" t="s">
        <v>414</v>
      </c>
      <c r="E18" s="237">
        <v>1</v>
      </c>
      <c r="F18" s="240"/>
      <c r="G18" s="241">
        <f t="shared" si="0"/>
        <v>0</v>
      </c>
      <c r="H18" s="241">
        <v>21</v>
      </c>
      <c r="I18" s="241">
        <f t="shared" si="1"/>
        <v>0</v>
      </c>
      <c r="J18" s="241">
        <v>0</v>
      </c>
      <c r="K18" s="241">
        <f t="shared" si="2"/>
        <v>0</v>
      </c>
      <c r="L18" s="242">
        <v>0</v>
      </c>
      <c r="M18" s="246">
        <f t="shared" si="3"/>
        <v>0</v>
      </c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5">
        <v>7</v>
      </c>
      <c r="B19" s="232" t="s">
        <v>504</v>
      </c>
      <c r="C19" s="276" t="s">
        <v>505</v>
      </c>
      <c r="D19" s="234" t="s">
        <v>414</v>
      </c>
      <c r="E19" s="237">
        <v>4</v>
      </c>
      <c r="F19" s="240"/>
      <c r="G19" s="241">
        <f t="shared" si="0"/>
        <v>0</v>
      </c>
      <c r="H19" s="241">
        <v>21</v>
      </c>
      <c r="I19" s="241">
        <f t="shared" si="1"/>
        <v>0</v>
      </c>
      <c r="J19" s="241">
        <v>0.00022</v>
      </c>
      <c r="K19" s="241">
        <f t="shared" si="2"/>
        <v>0.00088</v>
      </c>
      <c r="L19" s="242">
        <v>0</v>
      </c>
      <c r="M19" s="246">
        <f t="shared" si="3"/>
        <v>0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5">
        <v>8</v>
      </c>
      <c r="B20" s="232" t="s">
        <v>506</v>
      </c>
      <c r="C20" s="276" t="s">
        <v>507</v>
      </c>
      <c r="D20" s="234" t="s">
        <v>414</v>
      </c>
      <c r="E20" s="237">
        <v>5</v>
      </c>
      <c r="F20" s="240"/>
      <c r="G20" s="241">
        <f t="shared" si="0"/>
        <v>0</v>
      </c>
      <c r="H20" s="241">
        <v>21</v>
      </c>
      <c r="I20" s="241">
        <f t="shared" si="1"/>
        <v>0</v>
      </c>
      <c r="J20" s="241">
        <v>0.00041</v>
      </c>
      <c r="K20" s="241">
        <f t="shared" si="2"/>
        <v>0.0020499999999999997</v>
      </c>
      <c r="L20" s="242">
        <v>0</v>
      </c>
      <c r="M20" s="246">
        <f t="shared" si="3"/>
        <v>0</v>
      </c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5">
        <v>9</v>
      </c>
      <c r="B21" s="232" t="s">
        <v>508</v>
      </c>
      <c r="C21" s="276" t="s">
        <v>509</v>
      </c>
      <c r="D21" s="234" t="s">
        <v>414</v>
      </c>
      <c r="E21" s="237">
        <v>10</v>
      </c>
      <c r="F21" s="240"/>
      <c r="G21" s="241">
        <f t="shared" si="0"/>
        <v>0</v>
      </c>
      <c r="H21" s="241">
        <v>21</v>
      </c>
      <c r="I21" s="241">
        <f t="shared" si="1"/>
        <v>0</v>
      </c>
      <c r="J21" s="241">
        <v>0.00278</v>
      </c>
      <c r="K21" s="241">
        <f t="shared" si="2"/>
        <v>0.0278</v>
      </c>
      <c r="L21" s="242">
        <v>0</v>
      </c>
      <c r="M21" s="246">
        <f t="shared" si="3"/>
        <v>0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5">
        <v>10</v>
      </c>
      <c r="B22" s="232" t="s">
        <v>510</v>
      </c>
      <c r="C22" s="276" t="s">
        <v>511</v>
      </c>
      <c r="D22" s="234" t="s">
        <v>414</v>
      </c>
      <c r="E22" s="237">
        <v>2</v>
      </c>
      <c r="F22" s="240"/>
      <c r="G22" s="241">
        <f t="shared" si="0"/>
        <v>0</v>
      </c>
      <c r="H22" s="241">
        <v>21</v>
      </c>
      <c r="I22" s="241">
        <f t="shared" si="1"/>
        <v>0</v>
      </c>
      <c r="J22" s="241">
        <v>0.00298</v>
      </c>
      <c r="K22" s="241">
        <f t="shared" si="2"/>
        <v>0.00596</v>
      </c>
      <c r="L22" s="242">
        <v>0</v>
      </c>
      <c r="M22" s="246">
        <f t="shared" si="3"/>
        <v>0</v>
      </c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5">
        <v>11</v>
      </c>
      <c r="B23" s="232" t="s">
        <v>512</v>
      </c>
      <c r="C23" s="276" t="s">
        <v>513</v>
      </c>
      <c r="D23" s="234" t="s">
        <v>414</v>
      </c>
      <c r="E23" s="237">
        <v>2</v>
      </c>
      <c r="F23" s="240"/>
      <c r="G23" s="241">
        <f t="shared" si="0"/>
        <v>0</v>
      </c>
      <c r="H23" s="241">
        <v>21</v>
      </c>
      <c r="I23" s="241">
        <f t="shared" si="1"/>
        <v>0</v>
      </c>
      <c r="J23" s="241">
        <v>0.00505</v>
      </c>
      <c r="K23" s="241">
        <f t="shared" si="2"/>
        <v>0.0101</v>
      </c>
      <c r="L23" s="242">
        <v>0</v>
      </c>
      <c r="M23" s="246">
        <f t="shared" si="3"/>
        <v>0</v>
      </c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5">
        <v>12</v>
      </c>
      <c r="B24" s="232" t="s">
        <v>514</v>
      </c>
      <c r="C24" s="276" t="s">
        <v>515</v>
      </c>
      <c r="D24" s="234" t="s">
        <v>414</v>
      </c>
      <c r="E24" s="237">
        <v>1</v>
      </c>
      <c r="F24" s="240"/>
      <c r="G24" s="241">
        <f t="shared" si="0"/>
        <v>0</v>
      </c>
      <c r="H24" s="241">
        <v>21</v>
      </c>
      <c r="I24" s="241">
        <f t="shared" si="1"/>
        <v>0</v>
      </c>
      <c r="J24" s="241">
        <v>0.00646</v>
      </c>
      <c r="K24" s="241">
        <f t="shared" si="2"/>
        <v>0.00646</v>
      </c>
      <c r="L24" s="242">
        <v>0</v>
      </c>
      <c r="M24" s="246">
        <f t="shared" si="3"/>
        <v>0</v>
      </c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5">
        <v>13</v>
      </c>
      <c r="B25" s="232" t="s">
        <v>516</v>
      </c>
      <c r="C25" s="276" t="s">
        <v>517</v>
      </c>
      <c r="D25" s="234" t="s">
        <v>350</v>
      </c>
      <c r="E25" s="237">
        <v>45</v>
      </c>
      <c r="F25" s="240"/>
      <c r="G25" s="241">
        <f t="shared" si="0"/>
        <v>0</v>
      </c>
      <c r="H25" s="241">
        <v>21</v>
      </c>
      <c r="I25" s="241">
        <f t="shared" si="1"/>
        <v>0</v>
      </c>
      <c r="J25" s="241">
        <v>0</v>
      </c>
      <c r="K25" s="241">
        <f t="shared" si="2"/>
        <v>0</v>
      </c>
      <c r="L25" s="242">
        <v>0</v>
      </c>
      <c r="M25" s="246">
        <f t="shared" si="3"/>
        <v>0</v>
      </c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5">
        <v>14</v>
      </c>
      <c r="B26" s="232" t="s">
        <v>518</v>
      </c>
      <c r="C26" s="276" t="s">
        <v>519</v>
      </c>
      <c r="D26" s="234" t="s">
        <v>350</v>
      </c>
      <c r="E26" s="237">
        <v>23</v>
      </c>
      <c r="F26" s="240"/>
      <c r="G26" s="241">
        <f t="shared" si="0"/>
        <v>0</v>
      </c>
      <c r="H26" s="241">
        <v>21</v>
      </c>
      <c r="I26" s="241">
        <f t="shared" si="1"/>
        <v>0</v>
      </c>
      <c r="J26" s="241">
        <v>0</v>
      </c>
      <c r="K26" s="241">
        <f t="shared" si="2"/>
        <v>0</v>
      </c>
      <c r="L26" s="242">
        <v>0</v>
      </c>
      <c r="M26" s="246">
        <f t="shared" si="3"/>
        <v>0</v>
      </c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5">
        <v>15</v>
      </c>
      <c r="B27" s="232" t="s">
        <v>520</v>
      </c>
      <c r="C27" s="276" t="s">
        <v>521</v>
      </c>
      <c r="D27" s="234" t="s">
        <v>350</v>
      </c>
      <c r="E27" s="237">
        <v>190</v>
      </c>
      <c r="F27" s="240"/>
      <c r="G27" s="241">
        <f t="shared" si="0"/>
        <v>0</v>
      </c>
      <c r="H27" s="241">
        <v>21</v>
      </c>
      <c r="I27" s="241">
        <f t="shared" si="1"/>
        <v>0</v>
      </c>
      <c r="J27" s="241">
        <v>0</v>
      </c>
      <c r="K27" s="241">
        <f t="shared" si="2"/>
        <v>0</v>
      </c>
      <c r="L27" s="242">
        <v>0</v>
      </c>
      <c r="M27" s="246">
        <f t="shared" si="3"/>
        <v>0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5">
        <v>16</v>
      </c>
      <c r="B28" s="232" t="s">
        <v>522</v>
      </c>
      <c r="C28" s="276" t="s">
        <v>523</v>
      </c>
      <c r="D28" s="234" t="s">
        <v>414</v>
      </c>
      <c r="E28" s="237">
        <v>3</v>
      </c>
      <c r="F28" s="240"/>
      <c r="G28" s="241">
        <f t="shared" si="0"/>
        <v>0</v>
      </c>
      <c r="H28" s="241">
        <v>21</v>
      </c>
      <c r="I28" s="241">
        <f t="shared" si="1"/>
        <v>0</v>
      </c>
      <c r="J28" s="241">
        <v>2E-05</v>
      </c>
      <c r="K28" s="241">
        <f t="shared" si="2"/>
        <v>6.000000000000001E-05</v>
      </c>
      <c r="L28" s="242">
        <v>0</v>
      </c>
      <c r="M28" s="246">
        <f t="shared" si="3"/>
        <v>0</v>
      </c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5">
        <v>17</v>
      </c>
      <c r="B29" s="232" t="s">
        <v>524</v>
      </c>
      <c r="C29" s="276" t="s">
        <v>525</v>
      </c>
      <c r="D29" s="234" t="s">
        <v>414</v>
      </c>
      <c r="E29" s="237">
        <v>3</v>
      </c>
      <c r="F29" s="240"/>
      <c r="G29" s="241">
        <f t="shared" si="0"/>
        <v>0</v>
      </c>
      <c r="H29" s="241">
        <v>21</v>
      </c>
      <c r="I29" s="241">
        <f t="shared" si="1"/>
        <v>0</v>
      </c>
      <c r="J29" s="241">
        <v>0.00022</v>
      </c>
      <c r="K29" s="241">
        <f t="shared" si="2"/>
        <v>0.00066</v>
      </c>
      <c r="L29" s="242">
        <v>0</v>
      </c>
      <c r="M29" s="246">
        <f t="shared" si="3"/>
        <v>0</v>
      </c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5">
        <v>18</v>
      </c>
      <c r="B30" s="232" t="s">
        <v>526</v>
      </c>
      <c r="C30" s="276" t="s">
        <v>527</v>
      </c>
      <c r="D30" s="234" t="s">
        <v>414</v>
      </c>
      <c r="E30" s="237">
        <v>2</v>
      </c>
      <c r="F30" s="240"/>
      <c r="G30" s="241">
        <f t="shared" si="0"/>
        <v>0</v>
      </c>
      <c r="H30" s="241">
        <v>21</v>
      </c>
      <c r="I30" s="241">
        <f t="shared" si="1"/>
        <v>0</v>
      </c>
      <c r="J30" s="241">
        <v>0.00011</v>
      </c>
      <c r="K30" s="241">
        <f t="shared" si="2"/>
        <v>0.00022</v>
      </c>
      <c r="L30" s="242">
        <v>0</v>
      </c>
      <c r="M30" s="246">
        <f t="shared" si="3"/>
        <v>0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12.75" outlineLevel="1">
      <c r="A31" s="245">
        <v>19</v>
      </c>
      <c r="B31" s="232" t="s">
        <v>528</v>
      </c>
      <c r="C31" s="276" t="s">
        <v>529</v>
      </c>
      <c r="D31" s="234" t="s">
        <v>414</v>
      </c>
      <c r="E31" s="237">
        <v>1</v>
      </c>
      <c r="F31" s="240"/>
      <c r="G31" s="241">
        <f t="shared" si="0"/>
        <v>0</v>
      </c>
      <c r="H31" s="241">
        <v>21</v>
      </c>
      <c r="I31" s="241">
        <f t="shared" si="1"/>
        <v>0</v>
      </c>
      <c r="J31" s="241">
        <v>0.00277</v>
      </c>
      <c r="K31" s="241">
        <f t="shared" si="2"/>
        <v>0.00277</v>
      </c>
      <c r="L31" s="242">
        <v>0</v>
      </c>
      <c r="M31" s="246">
        <f t="shared" si="3"/>
        <v>0</v>
      </c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45">
        <v>20</v>
      </c>
      <c r="B32" s="232" t="s">
        <v>530</v>
      </c>
      <c r="C32" s="276" t="s">
        <v>531</v>
      </c>
      <c r="D32" s="234" t="s">
        <v>414</v>
      </c>
      <c r="E32" s="237">
        <v>3</v>
      </c>
      <c r="F32" s="240"/>
      <c r="G32" s="241">
        <f t="shared" si="0"/>
        <v>0</v>
      </c>
      <c r="H32" s="241">
        <v>21</v>
      </c>
      <c r="I32" s="241">
        <f t="shared" si="1"/>
        <v>0</v>
      </c>
      <c r="J32" s="241">
        <v>0.00041</v>
      </c>
      <c r="K32" s="241">
        <f t="shared" si="2"/>
        <v>0.00123</v>
      </c>
      <c r="L32" s="242">
        <v>0</v>
      </c>
      <c r="M32" s="246">
        <f t="shared" si="3"/>
        <v>0</v>
      </c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5">
        <v>21</v>
      </c>
      <c r="B33" s="232" t="s">
        <v>532</v>
      </c>
      <c r="C33" s="276" t="s">
        <v>533</v>
      </c>
      <c r="D33" s="234" t="s">
        <v>414</v>
      </c>
      <c r="E33" s="237">
        <v>1</v>
      </c>
      <c r="F33" s="240"/>
      <c r="G33" s="241">
        <f t="shared" si="0"/>
        <v>0</v>
      </c>
      <c r="H33" s="241">
        <v>21</v>
      </c>
      <c r="I33" s="241">
        <f t="shared" si="1"/>
        <v>0</v>
      </c>
      <c r="J33" s="241">
        <v>0.00278</v>
      </c>
      <c r="K33" s="241">
        <f t="shared" si="2"/>
        <v>0.00278</v>
      </c>
      <c r="L33" s="242">
        <v>0</v>
      </c>
      <c r="M33" s="246">
        <f t="shared" si="3"/>
        <v>0</v>
      </c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5">
        <v>22</v>
      </c>
      <c r="B34" s="232" t="s">
        <v>534</v>
      </c>
      <c r="C34" s="276" t="s">
        <v>535</v>
      </c>
      <c r="D34" s="234" t="s">
        <v>414</v>
      </c>
      <c r="E34" s="237">
        <v>3</v>
      </c>
      <c r="F34" s="240"/>
      <c r="G34" s="241">
        <f t="shared" si="0"/>
        <v>0</v>
      </c>
      <c r="H34" s="241">
        <v>21</v>
      </c>
      <c r="I34" s="241">
        <f t="shared" si="1"/>
        <v>0</v>
      </c>
      <c r="J34" s="241">
        <v>0</v>
      </c>
      <c r="K34" s="241">
        <f t="shared" si="2"/>
        <v>0</v>
      </c>
      <c r="L34" s="242">
        <v>0</v>
      </c>
      <c r="M34" s="246">
        <f t="shared" si="3"/>
        <v>0</v>
      </c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5">
        <v>23</v>
      </c>
      <c r="B35" s="232" t="s">
        <v>536</v>
      </c>
      <c r="C35" s="276" t="s">
        <v>537</v>
      </c>
      <c r="D35" s="234" t="s">
        <v>350</v>
      </c>
      <c r="E35" s="237">
        <v>45</v>
      </c>
      <c r="F35" s="240"/>
      <c r="G35" s="241">
        <f t="shared" si="0"/>
        <v>0</v>
      </c>
      <c r="H35" s="241">
        <v>21</v>
      </c>
      <c r="I35" s="241">
        <f t="shared" si="1"/>
        <v>0</v>
      </c>
      <c r="J35" s="241">
        <v>0</v>
      </c>
      <c r="K35" s="241">
        <f t="shared" si="2"/>
        <v>0</v>
      </c>
      <c r="L35" s="242">
        <v>0</v>
      </c>
      <c r="M35" s="246">
        <f t="shared" si="3"/>
        <v>0</v>
      </c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5">
        <v>24</v>
      </c>
      <c r="B36" s="232" t="s">
        <v>538</v>
      </c>
      <c r="C36" s="276" t="s">
        <v>539</v>
      </c>
      <c r="D36" s="234" t="s">
        <v>350</v>
      </c>
      <c r="E36" s="237">
        <v>45</v>
      </c>
      <c r="F36" s="240"/>
      <c r="G36" s="241">
        <f t="shared" si="0"/>
        <v>0</v>
      </c>
      <c r="H36" s="241">
        <v>21</v>
      </c>
      <c r="I36" s="241">
        <f t="shared" si="1"/>
        <v>0</v>
      </c>
      <c r="J36" s="241">
        <v>0</v>
      </c>
      <c r="K36" s="241">
        <f t="shared" si="2"/>
        <v>0</v>
      </c>
      <c r="L36" s="242">
        <v>0</v>
      </c>
      <c r="M36" s="246">
        <f t="shared" si="3"/>
        <v>0</v>
      </c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5">
        <v>25</v>
      </c>
      <c r="B37" s="232" t="s">
        <v>540</v>
      </c>
      <c r="C37" s="276" t="s">
        <v>541</v>
      </c>
      <c r="D37" s="234" t="s">
        <v>350</v>
      </c>
      <c r="E37" s="237">
        <v>213</v>
      </c>
      <c r="F37" s="240"/>
      <c r="G37" s="241">
        <f t="shared" si="0"/>
        <v>0</v>
      </c>
      <c r="H37" s="241">
        <v>21</v>
      </c>
      <c r="I37" s="241">
        <f t="shared" si="1"/>
        <v>0</v>
      </c>
      <c r="J37" s="241">
        <v>0</v>
      </c>
      <c r="K37" s="241">
        <f t="shared" si="2"/>
        <v>0</v>
      </c>
      <c r="L37" s="242">
        <v>0</v>
      </c>
      <c r="M37" s="246">
        <f t="shared" si="3"/>
        <v>0</v>
      </c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5">
        <v>26</v>
      </c>
      <c r="B38" s="232" t="s">
        <v>542</v>
      </c>
      <c r="C38" s="276" t="s">
        <v>543</v>
      </c>
      <c r="D38" s="234" t="s">
        <v>350</v>
      </c>
      <c r="E38" s="237">
        <v>213</v>
      </c>
      <c r="F38" s="240"/>
      <c r="G38" s="241">
        <f t="shared" si="0"/>
        <v>0</v>
      </c>
      <c r="H38" s="241">
        <v>21</v>
      </c>
      <c r="I38" s="241">
        <f t="shared" si="1"/>
        <v>0</v>
      </c>
      <c r="J38" s="241">
        <v>0</v>
      </c>
      <c r="K38" s="241">
        <f t="shared" si="2"/>
        <v>0</v>
      </c>
      <c r="L38" s="242">
        <v>0</v>
      </c>
      <c r="M38" s="246">
        <f t="shared" si="3"/>
        <v>0</v>
      </c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5">
        <v>27</v>
      </c>
      <c r="B39" s="232" t="s">
        <v>544</v>
      </c>
      <c r="C39" s="276" t="s">
        <v>545</v>
      </c>
      <c r="D39" s="234" t="s">
        <v>414</v>
      </c>
      <c r="E39" s="237">
        <v>3</v>
      </c>
      <c r="F39" s="240"/>
      <c r="G39" s="241">
        <f t="shared" si="0"/>
        <v>0</v>
      </c>
      <c r="H39" s="241">
        <v>21</v>
      </c>
      <c r="I39" s="241">
        <f t="shared" si="1"/>
        <v>0</v>
      </c>
      <c r="J39" s="241">
        <v>0.51066</v>
      </c>
      <c r="K39" s="241">
        <f t="shared" si="2"/>
        <v>1.53198</v>
      </c>
      <c r="L39" s="242">
        <v>0</v>
      </c>
      <c r="M39" s="246">
        <f t="shared" si="3"/>
        <v>0</v>
      </c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5">
        <v>28</v>
      </c>
      <c r="B40" s="232" t="s">
        <v>546</v>
      </c>
      <c r="C40" s="276" t="s">
        <v>547</v>
      </c>
      <c r="D40" s="234" t="s">
        <v>414</v>
      </c>
      <c r="E40" s="237">
        <v>10</v>
      </c>
      <c r="F40" s="240"/>
      <c r="G40" s="241">
        <f t="shared" si="0"/>
        <v>0</v>
      </c>
      <c r="H40" s="241">
        <v>21</v>
      </c>
      <c r="I40" s="241">
        <f t="shared" si="1"/>
        <v>0</v>
      </c>
      <c r="J40" s="241">
        <v>0.12303</v>
      </c>
      <c r="K40" s="241">
        <f t="shared" si="2"/>
        <v>1.2303</v>
      </c>
      <c r="L40" s="242">
        <v>0</v>
      </c>
      <c r="M40" s="246">
        <f t="shared" si="3"/>
        <v>0</v>
      </c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5">
        <v>29</v>
      </c>
      <c r="B41" s="232" t="s">
        <v>548</v>
      </c>
      <c r="C41" s="276" t="s">
        <v>549</v>
      </c>
      <c r="D41" s="234" t="s">
        <v>414</v>
      </c>
      <c r="E41" s="237">
        <v>2</v>
      </c>
      <c r="F41" s="240"/>
      <c r="G41" s="241">
        <f t="shared" si="0"/>
        <v>0</v>
      </c>
      <c r="H41" s="241">
        <v>21</v>
      </c>
      <c r="I41" s="241">
        <f t="shared" si="1"/>
        <v>0</v>
      </c>
      <c r="J41" s="241">
        <v>0.32906</v>
      </c>
      <c r="K41" s="241">
        <f t="shared" si="2"/>
        <v>0.65812</v>
      </c>
      <c r="L41" s="242">
        <v>0</v>
      </c>
      <c r="M41" s="246">
        <f t="shared" si="3"/>
        <v>0</v>
      </c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12.75" outlineLevel="1">
      <c r="A42" s="245">
        <v>30</v>
      </c>
      <c r="B42" s="232" t="s">
        <v>550</v>
      </c>
      <c r="C42" s="276" t="s">
        <v>458</v>
      </c>
      <c r="D42" s="234" t="s">
        <v>389</v>
      </c>
      <c r="E42" s="237">
        <v>1.235</v>
      </c>
      <c r="F42" s="240"/>
      <c r="G42" s="241">
        <f t="shared" si="0"/>
        <v>0</v>
      </c>
      <c r="H42" s="241">
        <v>21</v>
      </c>
      <c r="I42" s="241">
        <f t="shared" si="1"/>
        <v>0</v>
      </c>
      <c r="J42" s="241">
        <v>0</v>
      </c>
      <c r="K42" s="241">
        <f t="shared" si="2"/>
        <v>0</v>
      </c>
      <c r="L42" s="242">
        <v>0</v>
      </c>
      <c r="M42" s="246">
        <f t="shared" si="3"/>
        <v>0</v>
      </c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2.75" outlineLevel="1">
      <c r="A43" s="245">
        <v>31</v>
      </c>
      <c r="B43" s="232" t="s">
        <v>551</v>
      </c>
      <c r="C43" s="276" t="s">
        <v>552</v>
      </c>
      <c r="D43" s="234" t="s">
        <v>350</v>
      </c>
      <c r="E43" s="237">
        <v>45</v>
      </c>
      <c r="F43" s="240"/>
      <c r="G43" s="241">
        <f t="shared" si="0"/>
        <v>0</v>
      </c>
      <c r="H43" s="241">
        <v>21</v>
      </c>
      <c r="I43" s="241">
        <f t="shared" si="1"/>
        <v>0</v>
      </c>
      <c r="J43" s="241">
        <v>0</v>
      </c>
      <c r="K43" s="241">
        <f t="shared" si="2"/>
        <v>0</v>
      </c>
      <c r="L43" s="242">
        <v>0</v>
      </c>
      <c r="M43" s="246">
        <f t="shared" si="3"/>
        <v>0</v>
      </c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2.75" outlineLevel="1">
      <c r="A44" s="245">
        <v>32</v>
      </c>
      <c r="B44" s="232" t="s">
        <v>553</v>
      </c>
      <c r="C44" s="276" t="s">
        <v>554</v>
      </c>
      <c r="D44" s="234" t="s">
        <v>350</v>
      </c>
      <c r="E44" s="237">
        <v>23</v>
      </c>
      <c r="F44" s="240"/>
      <c r="G44" s="241">
        <f t="shared" si="0"/>
        <v>0</v>
      </c>
      <c r="H44" s="241">
        <v>21</v>
      </c>
      <c r="I44" s="241">
        <f t="shared" si="1"/>
        <v>0</v>
      </c>
      <c r="J44" s="241">
        <v>0</v>
      </c>
      <c r="K44" s="241">
        <f t="shared" si="2"/>
        <v>0</v>
      </c>
      <c r="L44" s="242">
        <v>0</v>
      </c>
      <c r="M44" s="246">
        <f t="shared" si="3"/>
        <v>0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22.5" outlineLevel="1">
      <c r="A45" s="245">
        <v>33</v>
      </c>
      <c r="B45" s="232" t="s">
        <v>555</v>
      </c>
      <c r="C45" s="276" t="s">
        <v>556</v>
      </c>
      <c r="D45" s="234" t="s">
        <v>350</v>
      </c>
      <c r="E45" s="237">
        <v>190</v>
      </c>
      <c r="F45" s="240"/>
      <c r="G45" s="241">
        <f t="shared" si="0"/>
        <v>0</v>
      </c>
      <c r="H45" s="241">
        <v>21</v>
      </c>
      <c r="I45" s="241">
        <f t="shared" si="1"/>
        <v>0</v>
      </c>
      <c r="J45" s="241">
        <v>0</v>
      </c>
      <c r="K45" s="241">
        <f t="shared" si="2"/>
        <v>0</v>
      </c>
      <c r="L45" s="242">
        <v>0</v>
      </c>
      <c r="M45" s="246">
        <f t="shared" si="3"/>
        <v>0</v>
      </c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5">
        <v>34</v>
      </c>
      <c r="B46" s="232" t="s">
        <v>557</v>
      </c>
      <c r="C46" s="276" t="s">
        <v>558</v>
      </c>
      <c r="D46" s="234" t="s">
        <v>414</v>
      </c>
      <c r="E46" s="237">
        <v>1</v>
      </c>
      <c r="F46" s="240"/>
      <c r="G46" s="241">
        <f t="shared" si="0"/>
        <v>0</v>
      </c>
      <c r="H46" s="241">
        <v>21</v>
      </c>
      <c r="I46" s="241">
        <f t="shared" si="1"/>
        <v>0</v>
      </c>
      <c r="J46" s="241">
        <v>0</v>
      </c>
      <c r="K46" s="241">
        <f t="shared" si="2"/>
        <v>0</v>
      </c>
      <c r="L46" s="242">
        <v>0</v>
      </c>
      <c r="M46" s="246">
        <f t="shared" si="3"/>
        <v>0</v>
      </c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22.5" outlineLevel="1">
      <c r="A47" s="245">
        <v>35</v>
      </c>
      <c r="B47" s="232" t="s">
        <v>559</v>
      </c>
      <c r="C47" s="276" t="s">
        <v>560</v>
      </c>
      <c r="D47" s="234" t="s">
        <v>414</v>
      </c>
      <c r="E47" s="237">
        <v>2</v>
      </c>
      <c r="F47" s="240"/>
      <c r="G47" s="241">
        <f t="shared" si="0"/>
        <v>0</v>
      </c>
      <c r="H47" s="241">
        <v>21</v>
      </c>
      <c r="I47" s="241">
        <f t="shared" si="1"/>
        <v>0</v>
      </c>
      <c r="J47" s="241">
        <v>0</v>
      </c>
      <c r="K47" s="241">
        <f t="shared" si="2"/>
        <v>0</v>
      </c>
      <c r="L47" s="242">
        <v>0</v>
      </c>
      <c r="M47" s="246">
        <f t="shared" si="3"/>
        <v>0</v>
      </c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2.75" outlineLevel="1">
      <c r="A48" s="245">
        <v>36</v>
      </c>
      <c r="B48" s="232" t="s">
        <v>561</v>
      </c>
      <c r="C48" s="276" t="s">
        <v>562</v>
      </c>
      <c r="D48" s="234" t="s">
        <v>414</v>
      </c>
      <c r="E48" s="237">
        <v>3</v>
      </c>
      <c r="F48" s="240"/>
      <c r="G48" s="241">
        <f t="shared" si="0"/>
        <v>0</v>
      </c>
      <c r="H48" s="241">
        <v>21</v>
      </c>
      <c r="I48" s="241">
        <f t="shared" si="1"/>
        <v>0</v>
      </c>
      <c r="J48" s="241">
        <v>0</v>
      </c>
      <c r="K48" s="241">
        <f t="shared" si="2"/>
        <v>0</v>
      </c>
      <c r="L48" s="242">
        <v>0</v>
      </c>
      <c r="M48" s="246">
        <f t="shared" si="3"/>
        <v>0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2.75" outlineLevel="1">
      <c r="A49" s="245">
        <v>37</v>
      </c>
      <c r="B49" s="232" t="s">
        <v>563</v>
      </c>
      <c r="C49" s="276" t="s">
        <v>564</v>
      </c>
      <c r="D49" s="234" t="s">
        <v>414</v>
      </c>
      <c r="E49" s="237">
        <v>3</v>
      </c>
      <c r="F49" s="240"/>
      <c r="G49" s="241">
        <f aca="true" t="shared" si="4" ref="G49:G73">E49*F49</f>
        <v>0</v>
      </c>
      <c r="H49" s="241">
        <v>21</v>
      </c>
      <c r="I49" s="241">
        <f aca="true" t="shared" si="5" ref="I49:I73">G49*(1+H49/100)</f>
        <v>0</v>
      </c>
      <c r="J49" s="241">
        <v>0</v>
      </c>
      <c r="K49" s="241">
        <f aca="true" t="shared" si="6" ref="K49:K73">E49*J49</f>
        <v>0</v>
      </c>
      <c r="L49" s="242">
        <v>0</v>
      </c>
      <c r="M49" s="246">
        <f aca="true" t="shared" si="7" ref="M49:M73">E49*L49</f>
        <v>0</v>
      </c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5">
        <v>38</v>
      </c>
      <c r="B50" s="232" t="s">
        <v>565</v>
      </c>
      <c r="C50" s="276" t="s">
        <v>566</v>
      </c>
      <c r="D50" s="234" t="s">
        <v>414</v>
      </c>
      <c r="E50" s="237">
        <v>1</v>
      </c>
      <c r="F50" s="240"/>
      <c r="G50" s="241">
        <f t="shared" si="4"/>
        <v>0</v>
      </c>
      <c r="H50" s="241">
        <v>21</v>
      </c>
      <c r="I50" s="241">
        <f t="shared" si="5"/>
        <v>0</v>
      </c>
      <c r="J50" s="241">
        <v>0</v>
      </c>
      <c r="K50" s="241">
        <f t="shared" si="6"/>
        <v>0</v>
      </c>
      <c r="L50" s="242">
        <v>0</v>
      </c>
      <c r="M50" s="246">
        <f t="shared" si="7"/>
        <v>0</v>
      </c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5">
        <v>39</v>
      </c>
      <c r="B51" s="232" t="s">
        <v>567</v>
      </c>
      <c r="C51" s="276" t="s">
        <v>568</v>
      </c>
      <c r="D51" s="234" t="s">
        <v>414</v>
      </c>
      <c r="E51" s="237">
        <v>7</v>
      </c>
      <c r="F51" s="240"/>
      <c r="G51" s="241">
        <f t="shared" si="4"/>
        <v>0</v>
      </c>
      <c r="H51" s="241">
        <v>21</v>
      </c>
      <c r="I51" s="241">
        <f t="shared" si="5"/>
        <v>0</v>
      </c>
      <c r="J51" s="241">
        <v>0</v>
      </c>
      <c r="K51" s="241">
        <f t="shared" si="6"/>
        <v>0</v>
      </c>
      <c r="L51" s="242">
        <v>0</v>
      </c>
      <c r="M51" s="246">
        <f t="shared" si="7"/>
        <v>0</v>
      </c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12.75" outlineLevel="1">
      <c r="A52" s="245">
        <v>40</v>
      </c>
      <c r="B52" s="232" t="s">
        <v>569</v>
      </c>
      <c r="C52" s="276" t="s">
        <v>570</v>
      </c>
      <c r="D52" s="234" t="s">
        <v>414</v>
      </c>
      <c r="E52" s="237">
        <v>7</v>
      </c>
      <c r="F52" s="240"/>
      <c r="G52" s="241">
        <f t="shared" si="4"/>
        <v>0</v>
      </c>
      <c r="H52" s="241">
        <v>21</v>
      </c>
      <c r="I52" s="241">
        <f t="shared" si="5"/>
        <v>0</v>
      </c>
      <c r="J52" s="241">
        <v>0</v>
      </c>
      <c r="K52" s="241">
        <f t="shared" si="6"/>
        <v>0</v>
      </c>
      <c r="L52" s="242">
        <v>0</v>
      </c>
      <c r="M52" s="246">
        <f t="shared" si="7"/>
        <v>0</v>
      </c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5">
        <v>41</v>
      </c>
      <c r="B53" s="232" t="s">
        <v>571</v>
      </c>
      <c r="C53" s="276" t="s">
        <v>572</v>
      </c>
      <c r="D53" s="234" t="s">
        <v>414</v>
      </c>
      <c r="E53" s="237">
        <v>1</v>
      </c>
      <c r="F53" s="240"/>
      <c r="G53" s="241">
        <f t="shared" si="4"/>
        <v>0</v>
      </c>
      <c r="H53" s="241">
        <v>21</v>
      </c>
      <c r="I53" s="241">
        <f t="shared" si="5"/>
        <v>0</v>
      </c>
      <c r="J53" s="241">
        <v>0</v>
      </c>
      <c r="K53" s="241">
        <f t="shared" si="6"/>
        <v>0</v>
      </c>
      <c r="L53" s="242">
        <v>0</v>
      </c>
      <c r="M53" s="246">
        <f t="shared" si="7"/>
        <v>0</v>
      </c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5">
        <v>42</v>
      </c>
      <c r="B54" s="232" t="s">
        <v>573</v>
      </c>
      <c r="C54" s="276" t="s">
        <v>574</v>
      </c>
      <c r="D54" s="234" t="s">
        <v>414</v>
      </c>
      <c r="E54" s="237">
        <v>1</v>
      </c>
      <c r="F54" s="240"/>
      <c r="G54" s="241">
        <f t="shared" si="4"/>
        <v>0</v>
      </c>
      <c r="H54" s="241">
        <v>21</v>
      </c>
      <c r="I54" s="241">
        <f t="shared" si="5"/>
        <v>0</v>
      </c>
      <c r="J54" s="241">
        <v>0</v>
      </c>
      <c r="K54" s="241">
        <f t="shared" si="6"/>
        <v>0</v>
      </c>
      <c r="L54" s="242">
        <v>0</v>
      </c>
      <c r="M54" s="246">
        <f t="shared" si="7"/>
        <v>0</v>
      </c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5">
        <v>43</v>
      </c>
      <c r="B55" s="232" t="s">
        <v>575</v>
      </c>
      <c r="C55" s="276" t="s">
        <v>576</v>
      </c>
      <c r="D55" s="234" t="s">
        <v>414</v>
      </c>
      <c r="E55" s="237">
        <v>4</v>
      </c>
      <c r="F55" s="240"/>
      <c r="G55" s="241">
        <f t="shared" si="4"/>
        <v>0</v>
      </c>
      <c r="H55" s="241">
        <v>21</v>
      </c>
      <c r="I55" s="241">
        <f t="shared" si="5"/>
        <v>0</v>
      </c>
      <c r="J55" s="241">
        <v>0</v>
      </c>
      <c r="K55" s="241">
        <f t="shared" si="6"/>
        <v>0</v>
      </c>
      <c r="L55" s="242">
        <v>0</v>
      </c>
      <c r="M55" s="246">
        <f t="shared" si="7"/>
        <v>0</v>
      </c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5">
        <v>44</v>
      </c>
      <c r="B56" s="232" t="s">
        <v>577</v>
      </c>
      <c r="C56" s="276" t="s">
        <v>578</v>
      </c>
      <c r="D56" s="234" t="s">
        <v>414</v>
      </c>
      <c r="E56" s="237">
        <v>6</v>
      </c>
      <c r="F56" s="240"/>
      <c r="G56" s="241">
        <f t="shared" si="4"/>
        <v>0</v>
      </c>
      <c r="H56" s="241">
        <v>21</v>
      </c>
      <c r="I56" s="241">
        <f t="shared" si="5"/>
        <v>0</v>
      </c>
      <c r="J56" s="241">
        <v>0</v>
      </c>
      <c r="K56" s="241">
        <f t="shared" si="6"/>
        <v>0</v>
      </c>
      <c r="L56" s="242">
        <v>0</v>
      </c>
      <c r="M56" s="246">
        <f t="shared" si="7"/>
        <v>0</v>
      </c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5">
        <v>45</v>
      </c>
      <c r="B57" s="232" t="s">
        <v>579</v>
      </c>
      <c r="C57" s="276" t="s">
        <v>580</v>
      </c>
      <c r="D57" s="234" t="s">
        <v>414</v>
      </c>
      <c r="E57" s="237">
        <v>1</v>
      </c>
      <c r="F57" s="240"/>
      <c r="G57" s="241">
        <f t="shared" si="4"/>
        <v>0</v>
      </c>
      <c r="H57" s="241">
        <v>21</v>
      </c>
      <c r="I57" s="241">
        <f t="shared" si="5"/>
        <v>0</v>
      </c>
      <c r="J57" s="241">
        <v>0</v>
      </c>
      <c r="K57" s="241">
        <f t="shared" si="6"/>
        <v>0</v>
      </c>
      <c r="L57" s="242">
        <v>0</v>
      </c>
      <c r="M57" s="246">
        <f t="shared" si="7"/>
        <v>0</v>
      </c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12.75" outlineLevel="1">
      <c r="A58" s="245">
        <v>46</v>
      </c>
      <c r="B58" s="232" t="s">
        <v>581</v>
      </c>
      <c r="C58" s="276" t="s">
        <v>582</v>
      </c>
      <c r="D58" s="234" t="s">
        <v>414</v>
      </c>
      <c r="E58" s="237">
        <v>1</v>
      </c>
      <c r="F58" s="240"/>
      <c r="G58" s="241">
        <f t="shared" si="4"/>
        <v>0</v>
      </c>
      <c r="H58" s="241">
        <v>21</v>
      </c>
      <c r="I58" s="241">
        <f t="shared" si="5"/>
        <v>0</v>
      </c>
      <c r="J58" s="241">
        <v>0</v>
      </c>
      <c r="K58" s="241">
        <f t="shared" si="6"/>
        <v>0</v>
      </c>
      <c r="L58" s="242">
        <v>0</v>
      </c>
      <c r="M58" s="246">
        <f t="shared" si="7"/>
        <v>0</v>
      </c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12.75" outlineLevel="1">
      <c r="A59" s="245">
        <v>47</v>
      </c>
      <c r="B59" s="232" t="s">
        <v>583</v>
      </c>
      <c r="C59" s="276" t="s">
        <v>584</v>
      </c>
      <c r="D59" s="234" t="s">
        <v>414</v>
      </c>
      <c r="E59" s="237">
        <v>1</v>
      </c>
      <c r="F59" s="240"/>
      <c r="G59" s="241">
        <f t="shared" si="4"/>
        <v>0</v>
      </c>
      <c r="H59" s="241">
        <v>21</v>
      </c>
      <c r="I59" s="241">
        <f t="shared" si="5"/>
        <v>0</v>
      </c>
      <c r="J59" s="241">
        <v>0</v>
      </c>
      <c r="K59" s="241">
        <f t="shared" si="6"/>
        <v>0</v>
      </c>
      <c r="L59" s="242">
        <v>0</v>
      </c>
      <c r="M59" s="246">
        <f t="shared" si="7"/>
        <v>0</v>
      </c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12.75" outlineLevel="1">
      <c r="A60" s="245">
        <v>48</v>
      </c>
      <c r="B60" s="232" t="s">
        <v>585</v>
      </c>
      <c r="C60" s="276" t="s">
        <v>586</v>
      </c>
      <c r="D60" s="234" t="s">
        <v>414</v>
      </c>
      <c r="E60" s="237">
        <v>2</v>
      </c>
      <c r="F60" s="240"/>
      <c r="G60" s="241">
        <f t="shared" si="4"/>
        <v>0</v>
      </c>
      <c r="H60" s="241">
        <v>21</v>
      </c>
      <c r="I60" s="241">
        <f t="shared" si="5"/>
        <v>0</v>
      </c>
      <c r="J60" s="241">
        <v>0</v>
      </c>
      <c r="K60" s="241">
        <f t="shared" si="6"/>
        <v>0</v>
      </c>
      <c r="L60" s="242">
        <v>0</v>
      </c>
      <c r="M60" s="246">
        <f t="shared" si="7"/>
        <v>0</v>
      </c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12.75" outlineLevel="1">
      <c r="A61" s="245">
        <v>49</v>
      </c>
      <c r="B61" s="232" t="s">
        <v>587</v>
      </c>
      <c r="C61" s="276" t="s">
        <v>588</v>
      </c>
      <c r="D61" s="234" t="s">
        <v>414</v>
      </c>
      <c r="E61" s="237">
        <v>3</v>
      </c>
      <c r="F61" s="240"/>
      <c r="G61" s="241">
        <f t="shared" si="4"/>
        <v>0</v>
      </c>
      <c r="H61" s="241">
        <v>21</v>
      </c>
      <c r="I61" s="241">
        <f t="shared" si="5"/>
        <v>0</v>
      </c>
      <c r="J61" s="241">
        <v>0</v>
      </c>
      <c r="K61" s="241">
        <f t="shared" si="6"/>
        <v>0</v>
      </c>
      <c r="L61" s="242">
        <v>0</v>
      </c>
      <c r="M61" s="246">
        <f t="shared" si="7"/>
        <v>0</v>
      </c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12.75" outlineLevel="1">
      <c r="A62" s="245">
        <v>50</v>
      </c>
      <c r="B62" s="232" t="s">
        <v>589</v>
      </c>
      <c r="C62" s="276" t="s">
        <v>590</v>
      </c>
      <c r="D62" s="234" t="s">
        <v>414</v>
      </c>
      <c r="E62" s="237">
        <v>1</v>
      </c>
      <c r="F62" s="240"/>
      <c r="G62" s="241">
        <f t="shared" si="4"/>
        <v>0</v>
      </c>
      <c r="H62" s="241">
        <v>21</v>
      </c>
      <c r="I62" s="241">
        <f t="shared" si="5"/>
        <v>0</v>
      </c>
      <c r="J62" s="241">
        <v>0</v>
      </c>
      <c r="K62" s="241">
        <f t="shared" si="6"/>
        <v>0</v>
      </c>
      <c r="L62" s="242">
        <v>0</v>
      </c>
      <c r="M62" s="246">
        <f t="shared" si="7"/>
        <v>0</v>
      </c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5">
        <v>51</v>
      </c>
      <c r="B63" s="232" t="s">
        <v>591</v>
      </c>
      <c r="C63" s="276" t="s">
        <v>592</v>
      </c>
      <c r="D63" s="234" t="s">
        <v>414</v>
      </c>
      <c r="E63" s="237">
        <v>2</v>
      </c>
      <c r="F63" s="240"/>
      <c r="G63" s="241">
        <f t="shared" si="4"/>
        <v>0</v>
      </c>
      <c r="H63" s="241">
        <v>21</v>
      </c>
      <c r="I63" s="241">
        <f t="shared" si="5"/>
        <v>0</v>
      </c>
      <c r="J63" s="241">
        <v>0</v>
      </c>
      <c r="K63" s="241">
        <f t="shared" si="6"/>
        <v>0</v>
      </c>
      <c r="L63" s="242">
        <v>0</v>
      </c>
      <c r="M63" s="246">
        <f t="shared" si="7"/>
        <v>0</v>
      </c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5">
        <v>52</v>
      </c>
      <c r="B64" s="232" t="s">
        <v>593</v>
      </c>
      <c r="C64" s="276" t="s">
        <v>594</v>
      </c>
      <c r="D64" s="234" t="s">
        <v>414</v>
      </c>
      <c r="E64" s="237">
        <v>2</v>
      </c>
      <c r="F64" s="240"/>
      <c r="G64" s="241">
        <f t="shared" si="4"/>
        <v>0</v>
      </c>
      <c r="H64" s="241">
        <v>21</v>
      </c>
      <c r="I64" s="241">
        <f t="shared" si="5"/>
        <v>0</v>
      </c>
      <c r="J64" s="241">
        <v>0</v>
      </c>
      <c r="K64" s="241">
        <f t="shared" si="6"/>
        <v>0</v>
      </c>
      <c r="L64" s="242">
        <v>0</v>
      </c>
      <c r="M64" s="246">
        <f t="shared" si="7"/>
        <v>0</v>
      </c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5">
        <v>53</v>
      </c>
      <c r="B65" s="232" t="s">
        <v>595</v>
      </c>
      <c r="C65" s="276" t="s">
        <v>596</v>
      </c>
      <c r="D65" s="234" t="s">
        <v>414</v>
      </c>
      <c r="E65" s="237">
        <v>1</v>
      </c>
      <c r="F65" s="240"/>
      <c r="G65" s="241">
        <f t="shared" si="4"/>
        <v>0</v>
      </c>
      <c r="H65" s="241">
        <v>21</v>
      </c>
      <c r="I65" s="241">
        <f t="shared" si="5"/>
        <v>0</v>
      </c>
      <c r="J65" s="241">
        <v>0</v>
      </c>
      <c r="K65" s="241">
        <f t="shared" si="6"/>
        <v>0</v>
      </c>
      <c r="L65" s="242">
        <v>0</v>
      </c>
      <c r="M65" s="246">
        <f t="shared" si="7"/>
        <v>0</v>
      </c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12.75" outlineLevel="1">
      <c r="A66" s="245">
        <v>54</v>
      </c>
      <c r="B66" s="232" t="s">
        <v>597</v>
      </c>
      <c r="C66" s="276" t="s">
        <v>598</v>
      </c>
      <c r="D66" s="234" t="s">
        <v>414</v>
      </c>
      <c r="E66" s="237">
        <v>3</v>
      </c>
      <c r="F66" s="240"/>
      <c r="G66" s="241">
        <f t="shared" si="4"/>
        <v>0</v>
      </c>
      <c r="H66" s="241">
        <v>21</v>
      </c>
      <c r="I66" s="241">
        <f t="shared" si="5"/>
        <v>0</v>
      </c>
      <c r="J66" s="241">
        <v>0</v>
      </c>
      <c r="K66" s="241">
        <f t="shared" si="6"/>
        <v>0</v>
      </c>
      <c r="L66" s="242">
        <v>0</v>
      </c>
      <c r="M66" s="246">
        <f t="shared" si="7"/>
        <v>0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12.75" outlineLevel="1">
      <c r="A67" s="245">
        <v>55</v>
      </c>
      <c r="B67" s="232" t="s">
        <v>599</v>
      </c>
      <c r="C67" s="276" t="s">
        <v>600</v>
      </c>
      <c r="D67" s="234" t="s">
        <v>414</v>
      </c>
      <c r="E67" s="237">
        <v>3</v>
      </c>
      <c r="F67" s="240"/>
      <c r="G67" s="241">
        <f t="shared" si="4"/>
        <v>0</v>
      </c>
      <c r="H67" s="241">
        <v>21</v>
      </c>
      <c r="I67" s="241">
        <f t="shared" si="5"/>
        <v>0</v>
      </c>
      <c r="J67" s="241">
        <v>0</v>
      </c>
      <c r="K67" s="241">
        <f t="shared" si="6"/>
        <v>0</v>
      </c>
      <c r="L67" s="242">
        <v>0</v>
      </c>
      <c r="M67" s="246">
        <f t="shared" si="7"/>
        <v>0</v>
      </c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12.75" outlineLevel="1">
      <c r="A68" s="245">
        <v>56</v>
      </c>
      <c r="B68" s="232" t="s">
        <v>601</v>
      </c>
      <c r="C68" s="276" t="s">
        <v>602</v>
      </c>
      <c r="D68" s="234" t="s">
        <v>414</v>
      </c>
      <c r="E68" s="237">
        <v>3</v>
      </c>
      <c r="F68" s="240"/>
      <c r="G68" s="241">
        <f t="shared" si="4"/>
        <v>0</v>
      </c>
      <c r="H68" s="241">
        <v>21</v>
      </c>
      <c r="I68" s="241">
        <f t="shared" si="5"/>
        <v>0</v>
      </c>
      <c r="J68" s="241">
        <v>0</v>
      </c>
      <c r="K68" s="241">
        <f t="shared" si="6"/>
        <v>0</v>
      </c>
      <c r="L68" s="242">
        <v>0</v>
      </c>
      <c r="M68" s="246">
        <f t="shared" si="7"/>
        <v>0</v>
      </c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5">
        <v>57</v>
      </c>
      <c r="B69" s="232" t="s">
        <v>603</v>
      </c>
      <c r="C69" s="276" t="s">
        <v>604</v>
      </c>
      <c r="D69" s="234" t="s">
        <v>414</v>
      </c>
      <c r="E69" s="237">
        <v>3</v>
      </c>
      <c r="F69" s="240"/>
      <c r="G69" s="241">
        <f t="shared" si="4"/>
        <v>0</v>
      </c>
      <c r="H69" s="241">
        <v>21</v>
      </c>
      <c r="I69" s="241">
        <f t="shared" si="5"/>
        <v>0</v>
      </c>
      <c r="J69" s="241">
        <v>0</v>
      </c>
      <c r="K69" s="241">
        <f t="shared" si="6"/>
        <v>0</v>
      </c>
      <c r="L69" s="242">
        <v>0</v>
      </c>
      <c r="M69" s="246">
        <f t="shared" si="7"/>
        <v>0</v>
      </c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60" ht="12.75" outlineLevel="1">
      <c r="A70" s="245">
        <v>58</v>
      </c>
      <c r="B70" s="232" t="s">
        <v>605</v>
      </c>
      <c r="C70" s="276" t="s">
        <v>606</v>
      </c>
      <c r="D70" s="234" t="s">
        <v>414</v>
      </c>
      <c r="E70" s="237">
        <v>3</v>
      </c>
      <c r="F70" s="240"/>
      <c r="G70" s="241">
        <f t="shared" si="4"/>
        <v>0</v>
      </c>
      <c r="H70" s="241">
        <v>21</v>
      </c>
      <c r="I70" s="241">
        <f t="shared" si="5"/>
        <v>0</v>
      </c>
      <c r="J70" s="241">
        <v>0</v>
      </c>
      <c r="K70" s="241">
        <f t="shared" si="6"/>
        <v>0</v>
      </c>
      <c r="L70" s="242">
        <v>0</v>
      </c>
      <c r="M70" s="246">
        <f t="shared" si="7"/>
        <v>0</v>
      </c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</row>
    <row r="71" spans="1:60" ht="22.5" outlineLevel="1">
      <c r="A71" s="245">
        <v>59</v>
      </c>
      <c r="B71" s="232" t="s">
        <v>607</v>
      </c>
      <c r="C71" s="276" t="s">
        <v>608</v>
      </c>
      <c r="D71" s="234" t="s">
        <v>386</v>
      </c>
      <c r="E71" s="237">
        <v>3</v>
      </c>
      <c r="F71" s="240"/>
      <c r="G71" s="241">
        <f t="shared" si="4"/>
        <v>0</v>
      </c>
      <c r="H71" s="241">
        <v>21</v>
      </c>
      <c r="I71" s="241">
        <f t="shared" si="5"/>
        <v>0</v>
      </c>
      <c r="J71" s="241">
        <v>0</v>
      </c>
      <c r="K71" s="241">
        <f t="shared" si="6"/>
        <v>0</v>
      </c>
      <c r="L71" s="242">
        <v>0</v>
      </c>
      <c r="M71" s="246">
        <f t="shared" si="7"/>
        <v>0</v>
      </c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60" ht="12.75" outlineLevel="1">
      <c r="A72" s="245">
        <v>60</v>
      </c>
      <c r="B72" s="232" t="s">
        <v>609</v>
      </c>
      <c r="C72" s="276" t="s">
        <v>610</v>
      </c>
      <c r="D72" s="234" t="s">
        <v>386</v>
      </c>
      <c r="E72" s="237">
        <v>1</v>
      </c>
      <c r="F72" s="240"/>
      <c r="G72" s="241">
        <f t="shared" si="4"/>
        <v>0</v>
      </c>
      <c r="H72" s="241">
        <v>21</v>
      </c>
      <c r="I72" s="241">
        <f t="shared" si="5"/>
        <v>0</v>
      </c>
      <c r="J72" s="241">
        <v>0</v>
      </c>
      <c r="K72" s="241">
        <f t="shared" si="6"/>
        <v>0</v>
      </c>
      <c r="L72" s="242">
        <v>0</v>
      </c>
      <c r="M72" s="246">
        <f t="shared" si="7"/>
        <v>0</v>
      </c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</row>
    <row r="73" spans="1:60" ht="12.75" outlineLevel="1">
      <c r="A73" s="245">
        <v>61</v>
      </c>
      <c r="B73" s="232" t="s">
        <v>611</v>
      </c>
      <c r="C73" s="276" t="s">
        <v>612</v>
      </c>
      <c r="D73" s="234" t="s">
        <v>386</v>
      </c>
      <c r="E73" s="237">
        <v>3</v>
      </c>
      <c r="F73" s="240"/>
      <c r="G73" s="241">
        <f t="shared" si="4"/>
        <v>0</v>
      </c>
      <c r="H73" s="241">
        <v>21</v>
      </c>
      <c r="I73" s="241">
        <f t="shared" si="5"/>
        <v>0</v>
      </c>
      <c r="J73" s="241">
        <v>0</v>
      </c>
      <c r="K73" s="241">
        <f t="shared" si="6"/>
        <v>0</v>
      </c>
      <c r="L73" s="242">
        <v>0</v>
      </c>
      <c r="M73" s="246">
        <f t="shared" si="7"/>
        <v>0</v>
      </c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13" ht="12.75">
      <c r="A74" s="227" t="s">
        <v>107</v>
      </c>
      <c r="B74" s="233" t="s">
        <v>346</v>
      </c>
      <c r="C74" s="278" t="s">
        <v>347</v>
      </c>
      <c r="D74" s="236"/>
      <c r="E74" s="239"/>
      <c r="F74" s="376">
        <f>SUM(G75:G76)</f>
        <v>0</v>
      </c>
      <c r="G74" s="377"/>
      <c r="H74" s="243"/>
      <c r="I74" s="243">
        <f>SUM(I75:I76)</f>
        <v>0</v>
      </c>
      <c r="J74" s="243"/>
      <c r="K74" s="243">
        <f>SUM(K75:K76)</f>
        <v>0</v>
      </c>
      <c r="L74" s="244"/>
      <c r="M74" s="247">
        <f>SUM(M75:M76)</f>
        <v>0</v>
      </c>
    </row>
    <row r="75" spans="1:60" ht="12.75" outlineLevel="1">
      <c r="A75" s="245">
        <v>62</v>
      </c>
      <c r="B75" s="232" t="s">
        <v>613</v>
      </c>
      <c r="C75" s="276" t="s">
        <v>614</v>
      </c>
      <c r="D75" s="234" t="s">
        <v>350</v>
      </c>
      <c r="E75" s="237">
        <v>258</v>
      </c>
      <c r="F75" s="240"/>
      <c r="G75" s="241">
        <f>E75*F75</f>
        <v>0</v>
      </c>
      <c r="H75" s="241">
        <v>21</v>
      </c>
      <c r="I75" s="241">
        <f>G75*(1+H75/100)</f>
        <v>0</v>
      </c>
      <c r="J75" s="241">
        <v>0</v>
      </c>
      <c r="K75" s="241">
        <f>E75*J75</f>
        <v>0</v>
      </c>
      <c r="L75" s="242">
        <v>0</v>
      </c>
      <c r="M75" s="246">
        <f>E75*L75</f>
        <v>0</v>
      </c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12.75" outlineLevel="1">
      <c r="A76" s="245">
        <v>63</v>
      </c>
      <c r="B76" s="232" t="s">
        <v>615</v>
      </c>
      <c r="C76" s="276" t="s">
        <v>616</v>
      </c>
      <c r="D76" s="234" t="s">
        <v>350</v>
      </c>
      <c r="E76" s="237">
        <v>258</v>
      </c>
      <c r="F76" s="240"/>
      <c r="G76" s="241">
        <f>E76*F76</f>
        <v>0</v>
      </c>
      <c r="H76" s="241">
        <v>21</v>
      </c>
      <c r="I76" s="241">
        <f>G76*(1+H76/100)</f>
        <v>0</v>
      </c>
      <c r="J76" s="241">
        <v>0</v>
      </c>
      <c r="K76" s="241">
        <f>E76*J76</f>
        <v>0</v>
      </c>
      <c r="L76" s="242">
        <v>0</v>
      </c>
      <c r="M76" s="246">
        <f>E76*L76</f>
        <v>0</v>
      </c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13" ht="12.75">
      <c r="A77" s="227" t="s">
        <v>107</v>
      </c>
      <c r="B77" s="233" t="s">
        <v>360</v>
      </c>
      <c r="C77" s="278" t="s">
        <v>361</v>
      </c>
      <c r="D77" s="236"/>
      <c r="E77" s="239"/>
      <c r="F77" s="376">
        <f>SUM(G78:G85)</f>
        <v>0</v>
      </c>
      <c r="G77" s="377"/>
      <c r="H77" s="243"/>
      <c r="I77" s="243">
        <f>SUM(I78:I85)</f>
        <v>0</v>
      </c>
      <c r="J77" s="243"/>
      <c r="K77" s="243">
        <f>SUM(K78:K85)</f>
        <v>0</v>
      </c>
      <c r="L77" s="244"/>
      <c r="M77" s="247">
        <f>SUM(M78:M85)</f>
        <v>0</v>
      </c>
    </row>
    <row r="78" spans="1:60" ht="12.75" outlineLevel="1">
      <c r="A78" s="245">
        <v>64</v>
      </c>
      <c r="B78" s="232" t="s">
        <v>362</v>
      </c>
      <c r="C78" s="276" t="s">
        <v>617</v>
      </c>
      <c r="D78" s="234" t="s">
        <v>364</v>
      </c>
      <c r="E78" s="237">
        <v>1</v>
      </c>
      <c r="F78" s="240"/>
      <c r="G78" s="241">
        <f aca="true" t="shared" si="8" ref="G78:G85">E78*F78</f>
        <v>0</v>
      </c>
      <c r="H78" s="241">
        <v>21</v>
      </c>
      <c r="I78" s="241">
        <f aca="true" t="shared" si="9" ref="I78:I85">G78*(1+H78/100)</f>
        <v>0</v>
      </c>
      <c r="J78" s="241">
        <v>0</v>
      </c>
      <c r="K78" s="241">
        <f aca="true" t="shared" si="10" ref="K78:K85">E78*J78</f>
        <v>0</v>
      </c>
      <c r="L78" s="242">
        <v>0</v>
      </c>
      <c r="M78" s="246">
        <f aca="true" t="shared" si="11" ref="M78:M85">E78*L78</f>
        <v>0</v>
      </c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12.75" outlineLevel="1">
      <c r="A79" s="245">
        <v>65</v>
      </c>
      <c r="B79" s="232" t="s">
        <v>365</v>
      </c>
      <c r="C79" s="276" t="s">
        <v>460</v>
      </c>
      <c r="D79" s="234" t="s">
        <v>364</v>
      </c>
      <c r="E79" s="237">
        <v>1</v>
      </c>
      <c r="F79" s="240"/>
      <c r="G79" s="241">
        <f t="shared" si="8"/>
        <v>0</v>
      </c>
      <c r="H79" s="241">
        <v>21</v>
      </c>
      <c r="I79" s="241">
        <f t="shared" si="9"/>
        <v>0</v>
      </c>
      <c r="J79" s="241">
        <v>0</v>
      </c>
      <c r="K79" s="241">
        <f t="shared" si="10"/>
        <v>0</v>
      </c>
      <c r="L79" s="242">
        <v>0</v>
      </c>
      <c r="M79" s="246">
        <f t="shared" si="11"/>
        <v>0</v>
      </c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12.75" outlineLevel="1">
      <c r="A80" s="245">
        <v>66</v>
      </c>
      <c r="B80" s="232" t="s">
        <v>367</v>
      </c>
      <c r="C80" s="276" t="s">
        <v>461</v>
      </c>
      <c r="D80" s="234" t="s">
        <v>364</v>
      </c>
      <c r="E80" s="237">
        <v>1</v>
      </c>
      <c r="F80" s="240"/>
      <c r="G80" s="241">
        <f t="shared" si="8"/>
        <v>0</v>
      </c>
      <c r="H80" s="241">
        <v>21</v>
      </c>
      <c r="I80" s="241">
        <f t="shared" si="9"/>
        <v>0</v>
      </c>
      <c r="J80" s="241">
        <v>0</v>
      </c>
      <c r="K80" s="241">
        <f t="shared" si="10"/>
        <v>0</v>
      </c>
      <c r="L80" s="242">
        <v>0</v>
      </c>
      <c r="M80" s="246">
        <f t="shared" si="11"/>
        <v>0</v>
      </c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60" ht="12.75" outlineLevel="1">
      <c r="A81" s="245">
        <v>67</v>
      </c>
      <c r="B81" s="232" t="s">
        <v>369</v>
      </c>
      <c r="C81" s="276" t="s">
        <v>370</v>
      </c>
      <c r="D81" s="234" t="s">
        <v>364</v>
      </c>
      <c r="E81" s="237">
        <v>1</v>
      </c>
      <c r="F81" s="240"/>
      <c r="G81" s="241">
        <f t="shared" si="8"/>
        <v>0</v>
      </c>
      <c r="H81" s="241">
        <v>21</v>
      </c>
      <c r="I81" s="241">
        <f t="shared" si="9"/>
        <v>0</v>
      </c>
      <c r="J81" s="241">
        <v>0</v>
      </c>
      <c r="K81" s="241">
        <f t="shared" si="10"/>
        <v>0</v>
      </c>
      <c r="L81" s="242">
        <v>0</v>
      </c>
      <c r="M81" s="246">
        <f t="shared" si="11"/>
        <v>0</v>
      </c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</row>
    <row r="82" spans="1:60" ht="12.75" outlineLevel="1">
      <c r="A82" s="245">
        <v>68</v>
      </c>
      <c r="B82" s="232" t="s">
        <v>371</v>
      </c>
      <c r="C82" s="276" t="s">
        <v>372</v>
      </c>
      <c r="D82" s="234" t="s">
        <v>364</v>
      </c>
      <c r="E82" s="237">
        <v>1</v>
      </c>
      <c r="F82" s="240"/>
      <c r="G82" s="241">
        <f t="shared" si="8"/>
        <v>0</v>
      </c>
      <c r="H82" s="241">
        <v>21</v>
      </c>
      <c r="I82" s="241">
        <f t="shared" si="9"/>
        <v>0</v>
      </c>
      <c r="J82" s="241">
        <v>0</v>
      </c>
      <c r="K82" s="241">
        <f t="shared" si="10"/>
        <v>0</v>
      </c>
      <c r="L82" s="242">
        <v>0</v>
      </c>
      <c r="M82" s="246">
        <f t="shared" si="11"/>
        <v>0</v>
      </c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</row>
    <row r="83" spans="1:60" ht="12.75" outlineLevel="1">
      <c r="A83" s="245">
        <v>69</v>
      </c>
      <c r="B83" s="232" t="s">
        <v>373</v>
      </c>
      <c r="C83" s="276" t="s">
        <v>374</v>
      </c>
      <c r="D83" s="234" t="s">
        <v>364</v>
      </c>
      <c r="E83" s="237">
        <v>1</v>
      </c>
      <c r="F83" s="240"/>
      <c r="G83" s="241">
        <f t="shared" si="8"/>
        <v>0</v>
      </c>
      <c r="H83" s="241">
        <v>21</v>
      </c>
      <c r="I83" s="241">
        <f t="shared" si="9"/>
        <v>0</v>
      </c>
      <c r="J83" s="241">
        <v>0</v>
      </c>
      <c r="K83" s="241">
        <f t="shared" si="10"/>
        <v>0</v>
      </c>
      <c r="L83" s="242">
        <v>0</v>
      </c>
      <c r="M83" s="246">
        <f t="shared" si="11"/>
        <v>0</v>
      </c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</row>
    <row r="84" spans="1:60" ht="12.75" outlineLevel="1">
      <c r="A84" s="245">
        <v>70</v>
      </c>
      <c r="B84" s="232" t="s">
        <v>375</v>
      </c>
      <c r="C84" s="276" t="s">
        <v>376</v>
      </c>
      <c r="D84" s="234" t="s">
        <v>364</v>
      </c>
      <c r="E84" s="237">
        <v>1</v>
      </c>
      <c r="F84" s="240"/>
      <c r="G84" s="241">
        <f t="shared" si="8"/>
        <v>0</v>
      </c>
      <c r="H84" s="241">
        <v>21</v>
      </c>
      <c r="I84" s="241">
        <f t="shared" si="9"/>
        <v>0</v>
      </c>
      <c r="J84" s="241">
        <v>0</v>
      </c>
      <c r="K84" s="241">
        <f t="shared" si="10"/>
        <v>0</v>
      </c>
      <c r="L84" s="242">
        <v>0</v>
      </c>
      <c r="M84" s="246">
        <f t="shared" si="11"/>
        <v>0</v>
      </c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</row>
    <row r="85" spans="1:60" ht="13.5" outlineLevel="1" thickBot="1">
      <c r="A85" s="260">
        <v>71</v>
      </c>
      <c r="B85" s="261" t="s">
        <v>377</v>
      </c>
      <c r="C85" s="279" t="s">
        <v>378</v>
      </c>
      <c r="D85" s="262" t="s">
        <v>364</v>
      </c>
      <c r="E85" s="263">
        <v>1</v>
      </c>
      <c r="F85" s="264"/>
      <c r="G85" s="265">
        <f t="shared" si="8"/>
        <v>0</v>
      </c>
      <c r="H85" s="265">
        <v>21</v>
      </c>
      <c r="I85" s="265">
        <f t="shared" si="9"/>
        <v>0</v>
      </c>
      <c r="J85" s="265">
        <v>0</v>
      </c>
      <c r="K85" s="265">
        <f t="shared" si="10"/>
        <v>0</v>
      </c>
      <c r="L85" s="266">
        <v>0</v>
      </c>
      <c r="M85" s="267">
        <f t="shared" si="11"/>
        <v>0</v>
      </c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</row>
    <row r="86" spans="3:41" ht="13.5" thickBot="1">
      <c r="C86" s="280"/>
      <c r="AK86">
        <f>SUM(AK1:AK85)</f>
        <v>0</v>
      </c>
      <c r="AL86">
        <f>SUM(AL1:AL85)</f>
        <v>0</v>
      </c>
      <c r="AN86">
        <v>15</v>
      </c>
      <c r="AO86">
        <v>21</v>
      </c>
    </row>
    <row r="87" spans="1:41" ht="13.5" thickBot="1">
      <c r="A87" s="268"/>
      <c r="B87" s="269" t="s">
        <v>379</v>
      </c>
      <c r="C87" s="281"/>
      <c r="D87" s="270"/>
      <c r="E87" s="270"/>
      <c r="F87" s="270"/>
      <c r="G87" s="271">
        <f>F7+F13+F16+F74+F77</f>
        <v>0</v>
      </c>
      <c r="AN87">
        <f>SUMIF(AM8:AM86,AN86,G8:G86)</f>
        <v>0</v>
      </c>
      <c r="AO87">
        <f>SUMIF(AM8:AM86,AO86,G8:G86)</f>
        <v>0</v>
      </c>
    </row>
    <row r="88" ht="12.75">
      <c r="C88" s="280"/>
    </row>
    <row r="89" spans="1:3" ht="13.5" thickBot="1">
      <c r="A89" t="s">
        <v>380</v>
      </c>
      <c r="C89" s="280"/>
    </row>
    <row r="90" spans="1:7" ht="75" customHeight="1" thickBot="1">
      <c r="A90" s="272"/>
      <c r="B90" s="273"/>
      <c r="C90" s="282"/>
      <c r="D90" s="274"/>
      <c r="E90" s="274"/>
      <c r="F90" s="274"/>
      <c r="G90" s="275"/>
    </row>
  </sheetData>
  <sheetProtection password="86EA" sheet="1" objects="1" scenarios="1"/>
  <mergeCells count="9">
    <mergeCell ref="F16:G16"/>
    <mergeCell ref="F74:G74"/>
    <mergeCell ref="F77:G77"/>
    <mergeCell ref="A1:G1"/>
    <mergeCell ref="C2:G2"/>
    <mergeCell ref="C3:G3"/>
    <mergeCell ref="C4:G4"/>
    <mergeCell ref="F7:G7"/>
    <mergeCell ref="F13:G1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85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Libor</cp:lastModifiedBy>
  <cp:lastPrinted>2020-12-07T14:52:08Z</cp:lastPrinted>
  <dcterms:created xsi:type="dcterms:W3CDTF">2009-04-08T07:15:50Z</dcterms:created>
  <dcterms:modified xsi:type="dcterms:W3CDTF">2020-12-08T13:18:31Z</dcterms:modified>
  <cp:category/>
  <cp:version/>
  <cp:contentType/>
  <cp:contentStatus/>
</cp:coreProperties>
</file>