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/>
  <mc:AlternateContent xmlns:mc="http://schemas.openxmlformats.org/markup-compatibility/2006">
    <mc:Choice Requires="x15">
      <x15ac:absPath xmlns:x15ac="http://schemas.microsoft.com/office/spreadsheetml/2010/11/ac" url="D:\Projekty\DAMI_projekty\DAMI_r19\38_r19_Čabrádek_Milevsko\PD\"/>
    </mc:Choice>
  </mc:AlternateContent>
  <xr:revisionPtr revIDLastSave="0" documentId="13_ncr:1_{FCA9D4E3-FE17-464C-A0A1-261E0DC555FE}" xr6:coauthVersionLast="45" xr6:coauthVersionMax="45" xr10:uidLastSave="{00000000-0000-0000-0000-000000000000}"/>
  <bookViews>
    <workbookView xWindow="60" yWindow="45" windowWidth="19410" windowHeight="15600" xr2:uid="{00000000-000D-0000-FFFF-FFFF00000000}"/>
  </bookViews>
  <sheets>
    <sheet name="Rekapitulace stavby" sheetId="1" r:id="rId1"/>
    <sheet name="01 - DEŠŤOVÁ KANALIZACE" sheetId="2" r:id="rId2"/>
  </sheets>
  <definedNames>
    <definedName name="_xlnm._FilterDatabase" localSheetId="1" hidden="1">'01 - DEŠŤOVÁ KANALIZACE'!$C$123:$K$226</definedName>
    <definedName name="_xlnm.Print_Titles" localSheetId="1">'01 - DEŠŤOVÁ KANALIZACE'!$123:$123</definedName>
    <definedName name="_xlnm.Print_Titles" localSheetId="0">'Rekapitulace stavby'!$92:$92</definedName>
    <definedName name="_xlnm.Print_Area" localSheetId="1">'01 - DEŠŤOVÁ KANALIZACE'!$C$4:$J$76,'01 - DEŠŤOVÁ KANALIZACE'!$C$82:$J$105,'01 - DEŠŤOVÁ KANALIZACE'!$C$111:$K$226</definedName>
    <definedName name="_xlnm.Print_Area" localSheetId="0">'Rekapitulace stavby'!$D$4:$AO$76,'Rekapitulace stavby'!$C$82:$AQ$96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226" i="2"/>
  <c r="BH226" i="2"/>
  <c r="BG226" i="2"/>
  <c r="BF226" i="2"/>
  <c r="T226" i="2"/>
  <c r="T225" i="2" s="1"/>
  <c r="R226" i="2"/>
  <c r="R225" i="2" s="1"/>
  <c r="P226" i="2"/>
  <c r="P225" i="2" s="1"/>
  <c r="BK226" i="2"/>
  <c r="BK225" i="2" s="1"/>
  <c r="J225" i="2" s="1"/>
  <c r="J104" i="2" s="1"/>
  <c r="J226" i="2"/>
  <c r="BE226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 s="1"/>
  <c r="BI209" i="2"/>
  <c r="BH209" i="2"/>
  <c r="BG209" i="2"/>
  <c r="BF209" i="2"/>
  <c r="T209" i="2"/>
  <c r="R209" i="2"/>
  <c r="P209" i="2"/>
  <c r="BK209" i="2"/>
  <c r="J209" i="2"/>
  <c r="BE209" i="2" s="1"/>
  <c r="BI207" i="2"/>
  <c r="BH207" i="2"/>
  <c r="BG207" i="2"/>
  <c r="BF207" i="2"/>
  <c r="T207" i="2"/>
  <c r="R207" i="2"/>
  <c r="P207" i="2"/>
  <c r="BK207" i="2"/>
  <c r="J207" i="2"/>
  <c r="BE207" i="2" s="1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R201" i="2"/>
  <c r="P201" i="2"/>
  <c r="P200" i="2" s="1"/>
  <c r="BK201" i="2"/>
  <c r="J201" i="2"/>
  <c r="BE201" i="2"/>
  <c r="BI198" i="2"/>
  <c r="BH198" i="2"/>
  <c r="BG198" i="2"/>
  <c r="BF198" i="2"/>
  <c r="T198" i="2"/>
  <c r="T197" i="2"/>
  <c r="R198" i="2"/>
  <c r="R197" i="2"/>
  <c r="P198" i="2"/>
  <c r="P197" i="2" s="1"/>
  <c r="BK198" i="2"/>
  <c r="BK197" i="2" s="1"/>
  <c r="J197" i="2" s="1"/>
  <c r="J102" i="2" s="1"/>
  <c r="J198" i="2"/>
  <c r="BE198" i="2" s="1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 s="1"/>
  <c r="BI188" i="2"/>
  <c r="BH188" i="2"/>
  <c r="BG188" i="2"/>
  <c r="BF188" i="2"/>
  <c r="T188" i="2"/>
  <c r="R188" i="2"/>
  <c r="R187" i="2" s="1"/>
  <c r="P188" i="2"/>
  <c r="P187" i="2" s="1"/>
  <c r="BK188" i="2"/>
  <c r="J188" i="2"/>
  <c r="BE188" i="2"/>
  <c r="BI186" i="2"/>
  <c r="BH186" i="2"/>
  <c r="BG186" i="2"/>
  <c r="BF186" i="2"/>
  <c r="T186" i="2"/>
  <c r="T185" i="2"/>
  <c r="R186" i="2"/>
  <c r="R185" i="2"/>
  <c r="P186" i="2"/>
  <c r="P185" i="2"/>
  <c r="BK186" i="2"/>
  <c r="BK185" i="2"/>
  <c r="J185" i="2" s="1"/>
  <c r="J100" i="2" s="1"/>
  <c r="J186" i="2"/>
  <c r="BE186" i="2"/>
  <c r="BI183" i="2"/>
  <c r="BH183" i="2"/>
  <c r="BG183" i="2"/>
  <c r="BF183" i="2"/>
  <c r="T183" i="2"/>
  <c r="R183" i="2"/>
  <c r="P183" i="2"/>
  <c r="BK183" i="2"/>
  <c r="J183" i="2"/>
  <c r="BE183" i="2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T177" i="2" s="1"/>
  <c r="R178" i="2"/>
  <c r="R177" i="2" s="1"/>
  <c r="P178" i="2"/>
  <c r="P177" i="2" s="1"/>
  <c r="BK178" i="2"/>
  <c r="J178" i="2"/>
  <c r="BE178" i="2" s="1"/>
  <c r="BI175" i="2"/>
  <c r="BH175" i="2"/>
  <c r="BG175" i="2"/>
  <c r="BF175" i="2"/>
  <c r="T175" i="2"/>
  <c r="R175" i="2"/>
  <c r="P175" i="2"/>
  <c r="BK175" i="2"/>
  <c r="J175" i="2"/>
  <c r="BE175" i="2" s="1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T169" i="2"/>
  <c r="R169" i="2"/>
  <c r="P169" i="2"/>
  <c r="BK169" i="2"/>
  <c r="J169" i="2"/>
  <c r="BE169" i="2" s="1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/>
  <c r="BI159" i="2"/>
  <c r="BH159" i="2"/>
  <c r="BG159" i="2"/>
  <c r="BF159" i="2"/>
  <c r="T159" i="2"/>
  <c r="R159" i="2"/>
  <c r="P159" i="2"/>
  <c r="BK159" i="2"/>
  <c r="J159" i="2"/>
  <c r="BE159" i="2"/>
  <c r="BI157" i="2"/>
  <c r="BH157" i="2"/>
  <c r="BG157" i="2"/>
  <c r="BF157" i="2"/>
  <c r="T157" i="2"/>
  <c r="R157" i="2"/>
  <c r="P157" i="2"/>
  <c r="BK157" i="2"/>
  <c r="J157" i="2"/>
  <c r="BE157" i="2"/>
  <c r="BI155" i="2"/>
  <c r="BH155" i="2"/>
  <c r="BG155" i="2"/>
  <c r="BF155" i="2"/>
  <c r="T155" i="2"/>
  <c r="R155" i="2"/>
  <c r="P155" i="2"/>
  <c r="BK155" i="2"/>
  <c r="J155" i="2"/>
  <c r="BE155" i="2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 s="1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 s="1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T133" i="2"/>
  <c r="R133" i="2"/>
  <c r="P133" i="2"/>
  <c r="BK133" i="2"/>
  <c r="J133" i="2"/>
  <c r="BE133" i="2" s="1"/>
  <c r="BI131" i="2"/>
  <c r="BH131" i="2"/>
  <c r="BG131" i="2"/>
  <c r="BF131" i="2"/>
  <c r="T131" i="2"/>
  <c r="R131" i="2"/>
  <c r="P131" i="2"/>
  <c r="BK131" i="2"/>
  <c r="J131" i="2"/>
  <c r="BE131" i="2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F36" i="2" s="1"/>
  <c r="BC95" i="1" s="1"/>
  <c r="BC94" i="1" s="1"/>
  <c r="BG127" i="2"/>
  <c r="BF127" i="2"/>
  <c r="J34" i="2" s="1"/>
  <c r="AW95" i="1" s="1"/>
  <c r="T127" i="2"/>
  <c r="R127" i="2"/>
  <c r="P127" i="2"/>
  <c r="P126" i="2"/>
  <c r="BK127" i="2"/>
  <c r="J127" i="2"/>
  <c r="BE127" i="2" s="1"/>
  <c r="F118" i="2"/>
  <c r="E116" i="2"/>
  <c r="F89" i="2"/>
  <c r="E87" i="2"/>
  <c r="J24" i="2"/>
  <c r="E24" i="2"/>
  <c r="J121" i="2" s="1"/>
  <c r="J92" i="2"/>
  <c r="J23" i="2"/>
  <c r="J21" i="2"/>
  <c r="E21" i="2"/>
  <c r="J120" i="2" s="1"/>
  <c r="J20" i="2"/>
  <c r="J18" i="2"/>
  <c r="E18" i="2"/>
  <c r="F121" i="2" s="1"/>
  <c r="F92" i="2"/>
  <c r="J17" i="2"/>
  <c r="J15" i="2"/>
  <c r="E15" i="2"/>
  <c r="F91" i="2" s="1"/>
  <c r="F120" i="2"/>
  <c r="J14" i="2"/>
  <c r="J12" i="2"/>
  <c r="J89" i="2" s="1"/>
  <c r="E7" i="2"/>
  <c r="E114" i="2" s="1"/>
  <c r="E85" i="2"/>
  <c r="AS94" i="1"/>
  <c r="L90" i="1"/>
  <c r="AM90" i="1"/>
  <c r="AM89" i="1"/>
  <c r="L89" i="1"/>
  <c r="AM87" i="1"/>
  <c r="L87" i="1"/>
  <c r="L85" i="1"/>
  <c r="L84" i="1"/>
  <c r="F35" i="2" l="1"/>
  <c r="BB95" i="1" s="1"/>
  <c r="BB94" i="1" s="1"/>
  <c r="BK177" i="2"/>
  <c r="J177" i="2" s="1"/>
  <c r="J99" i="2" s="1"/>
  <c r="T187" i="2"/>
  <c r="T200" i="2"/>
  <c r="T125" i="2" s="1"/>
  <c r="T124" i="2" s="1"/>
  <c r="J118" i="2"/>
  <c r="BK126" i="2"/>
  <c r="BK125" i="2" s="1"/>
  <c r="T126" i="2"/>
  <c r="F37" i="2"/>
  <c r="BD95" i="1" s="1"/>
  <c r="BD94" i="1" s="1"/>
  <c r="W33" i="1" s="1"/>
  <c r="R126" i="2"/>
  <c r="BK187" i="2"/>
  <c r="J187" i="2" s="1"/>
  <c r="J101" i="2" s="1"/>
  <c r="R200" i="2"/>
  <c r="BK200" i="2"/>
  <c r="J200" i="2" s="1"/>
  <c r="J103" i="2" s="1"/>
  <c r="W32" i="1"/>
  <c r="AY94" i="1"/>
  <c r="J33" i="2"/>
  <c r="AV95" i="1" s="1"/>
  <c r="AT95" i="1" s="1"/>
  <c r="J126" i="2"/>
  <c r="J98" i="2" s="1"/>
  <c r="P125" i="2"/>
  <c r="P124" i="2" s="1"/>
  <c r="AU95" i="1" s="1"/>
  <c r="AU94" i="1" s="1"/>
  <c r="AX94" i="1"/>
  <c r="W31" i="1"/>
  <c r="F34" i="2"/>
  <c r="BA95" i="1" s="1"/>
  <c r="BA94" i="1" s="1"/>
  <c r="J91" i="2"/>
  <c r="F33" i="2"/>
  <c r="AZ95" i="1" s="1"/>
  <c r="AZ94" i="1" s="1"/>
  <c r="R125" i="2" l="1"/>
  <c r="R124" i="2" s="1"/>
  <c r="AV94" i="1"/>
  <c r="W29" i="1"/>
  <c r="AW94" i="1"/>
  <c r="AK30" i="1" s="1"/>
  <c r="W30" i="1"/>
  <c r="J125" i="2"/>
  <c r="J97" i="2" s="1"/>
  <c r="BK124" i="2"/>
  <c r="J124" i="2" s="1"/>
  <c r="J30" i="2" l="1"/>
  <c r="J96" i="2"/>
  <c r="AK29" i="1"/>
  <c r="AT94" i="1"/>
  <c r="J39" i="2" l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<sst xmlns="http://schemas.openxmlformats.org/spreadsheetml/2006/main" count="1443" uniqueCount="401">
  <si>
    <t>Export Komplet</t>
  </si>
  <si>
    <t/>
  </si>
  <si>
    <t>2.0</t>
  </si>
  <si>
    <t>False</t>
  </si>
  <si>
    <t>{3dd9ceae-7f40-47c6-bad8-1f3dfb93fec9}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</si>
  <si>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</si>
  <si>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</si>
  <si>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</si>
  <si>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</si>
  <si>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</si>
  <si>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</si>
  <si>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</si>
  <si>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</si>
  <si>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</si>
  <si>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09/26/2019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</si>
  <si>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</si>
  <si>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</si>
  <si>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PARKOVIŠTĚ U II ZŠ V UL. J. A. KOMENSKÉHO</t>
  </si>
  <si>
    <t>KSO:</t>
  </si>
  <si>
    <t>CC-CZ:</t>
  </si>
  <si>
    <t>Místo:</t>
  </si>
  <si>
    <t>Milevsko</t>
  </si>
  <si>
    <t>Datum:</t>
  </si>
  <si>
    <t>25. 9. 2019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</si>
  <si>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</si>
  <si>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</si>
  <si>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</si>
  <si>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</si>
  <si>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</si>
  <si>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</si>
  <si>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</si>
  <si>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</si>
  <si>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</si>
  <si>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</si>
  <si>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</si>
  <si>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</si>
  <si>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</si>
  <si>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</si>
  <si>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</si>
  <si>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</si>
  <si>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</si>
  <si>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</si>
  <si>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</si>
  <si>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</si>
  <si>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</si>
  <si>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</si>
  <si>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</si>
  <si>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</si>
  <si>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</si>
  <si>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</si>
  <si>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</si>
  <si>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</si>
  <si>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</si>
  <si>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</si>
  <si>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</si>
  <si>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</si>
  <si>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</si>
  <si>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</si>
  <si>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</si>
  <si>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</si>
  <si>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</si>
  <si>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</si>
  <si>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</si>
  <si>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</si>
  <si>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</si>
  <si>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</si>
  <si>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</si>
  <si>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</si>
  <si>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</si>
  <si>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</si>
  <si>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</si>
  <si>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</si>
  <si>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</si>
  <si>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</si>
  <si>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</si>
  <si>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</si>
  <si>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</si>
  <si>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</si>
  <si>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</si>
  <si>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</si>
  <si>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DEŠŤOVÁ KANALIZACE</t>
  </si>
  <si>
    <t>STA</t>
  </si>
  <si>
    <t>1</t>
  </si>
  <si>
    <t>{e9a748cd-cda9-4ec5-b358-9d1bb8ec55d2}</t>
  </si>
  <si>
    <t>2</t>
  </si>
  <si>
    <t>h1</t>
  </si>
  <si>
    <t>výkop jámy</t>
  </si>
  <si>
    <t>234,675</t>
  </si>
  <si>
    <t>h</t>
  </si>
  <si>
    <t>VÝKOP RÝHA</t>
  </si>
  <si>
    <t>84,81</t>
  </si>
  <si>
    <t>KRYCÍ LIST SOUPISU PRACÍ</t>
  </si>
  <si>
    <t>l</t>
  </si>
  <si>
    <t>lože</t>
  </si>
  <si>
    <t>6,66</t>
  </si>
  <si>
    <t>o</t>
  </si>
  <si>
    <t>obsyp</t>
  </si>
  <si>
    <t>34,41</t>
  </si>
  <si>
    <t>vsak</t>
  </si>
  <si>
    <t>92,055</t>
  </si>
  <si>
    <t>z</t>
  </si>
  <si>
    <t>zásyp</t>
  </si>
  <si>
    <t>186,36</t>
  </si>
  <si>
    <t>Objekt:</t>
  </si>
  <si>
    <t>s</t>
  </si>
  <si>
    <t>skládka</t>
  </si>
  <si>
    <t>133,125</t>
  </si>
  <si>
    <t>01 - DEŠŤOVÁ KANALIZACE</t>
  </si>
  <si>
    <t>MILEVSKO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</si>
  <si>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</si>
  <si>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</si>
  <si>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</si>
  <si>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</si>
  <si>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</si>
  <si>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</si>
  <si>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</si>
  <si>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</si>
  <si>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</si>
  <si>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</si>
  <si>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</si>
  <si>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</si>
  <si>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</si>
  <si>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</si>
  <si>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</si>
  <si>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</si>
  <si>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</si>
  <si>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</si>
  <si>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</si>
  <si>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</si>
  <si>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</si>
  <si>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</si>
  <si>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</si>
  <si>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</si>
  <si>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</si>
  <si>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</si>
  <si>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</si>
  <si>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</si>
  <si>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</si>
  <si>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</si>
  <si>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49</t>
  </si>
  <si>
    <t>K</t>
  </si>
  <si>
    <t>119001405</t>
  </si>
  <si>
    <t>Dočasné zajištění potrubí z PE DN do 200 mm</t>
  </si>
  <si>
    <t>m</t>
  </si>
  <si>
    <t>4</t>
  </si>
  <si>
    <t>-1295745708</t>
  </si>
  <si>
    <t>VV</t>
  </si>
  <si>
    <t>11*0,8</t>
  </si>
  <si>
    <t>50</t>
  </si>
  <si>
    <t>119001421</t>
  </si>
  <si>
    <t>Dočasné zajištění kabelů a kabelových tratí ze 3 volně ložených kabelů</t>
  </si>
  <si>
    <t>-510930617</t>
  </si>
  <si>
    <t>6*0,8</t>
  </si>
  <si>
    <t>121101101</t>
  </si>
  <si>
    <t>Sejmutí ornice s přemístěním na vzdálenost do 50 m</t>
  </si>
  <si>
    <t>m3</t>
  </si>
  <si>
    <t>1678942924</t>
  </si>
  <si>
    <t>"vask" 25*15*0,24</t>
  </si>
  <si>
    <t>130001101</t>
  </si>
  <si>
    <t>Příplatek za ztížení vykopávky v blízkosti podzemního vedení</t>
  </si>
  <si>
    <t>1871044597</t>
  </si>
  <si>
    <t>(8,8+4,8)*0,8*0,8</t>
  </si>
  <si>
    <t>3</t>
  </si>
  <si>
    <t>131301102</t>
  </si>
  <si>
    <t>Hloubení jam nezapažených v hornině tř. 4 objemu do 1000 m3</t>
  </si>
  <si>
    <t>1607870293</t>
  </si>
  <si>
    <t>"vsak" 22*11*0,9</t>
  </si>
  <si>
    <t>"šachty" 1,5*1,5*1,5*5</t>
  </si>
  <si>
    <t>Mezisoučet</t>
  </si>
  <si>
    <t>131301109</t>
  </si>
  <si>
    <t>Příplatek za lepivost u hloubení jam nezapažených v hornině tř. 4</t>
  </si>
  <si>
    <t>-2104041008</t>
  </si>
  <si>
    <t>h1*0,5</t>
  </si>
  <si>
    <t>5</t>
  </si>
  <si>
    <t>132301202</t>
  </si>
  <si>
    <t>Hloubení rýh š do 2000 mm v hornině tř. 4 objemu do 1000 m3</t>
  </si>
  <si>
    <t>2038799320</t>
  </si>
  <si>
    <t>"PVC DN 160" 0,6*1,1*30</t>
  </si>
  <si>
    <t>"PP DN 200" 0,6*1,3*20</t>
  </si>
  <si>
    <t>"PP DN 250" 0,6*1,35*61</t>
  </si>
  <si>
    <t>6</t>
  </si>
  <si>
    <t>132301209</t>
  </si>
  <si>
    <t>Příplatek za lepivost k hloubení rýh š do 2000 mm v hornině tř. 4</t>
  </si>
  <si>
    <t>74466843</t>
  </si>
  <si>
    <t>h*0,5</t>
  </si>
  <si>
    <t>52</t>
  </si>
  <si>
    <t>162201102</t>
  </si>
  <si>
    <t>Vodorovné přemístění do 50 m výkopku/sypaniny z horniny tř. 1 až 4</t>
  </si>
  <si>
    <t>1664667649</t>
  </si>
  <si>
    <t>"meziskládka tam a zpět" z*2</t>
  </si>
  <si>
    <t>9</t>
  </si>
  <si>
    <t>162701105</t>
  </si>
  <si>
    <t>Vodorovné přemístění do 10000 m výkopku/sypaniny z horniny tř. 1 až 4</t>
  </si>
  <si>
    <t>1676742261</t>
  </si>
  <si>
    <t>h+h1-z</t>
  </si>
  <si>
    <t>10</t>
  </si>
  <si>
    <t>162701109</t>
  </si>
  <si>
    <t>Příplatek k vodorovnému přemístění výkopku/sypaniny z horniny tř. 1 až 4 ZKD 1000 m přes 10000 m</t>
  </si>
  <si>
    <t>228529559</t>
  </si>
  <si>
    <t>133,125*25 'Přepočtené koeficientem množství</t>
  </si>
  <si>
    <t>11</t>
  </si>
  <si>
    <t>167101101</t>
  </si>
  <si>
    <t>Nakládání výkopku z hornin tř. 1 až 4 do 100 m3</t>
  </si>
  <si>
    <t>1196175448</t>
  </si>
  <si>
    <t>"meziskládka" z</t>
  </si>
  <si>
    <t>12</t>
  </si>
  <si>
    <t>171201201</t>
  </si>
  <si>
    <t>Uložení sypaniny na skládky</t>
  </si>
  <si>
    <t>-410262275</t>
  </si>
  <si>
    <t>13</t>
  </si>
  <si>
    <t>171201211</t>
  </si>
  <si>
    <t>Poplatek za uložení stavebního odpadu - zeminy a kameniva na skládce</t>
  </si>
  <si>
    <t>t</t>
  </si>
  <si>
    <t>-2104655178</t>
  </si>
  <si>
    <t>133,125*2 'Přepočtené koeficientem množství</t>
  </si>
  <si>
    <t>14</t>
  </si>
  <si>
    <t>174101101</t>
  </si>
  <si>
    <t>Zásyp jam, šachet rýh nebo kolem objektů sypaninou se zhutněním</t>
  </si>
  <si>
    <t>-2125428666</t>
  </si>
  <si>
    <t>h+h1-l-o-v</t>
  </si>
  <si>
    <t>175151101</t>
  </si>
  <si>
    <t>Obsypání potrubí strojně sypaninou bez prohození, uloženou do 3 m</t>
  </si>
  <si>
    <t>-1558023151</t>
  </si>
  <si>
    <t>"PVC DN 160" 0,6*0,46*30</t>
  </si>
  <si>
    <t>"PP DN 200" 0,6*0,5*20</t>
  </si>
  <si>
    <t>"PP DN 250" 0,6*0,55*61</t>
  </si>
  <si>
    <t>16</t>
  </si>
  <si>
    <t>M</t>
  </si>
  <si>
    <t>58337310</t>
  </si>
  <si>
    <t>štěrkopísek frakce 0/4</t>
  </si>
  <si>
    <t>8</t>
  </si>
  <si>
    <t>-1843327260</t>
  </si>
  <si>
    <t>34,41*2,2 'Přepočtené koeficientem množství</t>
  </si>
  <si>
    <t>17</t>
  </si>
  <si>
    <t>181301112</t>
  </si>
  <si>
    <t>Rozprostření ornice tl vrstvy do 150 mm pl přes 500 m2 v rovině nebo ve svahu do 1:5</t>
  </si>
  <si>
    <t>m2</t>
  </si>
  <si>
    <t>1686790851</t>
  </si>
  <si>
    <t>25*15</t>
  </si>
  <si>
    <t>18</t>
  </si>
  <si>
    <t>181451123</t>
  </si>
  <si>
    <t>Založení lučního trávníku výsevem plochy přes 1000 m2 ve svahu do 1:1</t>
  </si>
  <si>
    <t>298960158</t>
  </si>
  <si>
    <t>19</t>
  </si>
  <si>
    <t>00572470</t>
  </si>
  <si>
    <t>osivo směs travní univerzál</t>
  </si>
  <si>
    <t>kg</t>
  </si>
  <si>
    <t>-1831691163</t>
  </si>
  <si>
    <t>375*0,035 'Přepočtené koeficientem množství</t>
  </si>
  <si>
    <t>Zakládání</t>
  </si>
  <si>
    <t>66</t>
  </si>
  <si>
    <t>212752312</t>
  </si>
  <si>
    <t>Trativod z drenážních trubek plastových tuhých DN 125 mm včetně lože otevřený výkop</t>
  </si>
  <si>
    <t>-1452679079</t>
  </si>
  <si>
    <t>69</t>
  </si>
  <si>
    <t>213141113</t>
  </si>
  <si>
    <t>Zřízení vrstvy z geotextilie v rovině nebo ve sklonu do 1:5 š do 8,5 m</t>
  </si>
  <si>
    <t>-1765079220</t>
  </si>
  <si>
    <t>"vsak" 25*15*2+25*1,5*2+15*1,5*2</t>
  </si>
  <si>
    <t>70</t>
  </si>
  <si>
    <t>69311172</t>
  </si>
  <si>
    <t>geotextilie PP s ÚV stabilizací 300g/m2</t>
  </si>
  <si>
    <t>-2115509986</t>
  </si>
  <si>
    <t>870*1,15 'Přepočtené koeficientem množství</t>
  </si>
  <si>
    <t>20</t>
  </si>
  <si>
    <t>273313611</t>
  </si>
  <si>
    <t>Základové desky z betonu tř. C 16/20</t>
  </si>
  <si>
    <t>-1700636367</t>
  </si>
  <si>
    <t>1,2*1,2*0,15*5</t>
  </si>
  <si>
    <t>Svislé a kompletní konstrukce</t>
  </si>
  <si>
    <t>359901211</t>
  </si>
  <si>
    <t>Monitoring stoky jakékoli výšky na nové kanalizaci</t>
  </si>
  <si>
    <t>-1330809502</t>
  </si>
  <si>
    <t>Vodorovné konstrukce</t>
  </si>
  <si>
    <t>22</t>
  </si>
  <si>
    <t>451572111</t>
  </si>
  <si>
    <t>Lože pod potrubí otevřený výkop z kameniva drobného těženého</t>
  </si>
  <si>
    <t>1080592018</t>
  </si>
  <si>
    <t>"PVC DN 160" 0,6*0,1*30</t>
  </si>
  <si>
    <t>"PP DN 200" 0,6*0,1*20</t>
  </si>
  <si>
    <t>"PP DN 250" 0,6*0,1*61</t>
  </si>
  <si>
    <t>23</t>
  </si>
  <si>
    <t>452112111</t>
  </si>
  <si>
    <t>Osazení betonových prstenců nebo rámů v do 100 mm</t>
  </si>
  <si>
    <t>kus</t>
  </si>
  <si>
    <t>-808453922</t>
  </si>
  <si>
    <t>24</t>
  </si>
  <si>
    <t>59224135</t>
  </si>
  <si>
    <t>prstenec šachtový vyrovnávací betonový 625x90x60mm</t>
  </si>
  <si>
    <t>-229638963</t>
  </si>
  <si>
    <t>25</t>
  </si>
  <si>
    <t>59224010</t>
  </si>
  <si>
    <t>prstenec šachtový vyrovnávací betonový 625x100x40mm</t>
  </si>
  <si>
    <t>751284832</t>
  </si>
  <si>
    <t>27</t>
  </si>
  <si>
    <t>59224012</t>
  </si>
  <si>
    <t>prstenec šachtový vyrovnávací betonový 625x100x80mm</t>
  </si>
  <si>
    <t>-1566359712</t>
  </si>
  <si>
    <t>Úpravy povrchů, podlahy a osazování výplní</t>
  </si>
  <si>
    <t>51</t>
  </si>
  <si>
    <t>635111242</t>
  </si>
  <si>
    <t>Násyp pod podlahy z hrubého kameniva 16-32 se zhutněním</t>
  </si>
  <si>
    <t>45788868</t>
  </si>
  <si>
    <t>"vsak" 180,5*0,51</t>
  </si>
  <si>
    <t>Trubní vedení</t>
  </si>
  <si>
    <t>53</t>
  </si>
  <si>
    <t>871313121</t>
  </si>
  <si>
    <t>Montáž kanalizačního potrubí z PVC těsněné gumovým kroužkem otevřený výkop sklon do 20 % DN 160</t>
  </si>
  <si>
    <t>-238412490</t>
  </si>
  <si>
    <t>54</t>
  </si>
  <si>
    <t>WVN.SP412100W</t>
  </si>
  <si>
    <t>Trubka kanalizační plastová KGEM-160x1000 SN8</t>
  </si>
  <si>
    <t>-1468883762</t>
  </si>
  <si>
    <t>56</t>
  </si>
  <si>
    <t>871350310</t>
  </si>
  <si>
    <t>Montáž kanalizačního potrubí hladkého plnostěnného SN 10 z polypropylenu DN 200</t>
  </si>
  <si>
    <t>1010516335</t>
  </si>
  <si>
    <t>57</t>
  </si>
  <si>
    <t>28617004</t>
  </si>
  <si>
    <t>trubka kanalizační PP plnostěnná třívrstvá DN 200x1000 mm SN 10</t>
  </si>
  <si>
    <t>770948424</t>
  </si>
  <si>
    <t>19*1,01 'Přepočtené koeficientem množství</t>
  </si>
  <si>
    <t>59</t>
  </si>
  <si>
    <t>871360320</t>
  </si>
  <si>
    <t>Montáž kanalizačního potrubí hladkého plnostěnného SN 12 z polypropylenu DN 250</t>
  </si>
  <si>
    <t>-1534077139</t>
  </si>
  <si>
    <t>60</t>
  </si>
  <si>
    <t>28617027</t>
  </si>
  <si>
    <t>trubka kanalizační PP plnostěnná třívrstvá DN 250x1000 mm SN 12</t>
  </si>
  <si>
    <t>1907064631</t>
  </si>
  <si>
    <t>60,5*1,01 'Přepočtené koeficientem množství</t>
  </si>
  <si>
    <t>62</t>
  </si>
  <si>
    <t>8773951R</t>
  </si>
  <si>
    <t>Montáž odbočné tvarovky PP DN 160 na potrubí betonové DN 500 vč. jádrového vrtání</t>
  </si>
  <si>
    <t>-1626319234</t>
  </si>
  <si>
    <t>"UV4" 1</t>
  </si>
  <si>
    <t>63</t>
  </si>
  <si>
    <t>28614R</t>
  </si>
  <si>
    <t>napojovací sedlo DN 160 do navrtávky kanalizadce BE DN 500</t>
  </si>
  <si>
    <t>-2140142387</t>
  </si>
  <si>
    <t>34</t>
  </si>
  <si>
    <t>894118001</t>
  </si>
  <si>
    <t>Příplatek ZKD 0,60 m výšky vstupu na potrubí</t>
  </si>
  <si>
    <t>169728549</t>
  </si>
  <si>
    <t>35</t>
  </si>
  <si>
    <t>894411121</t>
  </si>
  <si>
    <t>Zřízení šachet kanalizačních z betonových dílců na potrubí DN nad 200 do 300 dno beton tř. C 25/30</t>
  </si>
  <si>
    <t>937066520</t>
  </si>
  <si>
    <t>36</t>
  </si>
  <si>
    <t>59224348</t>
  </si>
  <si>
    <t>těsnění elastomerové pro spojení šachetních dílů DN 1000</t>
  </si>
  <si>
    <t>1381493536</t>
  </si>
  <si>
    <t>37</t>
  </si>
  <si>
    <t>59224161</t>
  </si>
  <si>
    <t>skruž kanalizační s ocelovými stupadly 100 x 50 x 12 cm</t>
  </si>
  <si>
    <t>8297116</t>
  </si>
  <si>
    <t>38</t>
  </si>
  <si>
    <t>592243371</t>
  </si>
  <si>
    <t>dno betonové šachty kanalizační přímé TBZ-Q.1 100/625 V 400</t>
  </si>
  <si>
    <t>1327109616</t>
  </si>
  <si>
    <t>41</t>
  </si>
  <si>
    <t>PFB.1121104</t>
  </si>
  <si>
    <t>Konus TBR-Q.1 100-63/58/12 KPS</t>
  </si>
  <si>
    <t>120076646</t>
  </si>
  <si>
    <t>61</t>
  </si>
  <si>
    <t>894411122R</t>
  </si>
  <si>
    <t>Zřízení a montáž šachty s kalovým prostorem Š1 viz výkres D.2 04</t>
  </si>
  <si>
    <t>-1981767034</t>
  </si>
  <si>
    <t>67</t>
  </si>
  <si>
    <t>894812111</t>
  </si>
  <si>
    <t>Revizní a čistící šachta z PP  DN 315/150 přímý tok vč. poklopu plnící funkci odvětrání kpl</t>
  </si>
  <si>
    <t>251940737</t>
  </si>
  <si>
    <t>68</t>
  </si>
  <si>
    <t>894812311</t>
  </si>
  <si>
    <t>Revizní a čistící šachta z PP typ DN 600/160  vč. poklopu plnící funkci odvětrání kpl</t>
  </si>
  <si>
    <t>-519176191</t>
  </si>
  <si>
    <t>44</t>
  </si>
  <si>
    <t>899104112</t>
  </si>
  <si>
    <t>Osazení poklopů litinových nebo ocelových včetně rámů pro třídu zatížení D400, E600</t>
  </si>
  <si>
    <t>-1373065374</t>
  </si>
  <si>
    <t>45</t>
  </si>
  <si>
    <t>28661935</t>
  </si>
  <si>
    <t>poklop šachtový litinový dno DN 600 pro třídu zatížení D400 s odvětráním</t>
  </si>
  <si>
    <t>-1294283331</t>
  </si>
  <si>
    <t>47</t>
  </si>
  <si>
    <t>899722112</t>
  </si>
  <si>
    <t>Krytí potrubí z plastů výstražnou fólií z PVC 25 cm</t>
  </si>
  <si>
    <t>889243485</t>
  </si>
  <si>
    <t>30+20+61</t>
  </si>
  <si>
    <t>998</t>
  </si>
  <si>
    <t>Přesun hmot</t>
  </si>
  <si>
    <t>65</t>
  </si>
  <si>
    <t>998276101</t>
  </si>
  <si>
    <t>Přesun hmot pro trubní vedení z trub z plastických hmot otevřený výkop</t>
  </si>
  <si>
    <t>1165845988</t>
  </si>
  <si>
    <t xml:space="preserve">Popis rozpočtu:  - </t>
  </si>
  <si>
    <t xml:space="preserve"> - nedílnou součástí výkazu výměr (rozpočtu) je celková projektová dokumentace - jako celek</t>
  </si>
  <si>
    <t xml:space="preserve"> - uvažuje se se společnými výkopy pro  inženýrské sítě, hloubky výkopu větší jak 1,5m budou svahovány nad touto hloubkou</t>
  </si>
  <si>
    <t xml:space="preserve"> - bilance zemních prací v místě stávajících zpevněných ploch je počítaná po odstranění zpěvněných ploch a jejích vrstev</t>
  </si>
  <si>
    <t xml:space="preserve"> - místě nezpevněných ploch je počítáno v celém rozsahu se zemními prací</t>
  </si>
  <si>
    <t xml:space="preserve"> - uliční vpusti jsou součástí SO 101 Komunikace, připojení uličních vpstí je součástí 301 Dešťová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</si>
</sst>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0" xfId="0" applyAlignment="1">
      <alignment horizontal="left" wrapText="1"/>
    </xf>
    <xf numFmtId="0" fontId="0" fillId="0" borderId="27" xfId="0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30" xfId="0" applyBorder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1"/>
  <sheetViews>
    <sheetView showGridLines="0" tabSelected="1" topLeftCell="A79" workbookViewId="0">
      <selection activeCell="C104" sqref="C104:AO10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22" t="s">
        <v>5</v>
      </c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33" t="s">
        <v>14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R5" s="19"/>
      <c r="BE5" s="240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34" t="s">
        <v>17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R6" s="19"/>
      <c r="BE6" s="241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41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41"/>
      <c r="BS8" s="16" t="s">
        <v>6</v>
      </c>
    </row>
    <row r="9" spans="1:74" s="1" customFormat="1" ht="14.45" customHeight="1">
      <c r="B9" s="19"/>
      <c r="AR9" s="19"/>
      <c r="BE9" s="241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41"/>
      <c r="BS10" s="16" t="s">
        <v>6</v>
      </c>
    </row>
    <row r="11" spans="1:74" s="1" customFormat="1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41"/>
      <c r="BS11" s="16" t="s">
        <v>6</v>
      </c>
    </row>
    <row r="12" spans="1:74" s="1" customFormat="1" ht="6.95" customHeight="1">
      <c r="B12" s="19"/>
      <c r="AR12" s="19"/>
      <c r="BE12" s="241"/>
      <c r="BS12" s="16" t="s">
        <v>6</v>
      </c>
    </row>
    <row r="13" spans="1:74" s="1" customFormat="1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241"/>
      <c r="BS13" s="16" t="s">
        <v>6</v>
      </c>
    </row>
    <row r="14" spans="1:74" ht="12.75">
      <c r="B14" s="19"/>
      <c r="E14" s="235" t="s">
        <v>29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6" t="s">
        <v>27</v>
      </c>
      <c r="AN14" s="28" t="s">
        <v>29</v>
      </c>
      <c r="AR14" s="19"/>
      <c r="BE14" s="241"/>
      <c r="BS14" s="16" t="s">
        <v>6</v>
      </c>
    </row>
    <row r="15" spans="1:74" s="1" customFormat="1" ht="6.95" customHeight="1">
      <c r="B15" s="19"/>
      <c r="AR15" s="19"/>
      <c r="BE15" s="241"/>
      <c r="BS15" s="16" t="s">
        <v>3</v>
      </c>
    </row>
    <row r="16" spans="1:74" s="1" customFormat="1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241"/>
      <c r="BS16" s="16" t="s">
        <v>3</v>
      </c>
    </row>
    <row r="17" spans="1:71" s="1" customFormat="1" ht="18.399999999999999" customHeight="1">
      <c r="B17" s="19"/>
      <c r="E17" s="24" t="s">
        <v>26</v>
      </c>
      <c r="AK17" s="26" t="s">
        <v>27</v>
      </c>
      <c r="AN17" s="24" t="s">
        <v>1</v>
      </c>
      <c r="AR17" s="19"/>
      <c r="BE17" s="241"/>
      <c r="BS17" s="16" t="s">
        <v>31</v>
      </c>
    </row>
    <row r="18" spans="1:71" s="1" customFormat="1" ht="6.95" customHeight="1">
      <c r="B18" s="19"/>
      <c r="AR18" s="19"/>
      <c r="BE18" s="241"/>
      <c r="BS18" s="16" t="s">
        <v>6</v>
      </c>
    </row>
    <row r="19" spans="1:71" s="1" customFormat="1" ht="12" customHeight="1">
      <c r="B19" s="19"/>
      <c r="D19" s="26" t="s">
        <v>32</v>
      </c>
      <c r="AK19" s="26" t="s">
        <v>25</v>
      </c>
      <c r="AN19" s="24" t="s">
        <v>1</v>
      </c>
      <c r="AR19" s="19"/>
      <c r="BE19" s="241"/>
      <c r="BS19" s="16" t="s">
        <v>6</v>
      </c>
    </row>
    <row r="20" spans="1:71" s="1" customFormat="1" ht="18.399999999999999" customHeight="1">
      <c r="B20" s="19"/>
      <c r="E20" s="24" t="s">
        <v>26</v>
      </c>
      <c r="AK20" s="26" t="s">
        <v>27</v>
      </c>
      <c r="AN20" s="24" t="s">
        <v>1</v>
      </c>
      <c r="AR20" s="19"/>
      <c r="BE20" s="241"/>
      <c r="BS20" s="16" t="s">
        <v>31</v>
      </c>
    </row>
    <row r="21" spans="1:71" s="1" customFormat="1" ht="6.95" customHeight="1">
      <c r="B21" s="19"/>
      <c r="AR21" s="19"/>
      <c r="BE21" s="241"/>
    </row>
    <row r="22" spans="1:71" s="1" customFormat="1" ht="12" customHeight="1">
      <c r="B22" s="19"/>
      <c r="D22" s="26" t="s">
        <v>33</v>
      </c>
      <c r="AR22" s="19"/>
      <c r="BE22" s="241"/>
    </row>
    <row r="23" spans="1:71" s="1" customFormat="1" ht="16.5" customHeight="1">
      <c r="B23" s="19"/>
      <c r="E23" s="237" t="s">
        <v>1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R23" s="19"/>
      <c r="BE23" s="241"/>
    </row>
    <row r="24" spans="1:71" s="1" customFormat="1" ht="6.95" customHeight="1">
      <c r="B24" s="19"/>
      <c r="AR24" s="19"/>
      <c r="BE24" s="241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41"/>
    </row>
    <row r="26" spans="1:71" s="2" customFormat="1" ht="25.9" customHeight="1">
      <c r="A26" s="31"/>
      <c r="B26" s="32"/>
      <c r="C26" s="31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3">
        <f>ROUND(AG94,2)</f>
        <v>0</v>
      </c>
      <c r="AL26" s="244"/>
      <c r="AM26" s="244"/>
      <c r="AN26" s="244"/>
      <c r="AO26" s="244"/>
      <c r="AP26" s="31"/>
      <c r="AQ26" s="31"/>
      <c r="AR26" s="32"/>
      <c r="BE26" s="241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41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38" t="s">
        <v>35</v>
      </c>
      <c r="M28" s="238"/>
      <c r="N28" s="238"/>
      <c r="O28" s="238"/>
      <c r="P28" s="238"/>
      <c r="Q28" s="31"/>
      <c r="R28" s="31"/>
      <c r="S28" s="31"/>
      <c r="T28" s="31"/>
      <c r="U28" s="31"/>
      <c r="V28" s="31"/>
      <c r="W28" s="238" t="s">
        <v>36</v>
      </c>
      <c r="X28" s="238"/>
      <c r="Y28" s="238"/>
      <c r="Z28" s="238"/>
      <c r="AA28" s="238"/>
      <c r="AB28" s="238"/>
      <c r="AC28" s="238"/>
      <c r="AD28" s="238"/>
      <c r="AE28" s="238"/>
      <c r="AF28" s="31"/>
      <c r="AG28" s="31"/>
      <c r="AH28" s="31"/>
      <c r="AI28" s="31"/>
      <c r="AJ28" s="31"/>
      <c r="AK28" s="238" t="s">
        <v>37</v>
      </c>
      <c r="AL28" s="238"/>
      <c r="AM28" s="238"/>
      <c r="AN28" s="238"/>
      <c r="AO28" s="238"/>
      <c r="AP28" s="31"/>
      <c r="AQ28" s="31"/>
      <c r="AR28" s="32"/>
      <c r="BE28" s="241"/>
    </row>
    <row r="29" spans="1:71" s="3" customFormat="1" ht="14.45" customHeight="1">
      <c r="B29" s="36"/>
      <c r="D29" s="26" t="s">
        <v>38</v>
      </c>
      <c r="F29" s="26" t="s">
        <v>39</v>
      </c>
      <c r="L29" s="206">
        <v>0.21</v>
      </c>
      <c r="M29" s="207"/>
      <c r="N29" s="207"/>
      <c r="O29" s="207"/>
      <c r="P29" s="207"/>
      <c r="W29" s="239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39">
        <f>ROUND(AV94, 2)</f>
        <v>0</v>
      </c>
      <c r="AL29" s="207"/>
      <c r="AM29" s="207"/>
      <c r="AN29" s="207"/>
      <c r="AO29" s="207"/>
      <c r="AR29" s="36"/>
      <c r="BE29" s="242"/>
    </row>
    <row r="30" spans="1:71" s="3" customFormat="1" ht="14.45" customHeight="1">
      <c r="B30" s="36"/>
      <c r="F30" s="26" t="s">
        <v>40</v>
      </c>
      <c r="L30" s="206">
        <v>0.15</v>
      </c>
      <c r="M30" s="207"/>
      <c r="N30" s="207"/>
      <c r="O30" s="207"/>
      <c r="P30" s="207"/>
      <c r="W30" s="239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39">
        <f>ROUND(AW94, 2)</f>
        <v>0</v>
      </c>
      <c r="AL30" s="207"/>
      <c r="AM30" s="207"/>
      <c r="AN30" s="207"/>
      <c r="AO30" s="207"/>
      <c r="AR30" s="36"/>
      <c r="BE30" s="242"/>
    </row>
    <row r="31" spans="1:71" s="3" customFormat="1" ht="14.45" hidden="1" customHeight="1">
      <c r="B31" s="36"/>
      <c r="F31" s="26" t="s">
        <v>41</v>
      </c>
      <c r="L31" s="206">
        <v>0.21</v>
      </c>
      <c r="M31" s="207"/>
      <c r="N31" s="207"/>
      <c r="O31" s="207"/>
      <c r="P31" s="207"/>
      <c r="W31" s="239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39">
        <v>0</v>
      </c>
      <c r="AL31" s="207"/>
      <c r="AM31" s="207"/>
      <c r="AN31" s="207"/>
      <c r="AO31" s="207"/>
      <c r="AR31" s="36"/>
      <c r="BE31" s="242"/>
    </row>
    <row r="32" spans="1:71" s="3" customFormat="1" ht="14.45" hidden="1" customHeight="1">
      <c r="B32" s="36"/>
      <c r="F32" s="26" t="s">
        <v>42</v>
      </c>
      <c r="L32" s="206">
        <v>0.15</v>
      </c>
      <c r="M32" s="207"/>
      <c r="N32" s="207"/>
      <c r="O32" s="207"/>
      <c r="P32" s="207"/>
      <c r="W32" s="239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39">
        <v>0</v>
      </c>
      <c r="AL32" s="207"/>
      <c r="AM32" s="207"/>
      <c r="AN32" s="207"/>
      <c r="AO32" s="207"/>
      <c r="AR32" s="36"/>
      <c r="BE32" s="242"/>
    </row>
    <row r="33" spans="1:57" s="3" customFormat="1" ht="14.45" hidden="1" customHeight="1">
      <c r="B33" s="36"/>
      <c r="F33" s="26" t="s">
        <v>43</v>
      </c>
      <c r="L33" s="206">
        <v>0</v>
      </c>
      <c r="M33" s="207"/>
      <c r="N33" s="207"/>
      <c r="O33" s="207"/>
      <c r="P33" s="207"/>
      <c r="W33" s="239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39">
        <v>0</v>
      </c>
      <c r="AL33" s="207"/>
      <c r="AM33" s="207"/>
      <c r="AN33" s="207"/>
      <c r="AO33" s="207"/>
      <c r="AR33" s="36"/>
      <c r="BE33" s="242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41"/>
    </row>
    <row r="35" spans="1:57" s="2" customFormat="1" ht="25.9" customHeight="1">
      <c r="A35" s="31"/>
      <c r="B35" s="32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218" t="s">
        <v>46</v>
      </c>
      <c r="Y35" s="219"/>
      <c r="Z35" s="219"/>
      <c r="AA35" s="219"/>
      <c r="AB35" s="219"/>
      <c r="AC35" s="39"/>
      <c r="AD35" s="39"/>
      <c r="AE35" s="39"/>
      <c r="AF35" s="39"/>
      <c r="AG35" s="39"/>
      <c r="AH35" s="39"/>
      <c r="AI35" s="39"/>
      <c r="AJ35" s="39"/>
      <c r="AK35" s="220">
        <f>SUM(AK26:AK33)</f>
        <v>0</v>
      </c>
      <c r="AL35" s="219"/>
      <c r="AM35" s="219"/>
      <c r="AN35" s="219"/>
      <c r="AO35" s="221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49</v>
      </c>
      <c r="AI60" s="34"/>
      <c r="AJ60" s="34"/>
      <c r="AK60" s="34"/>
      <c r="AL60" s="34"/>
      <c r="AM60" s="44" t="s">
        <v>50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51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52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49</v>
      </c>
      <c r="AI75" s="34"/>
      <c r="AJ75" s="34"/>
      <c r="AK75" s="34"/>
      <c r="AL75" s="34"/>
      <c r="AM75" s="44" t="s">
        <v>50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09/26/2019</v>
      </c>
      <c r="AR84" s="50"/>
    </row>
    <row r="85" spans="1:91" s="5" customFormat="1" ht="36.950000000000003" customHeight="1">
      <c r="B85" s="51"/>
      <c r="C85" s="52" t="s">
        <v>16</v>
      </c>
      <c r="L85" s="226" t="str">
        <f>K6</f>
        <v>PARKOVIŠTĚ U II ZŠ V UL. J. A. KOMENSKÉHO</v>
      </c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7"/>
      <c r="AH85" s="227"/>
      <c r="AI85" s="227"/>
      <c r="AJ85" s="227"/>
      <c r="AK85" s="227"/>
      <c r="AL85" s="227"/>
      <c r="AM85" s="227"/>
      <c r="AN85" s="227"/>
      <c r="AO85" s="227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Milevsko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28" t="str">
        <f>IF(AN8= "","",AN8)</f>
        <v>25. 9. 2019</v>
      </c>
      <c r="AN87" s="228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224" t="str">
        <f>IF(E17="","",E17)</f>
        <v xml:space="preserve"> </v>
      </c>
      <c r="AN89" s="225"/>
      <c r="AO89" s="225"/>
      <c r="AP89" s="225"/>
      <c r="AQ89" s="31"/>
      <c r="AR89" s="32"/>
      <c r="AS89" s="229" t="s">
        <v>54</v>
      </c>
      <c r="AT89" s="230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224" t="str">
        <f>IF(E20="","",E20)</f>
        <v xml:space="preserve"> </v>
      </c>
      <c r="AN90" s="225"/>
      <c r="AO90" s="225"/>
      <c r="AP90" s="225"/>
      <c r="AQ90" s="31"/>
      <c r="AR90" s="32"/>
      <c r="AS90" s="231"/>
      <c r="AT90" s="232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31"/>
      <c r="AT91" s="232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08" t="s">
        <v>55</v>
      </c>
      <c r="D92" s="209"/>
      <c r="E92" s="209"/>
      <c r="F92" s="209"/>
      <c r="G92" s="209"/>
      <c r="H92" s="59"/>
      <c r="I92" s="210" t="s">
        <v>56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1" t="s">
        <v>57</v>
      </c>
      <c r="AH92" s="209"/>
      <c r="AI92" s="209"/>
      <c r="AJ92" s="209"/>
      <c r="AK92" s="209"/>
      <c r="AL92" s="209"/>
      <c r="AM92" s="209"/>
      <c r="AN92" s="210" t="s">
        <v>58</v>
      </c>
      <c r="AO92" s="209"/>
      <c r="AP92" s="212"/>
      <c r="AQ92" s="60" t="s">
        <v>59</v>
      </c>
      <c r="AR92" s="32"/>
      <c r="AS92" s="61" t="s">
        <v>60</v>
      </c>
      <c r="AT92" s="62" t="s">
        <v>61</v>
      </c>
      <c r="AU92" s="62" t="s">
        <v>62</v>
      </c>
      <c r="AV92" s="62" t="s">
        <v>63</v>
      </c>
      <c r="AW92" s="62" t="s">
        <v>64</v>
      </c>
      <c r="AX92" s="62" t="s">
        <v>65</v>
      </c>
      <c r="AY92" s="62" t="s">
        <v>66</v>
      </c>
      <c r="AZ92" s="62" t="s">
        <v>67</v>
      </c>
      <c r="BA92" s="62" t="s">
        <v>68</v>
      </c>
      <c r="BB92" s="62" t="s">
        <v>69</v>
      </c>
      <c r="BC92" s="62" t="s">
        <v>70</v>
      </c>
      <c r="BD92" s="63" t="s">
        <v>71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72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16">
        <f>ROUND(AG95,2)</f>
        <v>0</v>
      </c>
      <c r="AH94" s="216"/>
      <c r="AI94" s="216"/>
      <c r="AJ94" s="216"/>
      <c r="AK94" s="216"/>
      <c r="AL94" s="216"/>
      <c r="AM94" s="216"/>
      <c r="AN94" s="217">
        <f>SUM(AG94,AT94)</f>
        <v>0</v>
      </c>
      <c r="AO94" s="217"/>
      <c r="AP94" s="217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73</v>
      </c>
      <c r="BT94" s="76" t="s">
        <v>74</v>
      </c>
      <c r="BU94" s="77" t="s">
        <v>75</v>
      </c>
      <c r="BV94" s="76" t="s">
        <v>76</v>
      </c>
      <c r="BW94" s="76" t="s">
        <v>4</v>
      </c>
      <c r="BX94" s="76" t="s">
        <v>77</v>
      </c>
      <c r="CL94" s="76" t="s">
        <v>1</v>
      </c>
    </row>
    <row r="95" spans="1:91" s="7" customFormat="1" ht="16.5" customHeight="1">
      <c r="A95" s="78" t="s">
        <v>78</v>
      </c>
      <c r="B95" s="79"/>
      <c r="C95" s="80"/>
      <c r="D95" s="215" t="s">
        <v>79</v>
      </c>
      <c r="E95" s="215"/>
      <c r="F95" s="215"/>
      <c r="G95" s="215"/>
      <c r="H95" s="215"/>
      <c r="I95" s="81"/>
      <c r="J95" s="215" t="s">
        <v>80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'01 - DEŠŤOVÁ KANALIZACE'!J30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82" t="s">
        <v>81</v>
      </c>
      <c r="AR95" s="79"/>
      <c r="AS95" s="83">
        <v>0</v>
      </c>
      <c r="AT95" s="84">
        <f>ROUND(SUM(AV95:AW95),2)</f>
        <v>0</v>
      </c>
      <c r="AU95" s="85">
        <f>'01 - DEŠŤOVÁ KANALIZACE'!P124</f>
        <v>0</v>
      </c>
      <c r="AV95" s="84">
        <f>'01 - DEŠŤOVÁ KANALIZACE'!J33</f>
        <v>0</v>
      </c>
      <c r="AW95" s="84">
        <f>'01 - DEŠŤOVÁ KANALIZACE'!J34</f>
        <v>0</v>
      </c>
      <c r="AX95" s="84">
        <f>'01 - DEŠŤOVÁ KANALIZACE'!J35</f>
        <v>0</v>
      </c>
      <c r="AY95" s="84">
        <f>'01 - DEŠŤOVÁ KANALIZACE'!J36</f>
        <v>0</v>
      </c>
      <c r="AZ95" s="84">
        <f>'01 - DEŠŤOVÁ KANALIZACE'!F33</f>
        <v>0</v>
      </c>
      <c r="BA95" s="84">
        <f>'01 - DEŠŤOVÁ KANALIZACE'!F34</f>
        <v>0</v>
      </c>
      <c r="BB95" s="84">
        <f>'01 - DEŠŤOVÁ KANALIZACE'!F35</f>
        <v>0</v>
      </c>
      <c r="BC95" s="84">
        <f>'01 - DEŠŤOVÁ KANALIZACE'!F36</f>
        <v>0</v>
      </c>
      <c r="BD95" s="86">
        <f>'01 - DEŠŤOVÁ KANALIZACE'!F37</f>
        <v>0</v>
      </c>
      <c r="BT95" s="87" t="s">
        <v>82</v>
      </c>
      <c r="BV95" s="87" t="s">
        <v>76</v>
      </c>
      <c r="BW95" s="87" t="s">
        <v>83</v>
      </c>
      <c r="BX95" s="87" t="s">
        <v>4</v>
      </c>
      <c r="CL95" s="87" t="s">
        <v>1</v>
      </c>
      <c r="CM95" s="87" t="s">
        <v>84</v>
      </c>
    </row>
    <row r="96" spans="1:91" s="2" customFormat="1" ht="30" customHeight="1">
      <c r="A96" s="31"/>
      <c r="B96" s="32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2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100" spans="1:57">
      <c r="A100" s="205"/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/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</row>
    <row r="101" spans="1:57">
      <c r="A101" s="205"/>
      <c r="B101" s="249"/>
      <c r="C101" s="205" t="s">
        <v>395</v>
      </c>
      <c r="D101" s="205"/>
      <c r="E101" s="205"/>
      <c r="F101" s="205"/>
      <c r="G101" s="205"/>
      <c r="H101" s="205"/>
      <c r="I101" s="205"/>
      <c r="J101" s="205"/>
      <c r="K101" s="205"/>
      <c r="L101" s="250"/>
      <c r="M101" s="250"/>
      <c r="N101" s="250"/>
      <c r="O101" s="250"/>
      <c r="P101" s="250"/>
      <c r="Q101" s="250"/>
      <c r="R101" s="250"/>
      <c r="S101" s="250"/>
      <c r="T101" s="250"/>
      <c r="U101" s="250"/>
      <c r="V101" s="250"/>
      <c r="W101" s="250"/>
      <c r="X101" s="250"/>
      <c r="Y101" s="250"/>
      <c r="Z101" s="250"/>
      <c r="AA101" s="250"/>
      <c r="AB101" s="250"/>
      <c r="AC101" s="250"/>
      <c r="AD101" s="250"/>
      <c r="AE101" s="250"/>
      <c r="AF101" s="250"/>
      <c r="AG101" s="250"/>
      <c r="AH101" s="250"/>
      <c r="AI101" s="250"/>
      <c r="AJ101" s="250"/>
      <c r="AK101" s="250"/>
      <c r="AL101" s="250"/>
      <c r="AM101" s="250"/>
      <c r="AN101" s="250"/>
      <c r="AO101" s="250"/>
      <c r="AP101" s="251"/>
      <c r="AQ101" s="205"/>
      <c r="AR101" s="205"/>
    </row>
    <row r="102" spans="1:57">
      <c r="A102" s="205"/>
      <c r="B102" s="252"/>
      <c r="C102" s="253" t="s">
        <v>396</v>
      </c>
      <c r="D102" s="253"/>
      <c r="E102" s="253"/>
      <c r="F102" s="253"/>
      <c r="G102" s="253"/>
      <c r="H102" s="253"/>
      <c r="I102" s="253"/>
      <c r="J102" s="253"/>
      <c r="K102" s="253"/>
      <c r="L102" s="253"/>
      <c r="M102" s="253"/>
      <c r="N102" s="253"/>
      <c r="O102" s="253"/>
      <c r="P102" s="253"/>
      <c r="Q102" s="253"/>
      <c r="R102" s="253"/>
      <c r="S102" s="253"/>
      <c r="T102" s="253"/>
      <c r="U102" s="253"/>
      <c r="V102" s="253"/>
      <c r="W102" s="253"/>
      <c r="X102" s="253"/>
      <c r="Y102" s="253"/>
      <c r="Z102" s="253"/>
      <c r="AA102" s="253"/>
      <c r="AB102" s="253"/>
      <c r="AC102" s="253"/>
      <c r="AD102" s="253"/>
      <c r="AE102" s="253"/>
      <c r="AF102" s="253"/>
      <c r="AG102" s="253"/>
      <c r="AH102" s="253"/>
      <c r="AI102" s="253"/>
      <c r="AJ102" s="253"/>
      <c r="AK102" s="253"/>
      <c r="AL102" s="253"/>
      <c r="AM102" s="253"/>
      <c r="AN102" s="253"/>
      <c r="AO102" s="253"/>
      <c r="AP102" s="254"/>
      <c r="AQ102" s="205"/>
      <c r="AR102" s="205"/>
    </row>
    <row r="103" spans="1:57">
      <c r="A103" s="205"/>
      <c r="B103" s="252"/>
      <c r="C103" s="253" t="s">
        <v>397</v>
      </c>
      <c r="D103" s="253"/>
      <c r="E103" s="253"/>
      <c r="F103" s="253"/>
      <c r="G103" s="253"/>
      <c r="H103" s="253"/>
      <c r="I103" s="253"/>
      <c r="J103" s="253"/>
      <c r="K103" s="253"/>
      <c r="L103" s="253"/>
      <c r="M103" s="253"/>
      <c r="N103" s="253"/>
      <c r="O103" s="253"/>
      <c r="P103" s="253"/>
      <c r="Q103" s="253"/>
      <c r="R103" s="253"/>
      <c r="S103" s="253"/>
      <c r="T103" s="253"/>
      <c r="U103" s="253"/>
      <c r="V103" s="253"/>
      <c r="W103" s="253"/>
      <c r="X103" s="253"/>
      <c r="Y103" s="253"/>
      <c r="Z103" s="253"/>
      <c r="AA103" s="253"/>
      <c r="AB103" s="253"/>
      <c r="AC103" s="253"/>
      <c r="AD103" s="253"/>
      <c r="AE103" s="253"/>
      <c r="AF103" s="253"/>
      <c r="AG103" s="253"/>
      <c r="AH103" s="253"/>
      <c r="AI103" s="253"/>
      <c r="AJ103" s="253"/>
      <c r="AK103" s="253"/>
      <c r="AL103" s="253"/>
      <c r="AM103" s="253"/>
      <c r="AN103" s="253"/>
      <c r="AO103" s="253"/>
      <c r="AP103" s="254"/>
      <c r="AQ103" s="205"/>
      <c r="AR103" s="205"/>
    </row>
    <row r="104" spans="1:57">
      <c r="A104" s="205"/>
      <c r="B104" s="252"/>
      <c r="C104" s="253" t="s">
        <v>398</v>
      </c>
      <c r="D104" s="253"/>
      <c r="E104" s="253"/>
      <c r="F104" s="253"/>
      <c r="G104" s="253"/>
      <c r="H104" s="253"/>
      <c r="I104" s="253"/>
      <c r="J104" s="253"/>
      <c r="K104" s="253"/>
      <c r="L104" s="253"/>
      <c r="M104" s="253"/>
      <c r="N104" s="253"/>
      <c r="O104" s="253"/>
      <c r="P104" s="253"/>
      <c r="Q104" s="253"/>
      <c r="R104" s="253"/>
      <c r="S104" s="253"/>
      <c r="T104" s="253"/>
      <c r="U104" s="253"/>
      <c r="V104" s="253"/>
      <c r="W104" s="253"/>
      <c r="X104" s="253"/>
      <c r="Y104" s="253"/>
      <c r="Z104" s="253"/>
      <c r="AA104" s="253"/>
      <c r="AB104" s="253"/>
      <c r="AC104" s="253"/>
      <c r="AD104" s="253"/>
      <c r="AE104" s="253"/>
      <c r="AF104" s="253"/>
      <c r="AG104" s="253"/>
      <c r="AH104" s="253"/>
      <c r="AI104" s="253"/>
      <c r="AJ104" s="253"/>
      <c r="AK104" s="253"/>
      <c r="AL104" s="253"/>
      <c r="AM104" s="253"/>
      <c r="AN104" s="253"/>
      <c r="AO104" s="253"/>
      <c r="AP104" s="254"/>
      <c r="AQ104" s="205"/>
      <c r="AR104" s="205"/>
    </row>
    <row r="105" spans="1:57">
      <c r="A105" s="205"/>
      <c r="B105" s="252"/>
      <c r="C105" s="253" t="s">
        <v>399</v>
      </c>
      <c r="D105" s="253"/>
      <c r="E105" s="253"/>
      <c r="F105" s="253"/>
      <c r="G105" s="253"/>
      <c r="H105" s="253"/>
      <c r="I105" s="253"/>
      <c r="J105" s="253"/>
      <c r="K105" s="253"/>
      <c r="L105" s="253"/>
      <c r="M105" s="253"/>
      <c r="N105" s="253"/>
      <c r="O105" s="253"/>
      <c r="P105" s="253"/>
      <c r="Q105" s="253"/>
      <c r="R105" s="253"/>
      <c r="S105" s="253"/>
      <c r="T105" s="253"/>
      <c r="U105" s="253"/>
      <c r="V105" s="253"/>
      <c r="W105" s="253"/>
      <c r="X105" s="253"/>
      <c r="Y105" s="253"/>
      <c r="Z105" s="253"/>
      <c r="AA105" s="253"/>
      <c r="AB105" s="253"/>
      <c r="AC105" s="253"/>
      <c r="AD105" s="253"/>
      <c r="AE105" s="253"/>
      <c r="AF105" s="253"/>
      <c r="AG105" s="253"/>
      <c r="AH105" s="253"/>
      <c r="AI105" s="253"/>
      <c r="AJ105" s="253"/>
      <c r="AK105" s="253"/>
      <c r="AL105" s="253"/>
      <c r="AM105" s="253"/>
      <c r="AN105" s="253"/>
      <c r="AO105" s="253"/>
      <c r="AP105" s="254"/>
      <c r="AQ105" s="205"/>
      <c r="AR105" s="205"/>
    </row>
    <row r="106" spans="1:57">
      <c r="A106" s="205"/>
      <c r="B106" s="252"/>
      <c r="C106" s="253" t="s">
        <v>400</v>
      </c>
      <c r="D106" s="253"/>
      <c r="E106" s="253"/>
      <c r="F106" s="253"/>
      <c r="G106" s="253"/>
      <c r="H106" s="253"/>
      <c r="I106" s="253"/>
      <c r="J106" s="253"/>
      <c r="K106" s="253"/>
      <c r="L106" s="253"/>
      <c r="M106" s="253"/>
      <c r="N106" s="253"/>
      <c r="O106" s="253"/>
      <c r="P106" s="253"/>
      <c r="Q106" s="253"/>
      <c r="R106" s="253"/>
      <c r="S106" s="253"/>
      <c r="T106" s="253"/>
      <c r="U106" s="253"/>
      <c r="V106" s="253"/>
      <c r="W106" s="253"/>
      <c r="X106" s="253"/>
      <c r="Y106" s="253"/>
      <c r="Z106" s="253"/>
      <c r="AA106" s="253"/>
      <c r="AB106" s="253"/>
      <c r="AC106" s="253"/>
      <c r="AD106" s="253"/>
      <c r="AE106" s="253"/>
      <c r="AF106" s="253"/>
      <c r="AG106" s="253"/>
      <c r="AH106" s="253"/>
      <c r="AI106" s="253"/>
      <c r="AJ106" s="253"/>
      <c r="AK106" s="253"/>
      <c r="AL106" s="253"/>
      <c r="AM106" s="253"/>
      <c r="AN106" s="253"/>
      <c r="AO106" s="253"/>
      <c r="AP106" s="254"/>
      <c r="AQ106" s="205"/>
      <c r="AR106" s="205"/>
    </row>
    <row r="107" spans="1:57">
      <c r="A107" s="205"/>
      <c r="B107" s="252"/>
      <c r="C107" s="255"/>
      <c r="D107" s="255"/>
      <c r="E107" s="255"/>
      <c r="F107" s="255"/>
      <c r="G107" s="255"/>
      <c r="H107" s="255"/>
      <c r="I107" s="255"/>
      <c r="J107" s="255"/>
      <c r="K107" s="255"/>
      <c r="L107" s="255"/>
      <c r="M107" s="255"/>
      <c r="N107" s="255"/>
      <c r="O107" s="255"/>
      <c r="P107" s="255"/>
      <c r="Q107" s="255"/>
      <c r="R107" s="255"/>
      <c r="S107" s="255"/>
      <c r="T107" s="255"/>
      <c r="U107" s="255"/>
      <c r="V107" s="255"/>
      <c r="W107" s="255"/>
      <c r="X107" s="255"/>
      <c r="Y107" s="255"/>
      <c r="Z107" s="255"/>
      <c r="AA107" s="255"/>
      <c r="AB107" s="255"/>
      <c r="AC107" s="255"/>
      <c r="AD107" s="255"/>
      <c r="AE107" s="255"/>
      <c r="AF107" s="255"/>
      <c r="AG107" s="255"/>
      <c r="AH107" s="255"/>
      <c r="AI107" s="255"/>
      <c r="AJ107" s="255"/>
      <c r="AK107" s="255"/>
      <c r="AL107" s="255"/>
      <c r="AM107" s="255"/>
      <c r="AN107" s="255"/>
      <c r="AO107" s="255"/>
      <c r="AP107" s="254"/>
      <c r="AQ107" s="205"/>
      <c r="AR107" s="205"/>
    </row>
    <row r="108" spans="1:57">
      <c r="A108" s="205"/>
      <c r="B108" s="252"/>
      <c r="C108" s="256"/>
      <c r="D108" s="256"/>
      <c r="E108" s="256"/>
      <c r="F108" s="256"/>
      <c r="G108" s="256"/>
      <c r="H108" s="256"/>
      <c r="I108" s="256"/>
      <c r="J108" s="256"/>
      <c r="K108" s="256"/>
      <c r="L108" s="256"/>
      <c r="M108" s="256"/>
      <c r="N108" s="256"/>
      <c r="O108" s="256"/>
      <c r="P108" s="256"/>
      <c r="Q108" s="256"/>
      <c r="R108" s="256"/>
      <c r="S108" s="256"/>
      <c r="T108" s="256"/>
      <c r="U108" s="256"/>
      <c r="V108" s="256"/>
      <c r="W108" s="256"/>
      <c r="X108" s="256"/>
      <c r="Y108" s="256"/>
      <c r="Z108" s="256"/>
      <c r="AA108" s="256"/>
      <c r="AB108" s="256"/>
      <c r="AC108" s="256"/>
      <c r="AD108" s="256"/>
      <c r="AE108" s="256"/>
      <c r="AF108" s="256"/>
      <c r="AG108" s="256"/>
      <c r="AH108" s="256"/>
      <c r="AI108" s="256"/>
      <c r="AJ108" s="256"/>
      <c r="AK108" s="256"/>
      <c r="AL108" s="256"/>
      <c r="AM108" s="256"/>
      <c r="AN108" s="256"/>
      <c r="AO108" s="256"/>
      <c r="AP108" s="254"/>
      <c r="AQ108" s="205"/>
      <c r="AR108" s="205"/>
    </row>
    <row r="109" spans="1:57">
      <c r="A109" s="205"/>
      <c r="B109" s="252"/>
      <c r="C109" s="256"/>
      <c r="D109" s="256"/>
      <c r="E109" s="256"/>
      <c r="F109" s="256"/>
      <c r="G109" s="256"/>
      <c r="H109" s="256"/>
      <c r="I109" s="256"/>
      <c r="J109" s="256"/>
      <c r="K109" s="256"/>
      <c r="L109" s="256"/>
      <c r="M109" s="256"/>
      <c r="N109" s="256"/>
      <c r="O109" s="256"/>
      <c r="P109" s="256"/>
      <c r="Q109" s="256"/>
      <c r="R109" s="256"/>
      <c r="S109" s="256"/>
      <c r="T109" s="256"/>
      <c r="U109" s="256"/>
      <c r="V109" s="256"/>
      <c r="W109" s="256"/>
      <c r="X109" s="256"/>
      <c r="Y109" s="256"/>
      <c r="Z109" s="256"/>
      <c r="AA109" s="256"/>
      <c r="AB109" s="256"/>
      <c r="AC109" s="256"/>
      <c r="AD109" s="256"/>
      <c r="AE109" s="256"/>
      <c r="AF109" s="256"/>
      <c r="AG109" s="256"/>
      <c r="AH109" s="256"/>
      <c r="AI109" s="256"/>
      <c r="AJ109" s="256"/>
      <c r="AK109" s="256"/>
      <c r="AL109" s="256"/>
      <c r="AM109" s="256"/>
      <c r="AN109" s="256"/>
      <c r="AO109" s="256"/>
      <c r="AP109" s="254"/>
      <c r="AQ109" s="205"/>
      <c r="AR109" s="205"/>
    </row>
    <row r="110" spans="1:57">
      <c r="A110" s="205"/>
      <c r="B110" s="257"/>
      <c r="C110" s="258"/>
      <c r="D110" s="258"/>
      <c r="E110" s="258"/>
      <c r="F110" s="258"/>
      <c r="G110" s="258"/>
      <c r="H110" s="258"/>
      <c r="I110" s="258"/>
      <c r="J110" s="258"/>
      <c r="K110" s="258"/>
      <c r="L110" s="258"/>
      <c r="M110" s="258"/>
      <c r="N110" s="258"/>
      <c r="O110" s="258"/>
      <c r="P110" s="258"/>
      <c r="Q110" s="258"/>
      <c r="R110" s="258"/>
      <c r="S110" s="258"/>
      <c r="T110" s="258"/>
      <c r="U110" s="258"/>
      <c r="V110" s="258"/>
      <c r="W110" s="258"/>
      <c r="X110" s="258"/>
      <c r="Y110" s="258"/>
      <c r="Z110" s="258"/>
      <c r="AA110" s="258"/>
      <c r="AB110" s="258"/>
      <c r="AC110" s="258"/>
      <c r="AD110" s="258"/>
      <c r="AE110" s="258"/>
      <c r="AF110" s="258"/>
      <c r="AG110" s="258"/>
      <c r="AH110" s="258"/>
      <c r="AI110" s="258"/>
      <c r="AJ110" s="258"/>
      <c r="AK110" s="258"/>
      <c r="AL110" s="258"/>
      <c r="AM110" s="258"/>
      <c r="AN110" s="258"/>
      <c r="AO110" s="258"/>
      <c r="AP110" s="259"/>
      <c r="AQ110" s="205"/>
      <c r="AR110" s="205"/>
    </row>
    <row r="111" spans="1:57">
      <c r="A111" s="205"/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/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</row>
  </sheetData>
  <mergeCells count="50">
    <mergeCell ref="C102:AO102"/>
    <mergeCell ref="C103:AO103"/>
    <mergeCell ref="C104:AO104"/>
    <mergeCell ref="C105:AO105"/>
    <mergeCell ref="C106:AO106"/>
    <mergeCell ref="C107:AO107"/>
    <mergeCell ref="C108:AO108"/>
    <mergeCell ref="C109:AO109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01 - DEŠŤOVÁ KANALIZA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2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88"/>
      <c r="L2" s="222" t="s">
        <v>5</v>
      </c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6" t="s">
        <v>83</v>
      </c>
      <c r="AZ2" s="89" t="s">
        <v>85</v>
      </c>
      <c r="BA2" s="89" t="s">
        <v>86</v>
      </c>
      <c r="BB2" s="89" t="s">
        <v>1</v>
      </c>
      <c r="BC2" s="89" t="s">
        <v>87</v>
      </c>
      <c r="BD2" s="89" t="s">
        <v>84</v>
      </c>
    </row>
    <row r="3" spans="1:56" s="1" customFormat="1" ht="6.95" customHeight="1">
      <c r="B3" s="17"/>
      <c r="C3" s="18"/>
      <c r="D3" s="18"/>
      <c r="E3" s="18"/>
      <c r="F3" s="18"/>
      <c r="G3" s="18"/>
      <c r="H3" s="18"/>
      <c r="I3" s="90"/>
      <c r="J3" s="18"/>
      <c r="K3" s="18"/>
      <c r="L3" s="19"/>
      <c r="AT3" s="16" t="s">
        <v>84</v>
      </c>
      <c r="AZ3" s="89" t="s">
        <v>88</v>
      </c>
      <c r="BA3" s="89" t="s">
        <v>89</v>
      </c>
      <c r="BB3" s="89" t="s">
        <v>1</v>
      </c>
      <c r="BC3" s="89" t="s">
        <v>90</v>
      </c>
      <c r="BD3" s="89" t="s">
        <v>84</v>
      </c>
    </row>
    <row r="4" spans="1:56" s="1" customFormat="1" ht="24.95" customHeight="1">
      <c r="B4" s="19"/>
      <c r="D4" s="20" t="s">
        <v>91</v>
      </c>
      <c r="I4" s="88"/>
      <c r="L4" s="19"/>
      <c r="M4" s="91" t="s">
        <v>10</v>
      </c>
      <c r="AT4" s="16" t="s">
        <v>3</v>
      </c>
      <c r="AZ4" s="89" t="s">
        <v>92</v>
      </c>
      <c r="BA4" s="89" t="s">
        <v>93</v>
      </c>
      <c r="BB4" s="89" t="s">
        <v>1</v>
      </c>
      <c r="BC4" s="89" t="s">
        <v>94</v>
      </c>
      <c r="BD4" s="89" t="s">
        <v>84</v>
      </c>
    </row>
    <row r="5" spans="1:56" s="1" customFormat="1" ht="6.95" customHeight="1">
      <c r="B5" s="19"/>
      <c r="I5" s="88"/>
      <c r="L5" s="19"/>
      <c r="AZ5" s="89" t="s">
        <v>95</v>
      </c>
      <c r="BA5" s="89" t="s">
        <v>96</v>
      </c>
      <c r="BB5" s="89" t="s">
        <v>1</v>
      </c>
      <c r="BC5" s="89" t="s">
        <v>97</v>
      </c>
      <c r="BD5" s="89" t="s">
        <v>84</v>
      </c>
    </row>
    <row r="6" spans="1:56" s="1" customFormat="1" ht="12" customHeight="1">
      <c r="B6" s="19"/>
      <c r="D6" s="26" t="s">
        <v>16</v>
      </c>
      <c r="I6" s="88"/>
      <c r="L6" s="19"/>
      <c r="AZ6" s="89" t="s">
        <v>45</v>
      </c>
      <c r="BA6" s="89" t="s">
        <v>98</v>
      </c>
      <c r="BB6" s="89" t="s">
        <v>1</v>
      </c>
      <c r="BC6" s="89" t="s">
        <v>99</v>
      </c>
      <c r="BD6" s="89" t="s">
        <v>84</v>
      </c>
    </row>
    <row r="7" spans="1:56" s="1" customFormat="1" ht="16.5" customHeight="1">
      <c r="B7" s="19"/>
      <c r="E7" s="246" t="str">
        <f>'Rekapitulace stavby'!K6</f>
        <v>PARKOVIŠTĚ U II ZŠ V UL. J. A. KOMENSKÉHO</v>
      </c>
      <c r="F7" s="247"/>
      <c r="G7" s="247"/>
      <c r="H7" s="247"/>
      <c r="I7" s="88"/>
      <c r="L7" s="19"/>
      <c r="AZ7" s="89" t="s">
        <v>100</v>
      </c>
      <c r="BA7" s="89" t="s">
        <v>101</v>
      </c>
      <c r="BB7" s="89" t="s">
        <v>1</v>
      </c>
      <c r="BC7" s="89" t="s">
        <v>102</v>
      </c>
      <c r="BD7" s="89" t="s">
        <v>84</v>
      </c>
    </row>
    <row r="8" spans="1:56" s="2" customFormat="1" ht="12" customHeight="1">
      <c r="A8" s="31"/>
      <c r="B8" s="32"/>
      <c r="C8" s="31"/>
      <c r="D8" s="26" t="s">
        <v>103</v>
      </c>
      <c r="E8" s="31"/>
      <c r="F8" s="31"/>
      <c r="G8" s="31"/>
      <c r="H8" s="31"/>
      <c r="I8" s="92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Z8" s="89" t="s">
        <v>104</v>
      </c>
      <c r="BA8" s="89" t="s">
        <v>105</v>
      </c>
      <c r="BB8" s="89" t="s">
        <v>1</v>
      </c>
      <c r="BC8" s="89" t="s">
        <v>106</v>
      </c>
      <c r="BD8" s="89" t="s">
        <v>84</v>
      </c>
    </row>
    <row r="9" spans="1:56" s="2" customFormat="1" ht="16.5" customHeight="1">
      <c r="A9" s="31"/>
      <c r="B9" s="32"/>
      <c r="C9" s="31"/>
      <c r="D9" s="31"/>
      <c r="E9" s="226" t="s">
        <v>107</v>
      </c>
      <c r="F9" s="245"/>
      <c r="G9" s="245"/>
      <c r="H9" s="245"/>
      <c r="I9" s="92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>
      <c r="A10" s="31"/>
      <c r="B10" s="32"/>
      <c r="C10" s="31"/>
      <c r="D10" s="31"/>
      <c r="E10" s="31"/>
      <c r="F10" s="31"/>
      <c r="G10" s="31"/>
      <c r="H10" s="31"/>
      <c r="I10" s="92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93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 ht="12" customHeight="1">
      <c r="A12" s="31"/>
      <c r="B12" s="32"/>
      <c r="C12" s="31"/>
      <c r="D12" s="26" t="s">
        <v>20</v>
      </c>
      <c r="E12" s="31"/>
      <c r="F12" s="24" t="s">
        <v>108</v>
      </c>
      <c r="G12" s="31"/>
      <c r="H12" s="31"/>
      <c r="I12" s="93" t="s">
        <v>22</v>
      </c>
      <c r="J12" s="54" t="str">
        <f>'Rekapitulace stavby'!AN8</f>
        <v>25. 9. 2019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92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93" t="s">
        <v>25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93" t="s">
        <v>27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92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28</v>
      </c>
      <c r="E17" s="31"/>
      <c r="F17" s="31"/>
      <c r="G17" s="31"/>
      <c r="H17" s="31"/>
      <c r="I17" s="93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8" t="str">
        <f>'Rekapitulace stavby'!E14</f>
        <v>Vyplň údaj</v>
      </c>
      <c r="F18" s="233"/>
      <c r="G18" s="233"/>
      <c r="H18" s="233"/>
      <c r="I18" s="93" t="s">
        <v>27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92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30</v>
      </c>
      <c r="E20" s="31"/>
      <c r="F20" s="31"/>
      <c r="G20" s="31"/>
      <c r="H20" s="31"/>
      <c r="I20" s="93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93" t="s">
        <v>27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92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93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93" t="s">
        <v>27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92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92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4"/>
      <c r="B27" s="95"/>
      <c r="C27" s="94"/>
      <c r="D27" s="94"/>
      <c r="E27" s="237" t="s">
        <v>1</v>
      </c>
      <c r="F27" s="237"/>
      <c r="G27" s="237"/>
      <c r="H27" s="23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92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98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9" t="s">
        <v>34</v>
      </c>
      <c r="E30" s="31"/>
      <c r="F30" s="31"/>
      <c r="G30" s="31"/>
      <c r="H30" s="31"/>
      <c r="I30" s="92"/>
      <c r="J30" s="70">
        <f>ROUND(J124,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98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100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1" t="s">
        <v>38</v>
      </c>
      <c r="E33" s="26" t="s">
        <v>39</v>
      </c>
      <c r="F33" s="102">
        <f>ROUND((SUM(BE124:BE226)),  2)</f>
        <v>0</v>
      </c>
      <c r="G33" s="31"/>
      <c r="H33" s="31"/>
      <c r="I33" s="103">
        <v>0.21</v>
      </c>
      <c r="J33" s="102">
        <f>ROUND(((SUM(BE124:BE226))*I33),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102">
        <f>ROUND((SUM(BF124:BF226)),  2)</f>
        <v>0</v>
      </c>
      <c r="G34" s="31"/>
      <c r="H34" s="31"/>
      <c r="I34" s="103">
        <v>0.15</v>
      </c>
      <c r="J34" s="102">
        <f>ROUND(((SUM(BF124:BF226))*I34),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102">
        <f>ROUND((SUM(BG124:BG226)),  2)</f>
        <v>0</v>
      </c>
      <c r="G35" s="31"/>
      <c r="H35" s="31"/>
      <c r="I35" s="103">
        <v>0.21</v>
      </c>
      <c r="J35" s="102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102">
        <f>ROUND((SUM(BH124:BH226)),  2)</f>
        <v>0</v>
      </c>
      <c r="G36" s="31"/>
      <c r="H36" s="31"/>
      <c r="I36" s="103">
        <v>0.15</v>
      </c>
      <c r="J36" s="102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102">
        <f>ROUND((SUM(BI124:BI226)),  2)</f>
        <v>0</v>
      </c>
      <c r="G37" s="31"/>
      <c r="H37" s="31"/>
      <c r="I37" s="103">
        <v>0</v>
      </c>
      <c r="J37" s="102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92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4"/>
      <c r="D39" s="105" t="s">
        <v>44</v>
      </c>
      <c r="E39" s="59"/>
      <c r="F39" s="59"/>
      <c r="G39" s="106" t="s">
        <v>45</v>
      </c>
      <c r="H39" s="107" t="s">
        <v>46</v>
      </c>
      <c r="I39" s="108"/>
      <c r="J39" s="109">
        <f>SUM(J30:J37)</f>
        <v>0</v>
      </c>
      <c r="K39" s="110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92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I41" s="88"/>
      <c r="L41" s="19"/>
    </row>
    <row r="42" spans="1:31" s="1" customFormat="1" ht="14.45" customHeight="1">
      <c r="B42" s="19"/>
      <c r="I42" s="88"/>
      <c r="L42" s="19"/>
    </row>
    <row r="43" spans="1:31" s="1" customFormat="1" ht="14.45" customHeight="1">
      <c r="B43" s="19"/>
      <c r="I43" s="88"/>
      <c r="L43" s="19"/>
    </row>
    <row r="44" spans="1:31" s="1" customFormat="1" ht="14.45" customHeight="1">
      <c r="B44" s="19"/>
      <c r="I44" s="88"/>
      <c r="L44" s="19"/>
    </row>
    <row r="45" spans="1:31" s="1" customFormat="1" ht="14.45" customHeight="1">
      <c r="B45" s="19"/>
      <c r="I45" s="88"/>
      <c r="L45" s="19"/>
    </row>
    <row r="46" spans="1:31" s="1" customFormat="1" ht="14.45" customHeight="1">
      <c r="B46" s="19"/>
      <c r="I46" s="88"/>
      <c r="L46" s="19"/>
    </row>
    <row r="47" spans="1:31" s="1" customFormat="1" ht="14.45" customHeight="1">
      <c r="B47" s="19"/>
      <c r="I47" s="88"/>
      <c r="L47" s="19"/>
    </row>
    <row r="48" spans="1:31" s="1" customFormat="1" ht="14.45" customHeight="1">
      <c r="B48" s="19"/>
      <c r="I48" s="88"/>
      <c r="L48" s="19"/>
    </row>
    <row r="49" spans="1:31" s="1" customFormat="1" ht="14.45" customHeight="1">
      <c r="B49" s="19"/>
      <c r="I49" s="88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111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12" t="s">
        <v>50</v>
      </c>
      <c r="G61" s="44" t="s">
        <v>49</v>
      </c>
      <c r="H61" s="34"/>
      <c r="I61" s="113"/>
      <c r="J61" s="114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11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12" t="s">
        <v>50</v>
      </c>
      <c r="G76" s="44" t="s">
        <v>49</v>
      </c>
      <c r="H76" s="34"/>
      <c r="I76" s="113"/>
      <c r="J76" s="114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116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117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109</v>
      </c>
      <c r="D82" s="31"/>
      <c r="E82" s="31"/>
      <c r="F82" s="31"/>
      <c r="G82" s="31"/>
      <c r="H82" s="31"/>
      <c r="I82" s="92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92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92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6" t="str">
        <f>E7</f>
        <v>PARKOVIŠTĚ U II ZŠ V UL. J. A. KOMENSKÉHO</v>
      </c>
      <c r="F85" s="247"/>
      <c r="G85" s="247"/>
      <c r="H85" s="247"/>
      <c r="I85" s="92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103</v>
      </c>
      <c r="D86" s="31"/>
      <c r="E86" s="31"/>
      <c r="F86" s="31"/>
      <c r="G86" s="31"/>
      <c r="H86" s="31"/>
      <c r="I86" s="92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6" t="str">
        <f>E9</f>
        <v>01 - DEŠŤOVÁ KANALIZACE</v>
      </c>
      <c r="F87" s="245"/>
      <c r="G87" s="245"/>
      <c r="H87" s="245"/>
      <c r="I87" s="92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92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>MILEVSKO</v>
      </c>
      <c r="G89" s="31"/>
      <c r="H89" s="31"/>
      <c r="I89" s="93" t="s">
        <v>22</v>
      </c>
      <c r="J89" s="54" t="str">
        <f>IF(J12="","",J12)</f>
        <v>25. 9. 2019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92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 xml:space="preserve"> </v>
      </c>
      <c r="G91" s="31"/>
      <c r="H91" s="31"/>
      <c r="I91" s="93" t="s">
        <v>30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28</v>
      </c>
      <c r="D92" s="31"/>
      <c r="E92" s="31"/>
      <c r="F92" s="24" t="str">
        <f>IF(E18="","",E18)</f>
        <v>Vyplň údaj</v>
      </c>
      <c r="G92" s="31"/>
      <c r="H92" s="31"/>
      <c r="I92" s="93" t="s">
        <v>32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92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8" t="s">
        <v>110</v>
      </c>
      <c r="D94" s="104"/>
      <c r="E94" s="104"/>
      <c r="F94" s="104"/>
      <c r="G94" s="104"/>
      <c r="H94" s="104"/>
      <c r="I94" s="119"/>
      <c r="J94" s="120" t="s">
        <v>111</v>
      </c>
      <c r="K94" s="104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92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21" t="s">
        <v>112</v>
      </c>
      <c r="D96" s="31"/>
      <c r="E96" s="31"/>
      <c r="F96" s="31"/>
      <c r="G96" s="31"/>
      <c r="H96" s="31"/>
      <c r="I96" s="92"/>
      <c r="J96" s="70">
        <f>J124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113</v>
      </c>
    </row>
    <row r="97" spans="1:31" s="9" customFormat="1" ht="24.95" customHeight="1">
      <c r="B97" s="122"/>
      <c r="D97" s="123" t="s">
        <v>114</v>
      </c>
      <c r="E97" s="124"/>
      <c r="F97" s="124"/>
      <c r="G97" s="124"/>
      <c r="H97" s="124"/>
      <c r="I97" s="125"/>
      <c r="J97" s="126">
        <f>J125</f>
        <v>0</v>
      </c>
      <c r="L97" s="122"/>
    </row>
    <row r="98" spans="1:31" s="10" customFormat="1" ht="19.899999999999999" customHeight="1">
      <c r="B98" s="127"/>
      <c r="D98" s="128" t="s">
        <v>115</v>
      </c>
      <c r="E98" s="129"/>
      <c r="F98" s="129"/>
      <c r="G98" s="129"/>
      <c r="H98" s="129"/>
      <c r="I98" s="130"/>
      <c r="J98" s="131">
        <f>J126</f>
        <v>0</v>
      </c>
      <c r="L98" s="127"/>
    </row>
    <row r="99" spans="1:31" s="10" customFormat="1" ht="19.899999999999999" customHeight="1">
      <c r="B99" s="127"/>
      <c r="D99" s="128" t="s">
        <v>116</v>
      </c>
      <c r="E99" s="129"/>
      <c r="F99" s="129"/>
      <c r="G99" s="129"/>
      <c r="H99" s="129"/>
      <c r="I99" s="130"/>
      <c r="J99" s="131">
        <f>J177</f>
        <v>0</v>
      </c>
      <c r="L99" s="127"/>
    </row>
    <row r="100" spans="1:31" s="10" customFormat="1" ht="19.899999999999999" customHeight="1">
      <c r="B100" s="127"/>
      <c r="D100" s="128" t="s">
        <v>117</v>
      </c>
      <c r="E100" s="129"/>
      <c r="F100" s="129"/>
      <c r="G100" s="129"/>
      <c r="H100" s="129"/>
      <c r="I100" s="130"/>
      <c r="J100" s="131">
        <f>J185</f>
        <v>0</v>
      </c>
      <c r="L100" s="127"/>
    </row>
    <row r="101" spans="1:31" s="10" customFormat="1" ht="19.899999999999999" customHeight="1">
      <c r="B101" s="127"/>
      <c r="D101" s="128" t="s">
        <v>118</v>
      </c>
      <c r="E101" s="129"/>
      <c r="F101" s="129"/>
      <c r="G101" s="129"/>
      <c r="H101" s="129"/>
      <c r="I101" s="130"/>
      <c r="J101" s="131">
        <f>J187</f>
        <v>0</v>
      </c>
      <c r="L101" s="127"/>
    </row>
    <row r="102" spans="1:31" s="10" customFormat="1" ht="19.899999999999999" customHeight="1">
      <c r="B102" s="127"/>
      <c r="D102" s="128" t="s">
        <v>119</v>
      </c>
      <c r="E102" s="129"/>
      <c r="F102" s="129"/>
      <c r="G102" s="129"/>
      <c r="H102" s="129"/>
      <c r="I102" s="130"/>
      <c r="J102" s="131">
        <f>J197</f>
        <v>0</v>
      </c>
      <c r="L102" s="127"/>
    </row>
    <row r="103" spans="1:31" s="10" customFormat="1" ht="19.899999999999999" customHeight="1">
      <c r="B103" s="127"/>
      <c r="D103" s="128" t="s">
        <v>120</v>
      </c>
      <c r="E103" s="129"/>
      <c r="F103" s="129"/>
      <c r="G103" s="129"/>
      <c r="H103" s="129"/>
      <c r="I103" s="130"/>
      <c r="J103" s="131">
        <f>J200</f>
        <v>0</v>
      </c>
      <c r="L103" s="127"/>
    </row>
    <row r="104" spans="1:31" s="10" customFormat="1" ht="19.899999999999999" customHeight="1">
      <c r="B104" s="127"/>
      <c r="D104" s="128" t="s">
        <v>121</v>
      </c>
      <c r="E104" s="129"/>
      <c r="F104" s="129"/>
      <c r="G104" s="129"/>
      <c r="H104" s="129"/>
      <c r="I104" s="130"/>
      <c r="J104" s="131">
        <f>J225</f>
        <v>0</v>
      </c>
      <c r="L104" s="127"/>
    </row>
    <row r="105" spans="1:31" s="2" customFormat="1" ht="21.75" customHeight="1">
      <c r="A105" s="31"/>
      <c r="B105" s="32"/>
      <c r="C105" s="31"/>
      <c r="D105" s="31"/>
      <c r="E105" s="31"/>
      <c r="F105" s="31"/>
      <c r="G105" s="31"/>
      <c r="H105" s="31"/>
      <c r="I105" s="92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46"/>
      <c r="C106" s="47"/>
      <c r="D106" s="47"/>
      <c r="E106" s="47"/>
      <c r="F106" s="47"/>
      <c r="G106" s="47"/>
      <c r="H106" s="47"/>
      <c r="I106" s="116"/>
      <c r="J106" s="47"/>
      <c r="K106" s="47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pans="1:31" s="2" customFormat="1" ht="6.95" customHeight="1">
      <c r="A110" s="31"/>
      <c r="B110" s="48"/>
      <c r="C110" s="49"/>
      <c r="D110" s="49"/>
      <c r="E110" s="49"/>
      <c r="F110" s="49"/>
      <c r="G110" s="49"/>
      <c r="H110" s="49"/>
      <c r="I110" s="117"/>
      <c r="J110" s="49"/>
      <c r="K110" s="49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122</v>
      </c>
      <c r="D111" s="31"/>
      <c r="E111" s="31"/>
      <c r="F111" s="31"/>
      <c r="G111" s="31"/>
      <c r="H111" s="31"/>
      <c r="I111" s="92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92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1"/>
      <c r="E113" s="31"/>
      <c r="F113" s="31"/>
      <c r="G113" s="31"/>
      <c r="H113" s="31"/>
      <c r="I113" s="92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46" t="str">
        <f>E7</f>
        <v>PARKOVIŠTĚ U II ZŠ V UL. J. A. KOMENSKÉHO</v>
      </c>
      <c r="F114" s="247"/>
      <c r="G114" s="247"/>
      <c r="H114" s="247"/>
      <c r="I114" s="92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103</v>
      </c>
      <c r="D115" s="31"/>
      <c r="E115" s="31"/>
      <c r="F115" s="31"/>
      <c r="G115" s="31"/>
      <c r="H115" s="31"/>
      <c r="I115" s="92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1"/>
      <c r="D116" s="31"/>
      <c r="E116" s="226" t="str">
        <f>E9</f>
        <v>01 - DEŠŤOVÁ KANALIZACE</v>
      </c>
      <c r="F116" s="245"/>
      <c r="G116" s="245"/>
      <c r="H116" s="245"/>
      <c r="I116" s="92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92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20</v>
      </c>
      <c r="D118" s="31"/>
      <c r="E118" s="31"/>
      <c r="F118" s="24" t="str">
        <f>F12</f>
        <v>MILEVSKO</v>
      </c>
      <c r="G118" s="31"/>
      <c r="H118" s="31"/>
      <c r="I118" s="93" t="s">
        <v>22</v>
      </c>
      <c r="J118" s="54" t="str">
        <f>IF(J12="","",J12)</f>
        <v>25. 9. 2019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92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24</v>
      </c>
      <c r="D120" s="31"/>
      <c r="E120" s="31"/>
      <c r="F120" s="24" t="str">
        <f>E15</f>
        <v xml:space="preserve"> </v>
      </c>
      <c r="G120" s="31"/>
      <c r="H120" s="31"/>
      <c r="I120" s="93" t="s">
        <v>30</v>
      </c>
      <c r="J120" s="29" t="str">
        <f>E21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28</v>
      </c>
      <c r="D121" s="31"/>
      <c r="E121" s="31"/>
      <c r="F121" s="24" t="str">
        <f>IF(E18="","",E18)</f>
        <v>Vyplň údaj</v>
      </c>
      <c r="G121" s="31"/>
      <c r="H121" s="31"/>
      <c r="I121" s="93" t="s">
        <v>32</v>
      </c>
      <c r="J121" s="29" t="str">
        <f>E24</f>
        <v xml:space="preserve"> 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1"/>
      <c r="D122" s="31"/>
      <c r="E122" s="31"/>
      <c r="F122" s="31"/>
      <c r="G122" s="31"/>
      <c r="H122" s="31"/>
      <c r="I122" s="92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32"/>
      <c r="B123" s="133"/>
      <c r="C123" s="134" t="s">
        <v>123</v>
      </c>
      <c r="D123" s="135" t="s">
        <v>59</v>
      </c>
      <c r="E123" s="135" t="s">
        <v>55</v>
      </c>
      <c r="F123" s="135" t="s">
        <v>56</v>
      </c>
      <c r="G123" s="135" t="s">
        <v>124</v>
      </c>
      <c r="H123" s="135" t="s">
        <v>125</v>
      </c>
      <c r="I123" s="136" t="s">
        <v>126</v>
      </c>
      <c r="J123" s="137" t="s">
        <v>111</v>
      </c>
      <c r="K123" s="138" t="s">
        <v>127</v>
      </c>
      <c r="L123" s="139"/>
      <c r="M123" s="61" t="s">
        <v>1</v>
      </c>
      <c r="N123" s="62" t="s">
        <v>38</v>
      </c>
      <c r="O123" s="62" t="s">
        <v>128</v>
      </c>
      <c r="P123" s="62" t="s">
        <v>129</v>
      </c>
      <c r="Q123" s="62" t="s">
        <v>130</v>
      </c>
      <c r="R123" s="62" t="s">
        <v>131</v>
      </c>
      <c r="S123" s="62" t="s">
        <v>132</v>
      </c>
      <c r="T123" s="63" t="s">
        <v>133</v>
      </c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</row>
    <row r="124" spans="1:65" s="2" customFormat="1" ht="22.9" customHeight="1">
      <c r="A124" s="31"/>
      <c r="B124" s="32"/>
      <c r="C124" s="68" t="s">
        <v>134</v>
      </c>
      <c r="D124" s="31"/>
      <c r="E124" s="31"/>
      <c r="F124" s="31"/>
      <c r="G124" s="31"/>
      <c r="H124" s="31"/>
      <c r="I124" s="92"/>
      <c r="J124" s="140">
        <f>BK124</f>
        <v>0</v>
      </c>
      <c r="K124" s="31"/>
      <c r="L124" s="32"/>
      <c r="M124" s="64"/>
      <c r="N124" s="55"/>
      <c r="O124" s="65"/>
      <c r="P124" s="141">
        <f>P125</f>
        <v>0</v>
      </c>
      <c r="Q124" s="65"/>
      <c r="R124" s="141">
        <f>R125</f>
        <v>323.3372162</v>
      </c>
      <c r="S124" s="65"/>
      <c r="T124" s="142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73</v>
      </c>
      <c r="AU124" s="16" t="s">
        <v>113</v>
      </c>
      <c r="BK124" s="143">
        <f>BK125</f>
        <v>0</v>
      </c>
    </row>
    <row r="125" spans="1:65" s="12" customFormat="1" ht="25.9" customHeight="1">
      <c r="B125" s="144"/>
      <c r="D125" s="145" t="s">
        <v>73</v>
      </c>
      <c r="E125" s="146" t="s">
        <v>135</v>
      </c>
      <c r="F125" s="146" t="s">
        <v>136</v>
      </c>
      <c r="I125" s="147"/>
      <c r="J125" s="148">
        <f>BK125</f>
        <v>0</v>
      </c>
      <c r="L125" s="144"/>
      <c r="M125" s="149"/>
      <c r="N125" s="150"/>
      <c r="O125" s="150"/>
      <c r="P125" s="151">
        <f>P126+P177+P185+P187+P197+P200+P225</f>
        <v>0</v>
      </c>
      <c r="Q125" s="150"/>
      <c r="R125" s="151">
        <f>R126+R177+R185+R187+R197+R200+R225</f>
        <v>323.3372162</v>
      </c>
      <c r="S125" s="150"/>
      <c r="T125" s="152">
        <f>T126+T177+T185+T187+T197+T200+T225</f>
        <v>0</v>
      </c>
      <c r="AR125" s="145" t="s">
        <v>82</v>
      </c>
      <c r="AT125" s="153" t="s">
        <v>73</v>
      </c>
      <c r="AU125" s="153" t="s">
        <v>74</v>
      </c>
      <c r="AY125" s="145" t="s">
        <v>137</v>
      </c>
      <c r="BK125" s="154">
        <f>BK126+BK177+BK185+BK187+BK197+BK200+BK225</f>
        <v>0</v>
      </c>
    </row>
    <row r="126" spans="1:65" s="12" customFormat="1" ht="22.9" customHeight="1">
      <c r="B126" s="144"/>
      <c r="D126" s="145" t="s">
        <v>73</v>
      </c>
      <c r="E126" s="155" t="s">
        <v>82</v>
      </c>
      <c r="F126" s="155" t="s">
        <v>138</v>
      </c>
      <c r="I126" s="147"/>
      <c r="J126" s="156">
        <f>BK126</f>
        <v>0</v>
      </c>
      <c r="L126" s="144"/>
      <c r="M126" s="149"/>
      <c r="N126" s="150"/>
      <c r="O126" s="150"/>
      <c r="P126" s="151">
        <f>SUM(P127:P176)</f>
        <v>0</v>
      </c>
      <c r="Q126" s="150"/>
      <c r="R126" s="151">
        <f>SUM(R127:R176)</f>
        <v>76.216965000000002</v>
      </c>
      <c r="S126" s="150"/>
      <c r="T126" s="152">
        <f>SUM(T127:T176)</f>
        <v>0</v>
      </c>
      <c r="AR126" s="145" t="s">
        <v>82</v>
      </c>
      <c r="AT126" s="153" t="s">
        <v>73</v>
      </c>
      <c r="AU126" s="153" t="s">
        <v>82</v>
      </c>
      <c r="AY126" s="145" t="s">
        <v>137</v>
      </c>
      <c r="BK126" s="154">
        <f>SUM(BK127:BK176)</f>
        <v>0</v>
      </c>
    </row>
    <row r="127" spans="1:65" s="2" customFormat="1" ht="16.5" customHeight="1">
      <c r="A127" s="31"/>
      <c r="B127" s="157"/>
      <c r="C127" s="158" t="s">
        <v>139</v>
      </c>
      <c r="D127" s="158" t="s">
        <v>140</v>
      </c>
      <c r="E127" s="159" t="s">
        <v>141</v>
      </c>
      <c r="F127" s="160" t="s">
        <v>142</v>
      </c>
      <c r="G127" s="161" t="s">
        <v>143</v>
      </c>
      <c r="H127" s="162">
        <v>8.8000000000000007</v>
      </c>
      <c r="I127" s="163"/>
      <c r="J127" s="164">
        <f>ROUND(I127*H127,2)</f>
        <v>0</v>
      </c>
      <c r="K127" s="165"/>
      <c r="L127" s="32"/>
      <c r="M127" s="166" t="s">
        <v>1</v>
      </c>
      <c r="N127" s="167" t="s">
        <v>39</v>
      </c>
      <c r="O127" s="57"/>
      <c r="P127" s="168">
        <f>O127*H127</f>
        <v>0</v>
      </c>
      <c r="Q127" s="168">
        <v>3.6900000000000002E-2</v>
      </c>
      <c r="R127" s="168">
        <f>Q127*H127</f>
        <v>0.32472000000000006</v>
      </c>
      <c r="S127" s="168">
        <v>0</v>
      </c>
      <c r="T127" s="169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0" t="s">
        <v>144</v>
      </c>
      <c r="AT127" s="170" t="s">
        <v>140</v>
      </c>
      <c r="AU127" s="170" t="s">
        <v>84</v>
      </c>
      <c r="AY127" s="16" t="s">
        <v>137</v>
      </c>
      <c r="BE127" s="171">
        <f>IF(N127="základní",J127,0)</f>
        <v>0</v>
      </c>
      <c r="BF127" s="171">
        <f>IF(N127="snížená",J127,0)</f>
        <v>0</v>
      </c>
      <c r="BG127" s="171">
        <f>IF(N127="zákl. přenesená",J127,0)</f>
        <v>0</v>
      </c>
      <c r="BH127" s="171">
        <f>IF(N127="sníž. přenesená",J127,0)</f>
        <v>0</v>
      </c>
      <c r="BI127" s="171">
        <f>IF(N127="nulová",J127,0)</f>
        <v>0</v>
      </c>
      <c r="BJ127" s="16" t="s">
        <v>82</v>
      </c>
      <c r="BK127" s="171">
        <f>ROUND(I127*H127,2)</f>
        <v>0</v>
      </c>
      <c r="BL127" s="16" t="s">
        <v>144</v>
      </c>
      <c r="BM127" s="170" t="s">
        <v>145</v>
      </c>
    </row>
    <row r="128" spans="1:65" s="13" customFormat="1">
      <c r="B128" s="172"/>
      <c r="D128" s="173" t="s">
        <v>146</v>
      </c>
      <c r="E128" s="174" t="s">
        <v>1</v>
      </c>
      <c r="F128" s="175" t="s">
        <v>147</v>
      </c>
      <c r="H128" s="176">
        <v>8.8000000000000007</v>
      </c>
      <c r="I128" s="177"/>
      <c r="L128" s="172"/>
      <c r="M128" s="178"/>
      <c r="N128" s="179"/>
      <c r="O128" s="179"/>
      <c r="P128" s="179"/>
      <c r="Q128" s="179"/>
      <c r="R128" s="179"/>
      <c r="S128" s="179"/>
      <c r="T128" s="180"/>
      <c r="AT128" s="174" t="s">
        <v>146</v>
      </c>
      <c r="AU128" s="174" t="s">
        <v>84</v>
      </c>
      <c r="AV128" s="13" t="s">
        <v>84</v>
      </c>
      <c r="AW128" s="13" t="s">
        <v>31</v>
      </c>
      <c r="AX128" s="13" t="s">
        <v>82</v>
      </c>
      <c r="AY128" s="174" t="s">
        <v>137</v>
      </c>
    </row>
    <row r="129" spans="1:65" s="2" customFormat="1" ht="24" customHeight="1">
      <c r="A129" s="31"/>
      <c r="B129" s="157"/>
      <c r="C129" s="158" t="s">
        <v>148</v>
      </c>
      <c r="D129" s="158" t="s">
        <v>140</v>
      </c>
      <c r="E129" s="159" t="s">
        <v>149</v>
      </c>
      <c r="F129" s="160" t="s">
        <v>150</v>
      </c>
      <c r="G129" s="161" t="s">
        <v>143</v>
      </c>
      <c r="H129" s="162">
        <v>4.8</v>
      </c>
      <c r="I129" s="163"/>
      <c r="J129" s="164">
        <f>ROUND(I129*H129,2)</f>
        <v>0</v>
      </c>
      <c r="K129" s="165"/>
      <c r="L129" s="32"/>
      <c r="M129" s="166" t="s">
        <v>1</v>
      </c>
      <c r="N129" s="167" t="s">
        <v>39</v>
      </c>
      <c r="O129" s="57"/>
      <c r="P129" s="168">
        <f>O129*H129</f>
        <v>0</v>
      </c>
      <c r="Q129" s="168">
        <v>3.6900000000000002E-2</v>
      </c>
      <c r="R129" s="168">
        <f>Q129*H129</f>
        <v>0.17712</v>
      </c>
      <c r="S129" s="168">
        <v>0</v>
      </c>
      <c r="T129" s="169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0" t="s">
        <v>144</v>
      </c>
      <c r="AT129" s="170" t="s">
        <v>140</v>
      </c>
      <c r="AU129" s="170" t="s">
        <v>84</v>
      </c>
      <c r="AY129" s="16" t="s">
        <v>137</v>
      </c>
      <c r="BE129" s="171">
        <f>IF(N129="základní",J129,0)</f>
        <v>0</v>
      </c>
      <c r="BF129" s="171">
        <f>IF(N129="snížená",J129,0)</f>
        <v>0</v>
      </c>
      <c r="BG129" s="171">
        <f>IF(N129="zákl. přenesená",J129,0)</f>
        <v>0</v>
      </c>
      <c r="BH129" s="171">
        <f>IF(N129="sníž. přenesená",J129,0)</f>
        <v>0</v>
      </c>
      <c r="BI129" s="171">
        <f>IF(N129="nulová",J129,0)</f>
        <v>0</v>
      </c>
      <c r="BJ129" s="16" t="s">
        <v>82</v>
      </c>
      <c r="BK129" s="171">
        <f>ROUND(I129*H129,2)</f>
        <v>0</v>
      </c>
      <c r="BL129" s="16" t="s">
        <v>144</v>
      </c>
      <c r="BM129" s="170" t="s">
        <v>151</v>
      </c>
    </row>
    <row r="130" spans="1:65" s="13" customFormat="1">
      <c r="B130" s="172"/>
      <c r="D130" s="173" t="s">
        <v>146</v>
      </c>
      <c r="E130" s="174" t="s">
        <v>1</v>
      </c>
      <c r="F130" s="175" t="s">
        <v>152</v>
      </c>
      <c r="H130" s="176">
        <v>4.8</v>
      </c>
      <c r="I130" s="177"/>
      <c r="L130" s="172"/>
      <c r="M130" s="178"/>
      <c r="N130" s="179"/>
      <c r="O130" s="179"/>
      <c r="P130" s="179"/>
      <c r="Q130" s="179"/>
      <c r="R130" s="179"/>
      <c r="S130" s="179"/>
      <c r="T130" s="180"/>
      <c r="AT130" s="174" t="s">
        <v>146</v>
      </c>
      <c r="AU130" s="174" t="s">
        <v>84</v>
      </c>
      <c r="AV130" s="13" t="s">
        <v>84</v>
      </c>
      <c r="AW130" s="13" t="s">
        <v>31</v>
      </c>
      <c r="AX130" s="13" t="s">
        <v>82</v>
      </c>
      <c r="AY130" s="174" t="s">
        <v>137</v>
      </c>
    </row>
    <row r="131" spans="1:65" s="2" customFormat="1" ht="16.5" customHeight="1">
      <c r="A131" s="31"/>
      <c r="B131" s="157"/>
      <c r="C131" s="158" t="s">
        <v>82</v>
      </c>
      <c r="D131" s="158" t="s">
        <v>140</v>
      </c>
      <c r="E131" s="159" t="s">
        <v>153</v>
      </c>
      <c r="F131" s="160" t="s">
        <v>154</v>
      </c>
      <c r="G131" s="161" t="s">
        <v>155</v>
      </c>
      <c r="H131" s="162">
        <v>90</v>
      </c>
      <c r="I131" s="163"/>
      <c r="J131" s="164">
        <f>ROUND(I131*H131,2)</f>
        <v>0</v>
      </c>
      <c r="K131" s="165"/>
      <c r="L131" s="32"/>
      <c r="M131" s="166" t="s">
        <v>1</v>
      </c>
      <c r="N131" s="167" t="s">
        <v>39</v>
      </c>
      <c r="O131" s="57"/>
      <c r="P131" s="168">
        <f>O131*H131</f>
        <v>0</v>
      </c>
      <c r="Q131" s="168">
        <v>0</v>
      </c>
      <c r="R131" s="168">
        <f>Q131*H131</f>
        <v>0</v>
      </c>
      <c r="S131" s="168">
        <v>0</v>
      </c>
      <c r="T131" s="169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70" t="s">
        <v>144</v>
      </c>
      <c r="AT131" s="170" t="s">
        <v>140</v>
      </c>
      <c r="AU131" s="170" t="s">
        <v>84</v>
      </c>
      <c r="AY131" s="16" t="s">
        <v>137</v>
      </c>
      <c r="BE131" s="171">
        <f>IF(N131="základní",J131,0)</f>
        <v>0</v>
      </c>
      <c r="BF131" s="171">
        <f>IF(N131="snížená",J131,0)</f>
        <v>0</v>
      </c>
      <c r="BG131" s="171">
        <f>IF(N131="zákl. přenesená",J131,0)</f>
        <v>0</v>
      </c>
      <c r="BH131" s="171">
        <f>IF(N131="sníž. přenesená",J131,0)</f>
        <v>0</v>
      </c>
      <c r="BI131" s="171">
        <f>IF(N131="nulová",J131,0)</f>
        <v>0</v>
      </c>
      <c r="BJ131" s="16" t="s">
        <v>82</v>
      </c>
      <c r="BK131" s="171">
        <f>ROUND(I131*H131,2)</f>
        <v>0</v>
      </c>
      <c r="BL131" s="16" t="s">
        <v>144</v>
      </c>
      <c r="BM131" s="170" t="s">
        <v>156</v>
      </c>
    </row>
    <row r="132" spans="1:65" s="13" customFormat="1">
      <c r="B132" s="172"/>
      <c r="D132" s="173" t="s">
        <v>146</v>
      </c>
      <c r="E132" s="174" t="s">
        <v>1</v>
      </c>
      <c r="F132" s="175" t="s">
        <v>157</v>
      </c>
      <c r="H132" s="176">
        <v>90</v>
      </c>
      <c r="I132" s="177"/>
      <c r="L132" s="172"/>
      <c r="M132" s="178"/>
      <c r="N132" s="179"/>
      <c r="O132" s="179"/>
      <c r="P132" s="179"/>
      <c r="Q132" s="179"/>
      <c r="R132" s="179"/>
      <c r="S132" s="179"/>
      <c r="T132" s="180"/>
      <c r="AT132" s="174" t="s">
        <v>146</v>
      </c>
      <c r="AU132" s="174" t="s">
        <v>84</v>
      </c>
      <c r="AV132" s="13" t="s">
        <v>84</v>
      </c>
      <c r="AW132" s="13" t="s">
        <v>31</v>
      </c>
      <c r="AX132" s="13" t="s">
        <v>82</v>
      </c>
      <c r="AY132" s="174" t="s">
        <v>137</v>
      </c>
    </row>
    <row r="133" spans="1:65" s="2" customFormat="1" ht="24" customHeight="1">
      <c r="A133" s="31"/>
      <c r="B133" s="157"/>
      <c r="C133" s="158" t="s">
        <v>84</v>
      </c>
      <c r="D133" s="158" t="s">
        <v>140</v>
      </c>
      <c r="E133" s="159" t="s">
        <v>158</v>
      </c>
      <c r="F133" s="160" t="s">
        <v>159</v>
      </c>
      <c r="G133" s="161" t="s">
        <v>155</v>
      </c>
      <c r="H133" s="162">
        <v>8.7040000000000006</v>
      </c>
      <c r="I133" s="163"/>
      <c r="J133" s="164">
        <f>ROUND(I133*H133,2)</f>
        <v>0</v>
      </c>
      <c r="K133" s="165"/>
      <c r="L133" s="32"/>
      <c r="M133" s="166" t="s">
        <v>1</v>
      </c>
      <c r="N133" s="167" t="s">
        <v>39</v>
      </c>
      <c r="O133" s="57"/>
      <c r="P133" s="168">
        <f>O133*H133</f>
        <v>0</v>
      </c>
      <c r="Q133" s="168">
        <v>0</v>
      </c>
      <c r="R133" s="168">
        <f>Q133*H133</f>
        <v>0</v>
      </c>
      <c r="S133" s="168">
        <v>0</v>
      </c>
      <c r="T133" s="169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0" t="s">
        <v>144</v>
      </c>
      <c r="AT133" s="170" t="s">
        <v>140</v>
      </c>
      <c r="AU133" s="170" t="s">
        <v>84</v>
      </c>
      <c r="AY133" s="16" t="s">
        <v>137</v>
      </c>
      <c r="BE133" s="171">
        <f>IF(N133="základní",J133,0)</f>
        <v>0</v>
      </c>
      <c r="BF133" s="171">
        <f>IF(N133="snížená",J133,0)</f>
        <v>0</v>
      </c>
      <c r="BG133" s="171">
        <f>IF(N133="zákl. přenesená",J133,0)</f>
        <v>0</v>
      </c>
      <c r="BH133" s="171">
        <f>IF(N133="sníž. přenesená",J133,0)</f>
        <v>0</v>
      </c>
      <c r="BI133" s="171">
        <f>IF(N133="nulová",J133,0)</f>
        <v>0</v>
      </c>
      <c r="BJ133" s="16" t="s">
        <v>82</v>
      </c>
      <c r="BK133" s="171">
        <f>ROUND(I133*H133,2)</f>
        <v>0</v>
      </c>
      <c r="BL133" s="16" t="s">
        <v>144</v>
      </c>
      <c r="BM133" s="170" t="s">
        <v>160</v>
      </c>
    </row>
    <row r="134" spans="1:65" s="13" customFormat="1">
      <c r="B134" s="172"/>
      <c r="D134" s="173" t="s">
        <v>146</v>
      </c>
      <c r="E134" s="174" t="s">
        <v>1</v>
      </c>
      <c r="F134" s="175" t="s">
        <v>161</v>
      </c>
      <c r="H134" s="176">
        <v>8.7040000000000006</v>
      </c>
      <c r="I134" s="177"/>
      <c r="L134" s="172"/>
      <c r="M134" s="178"/>
      <c r="N134" s="179"/>
      <c r="O134" s="179"/>
      <c r="P134" s="179"/>
      <c r="Q134" s="179"/>
      <c r="R134" s="179"/>
      <c r="S134" s="179"/>
      <c r="T134" s="180"/>
      <c r="AT134" s="174" t="s">
        <v>146</v>
      </c>
      <c r="AU134" s="174" t="s">
        <v>84</v>
      </c>
      <c r="AV134" s="13" t="s">
        <v>84</v>
      </c>
      <c r="AW134" s="13" t="s">
        <v>31</v>
      </c>
      <c r="AX134" s="13" t="s">
        <v>82</v>
      </c>
      <c r="AY134" s="174" t="s">
        <v>137</v>
      </c>
    </row>
    <row r="135" spans="1:65" s="2" customFormat="1" ht="24" customHeight="1">
      <c r="A135" s="31"/>
      <c r="B135" s="157"/>
      <c r="C135" s="158" t="s">
        <v>162</v>
      </c>
      <c r="D135" s="158" t="s">
        <v>140</v>
      </c>
      <c r="E135" s="159" t="s">
        <v>163</v>
      </c>
      <c r="F135" s="160" t="s">
        <v>164</v>
      </c>
      <c r="G135" s="161" t="s">
        <v>155</v>
      </c>
      <c r="H135" s="162">
        <v>234.67500000000001</v>
      </c>
      <c r="I135" s="163"/>
      <c r="J135" s="164">
        <f>ROUND(I135*H135,2)</f>
        <v>0</v>
      </c>
      <c r="K135" s="165"/>
      <c r="L135" s="32"/>
      <c r="M135" s="166" t="s">
        <v>1</v>
      </c>
      <c r="N135" s="167" t="s">
        <v>39</v>
      </c>
      <c r="O135" s="57"/>
      <c r="P135" s="168">
        <f>O135*H135</f>
        <v>0</v>
      </c>
      <c r="Q135" s="168">
        <v>0</v>
      </c>
      <c r="R135" s="168">
        <f>Q135*H135</f>
        <v>0</v>
      </c>
      <c r="S135" s="168">
        <v>0</v>
      </c>
      <c r="T135" s="169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0" t="s">
        <v>144</v>
      </c>
      <c r="AT135" s="170" t="s">
        <v>140</v>
      </c>
      <c r="AU135" s="170" t="s">
        <v>84</v>
      </c>
      <c r="AY135" s="16" t="s">
        <v>137</v>
      </c>
      <c r="BE135" s="171">
        <f>IF(N135="základní",J135,0)</f>
        <v>0</v>
      </c>
      <c r="BF135" s="171">
        <f>IF(N135="snížená",J135,0)</f>
        <v>0</v>
      </c>
      <c r="BG135" s="171">
        <f>IF(N135="zákl. přenesená",J135,0)</f>
        <v>0</v>
      </c>
      <c r="BH135" s="171">
        <f>IF(N135="sníž. přenesená",J135,0)</f>
        <v>0</v>
      </c>
      <c r="BI135" s="171">
        <f>IF(N135="nulová",J135,0)</f>
        <v>0</v>
      </c>
      <c r="BJ135" s="16" t="s">
        <v>82</v>
      </c>
      <c r="BK135" s="171">
        <f>ROUND(I135*H135,2)</f>
        <v>0</v>
      </c>
      <c r="BL135" s="16" t="s">
        <v>144</v>
      </c>
      <c r="BM135" s="170" t="s">
        <v>165</v>
      </c>
    </row>
    <row r="136" spans="1:65" s="13" customFormat="1">
      <c r="B136" s="172"/>
      <c r="D136" s="173" t="s">
        <v>146</v>
      </c>
      <c r="E136" s="174" t="s">
        <v>1</v>
      </c>
      <c r="F136" s="175" t="s">
        <v>166</v>
      </c>
      <c r="H136" s="176">
        <v>217.8</v>
      </c>
      <c r="I136" s="177"/>
      <c r="L136" s="172"/>
      <c r="M136" s="178"/>
      <c r="N136" s="179"/>
      <c r="O136" s="179"/>
      <c r="P136" s="179"/>
      <c r="Q136" s="179"/>
      <c r="R136" s="179"/>
      <c r="S136" s="179"/>
      <c r="T136" s="180"/>
      <c r="AT136" s="174" t="s">
        <v>146</v>
      </c>
      <c r="AU136" s="174" t="s">
        <v>84</v>
      </c>
      <c r="AV136" s="13" t="s">
        <v>84</v>
      </c>
      <c r="AW136" s="13" t="s">
        <v>31</v>
      </c>
      <c r="AX136" s="13" t="s">
        <v>74</v>
      </c>
      <c r="AY136" s="174" t="s">
        <v>137</v>
      </c>
    </row>
    <row r="137" spans="1:65" s="13" customFormat="1">
      <c r="B137" s="172"/>
      <c r="D137" s="173" t="s">
        <v>146</v>
      </c>
      <c r="E137" s="174" t="s">
        <v>1</v>
      </c>
      <c r="F137" s="175" t="s">
        <v>167</v>
      </c>
      <c r="H137" s="176">
        <v>16.875</v>
      </c>
      <c r="I137" s="177"/>
      <c r="L137" s="172"/>
      <c r="M137" s="178"/>
      <c r="N137" s="179"/>
      <c r="O137" s="179"/>
      <c r="P137" s="179"/>
      <c r="Q137" s="179"/>
      <c r="R137" s="179"/>
      <c r="S137" s="179"/>
      <c r="T137" s="180"/>
      <c r="AT137" s="174" t="s">
        <v>146</v>
      </c>
      <c r="AU137" s="174" t="s">
        <v>84</v>
      </c>
      <c r="AV137" s="13" t="s">
        <v>84</v>
      </c>
      <c r="AW137" s="13" t="s">
        <v>31</v>
      </c>
      <c r="AX137" s="13" t="s">
        <v>74</v>
      </c>
      <c r="AY137" s="174" t="s">
        <v>137</v>
      </c>
    </row>
    <row r="138" spans="1:65" s="14" customFormat="1">
      <c r="B138" s="181"/>
      <c r="D138" s="173" t="s">
        <v>146</v>
      </c>
      <c r="E138" s="182" t="s">
        <v>85</v>
      </c>
      <c r="F138" s="183" t="s">
        <v>168</v>
      </c>
      <c r="H138" s="184">
        <v>234.67500000000001</v>
      </c>
      <c r="I138" s="185"/>
      <c r="L138" s="181"/>
      <c r="M138" s="186"/>
      <c r="N138" s="187"/>
      <c r="O138" s="187"/>
      <c r="P138" s="187"/>
      <c r="Q138" s="187"/>
      <c r="R138" s="187"/>
      <c r="S138" s="187"/>
      <c r="T138" s="188"/>
      <c r="AT138" s="182" t="s">
        <v>146</v>
      </c>
      <c r="AU138" s="182" t="s">
        <v>84</v>
      </c>
      <c r="AV138" s="14" t="s">
        <v>162</v>
      </c>
      <c r="AW138" s="14" t="s">
        <v>31</v>
      </c>
      <c r="AX138" s="14" t="s">
        <v>82</v>
      </c>
      <c r="AY138" s="182" t="s">
        <v>137</v>
      </c>
    </row>
    <row r="139" spans="1:65" s="2" customFormat="1" ht="24" customHeight="1">
      <c r="A139" s="31"/>
      <c r="B139" s="157"/>
      <c r="C139" s="158" t="s">
        <v>144</v>
      </c>
      <c r="D139" s="158" t="s">
        <v>140</v>
      </c>
      <c r="E139" s="159" t="s">
        <v>169</v>
      </c>
      <c r="F139" s="160" t="s">
        <v>170</v>
      </c>
      <c r="G139" s="161" t="s">
        <v>155</v>
      </c>
      <c r="H139" s="162">
        <v>117.33799999999999</v>
      </c>
      <c r="I139" s="163"/>
      <c r="J139" s="164">
        <f>ROUND(I139*H139,2)</f>
        <v>0</v>
      </c>
      <c r="K139" s="165"/>
      <c r="L139" s="32"/>
      <c r="M139" s="166" t="s">
        <v>1</v>
      </c>
      <c r="N139" s="167" t="s">
        <v>39</v>
      </c>
      <c r="O139" s="57"/>
      <c r="P139" s="168">
        <f>O139*H139</f>
        <v>0</v>
      </c>
      <c r="Q139" s="168">
        <v>0</v>
      </c>
      <c r="R139" s="168">
        <f>Q139*H139</f>
        <v>0</v>
      </c>
      <c r="S139" s="168">
        <v>0</v>
      </c>
      <c r="T139" s="169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0" t="s">
        <v>144</v>
      </c>
      <c r="AT139" s="170" t="s">
        <v>140</v>
      </c>
      <c r="AU139" s="170" t="s">
        <v>84</v>
      </c>
      <c r="AY139" s="16" t="s">
        <v>137</v>
      </c>
      <c r="BE139" s="171">
        <f>IF(N139="základní",J139,0)</f>
        <v>0</v>
      </c>
      <c r="BF139" s="171">
        <f>IF(N139="snížená",J139,0)</f>
        <v>0</v>
      </c>
      <c r="BG139" s="171">
        <f>IF(N139="zákl. přenesená",J139,0)</f>
        <v>0</v>
      </c>
      <c r="BH139" s="171">
        <f>IF(N139="sníž. přenesená",J139,0)</f>
        <v>0</v>
      </c>
      <c r="BI139" s="171">
        <f>IF(N139="nulová",J139,0)</f>
        <v>0</v>
      </c>
      <c r="BJ139" s="16" t="s">
        <v>82</v>
      </c>
      <c r="BK139" s="171">
        <f>ROUND(I139*H139,2)</f>
        <v>0</v>
      </c>
      <c r="BL139" s="16" t="s">
        <v>144</v>
      </c>
      <c r="BM139" s="170" t="s">
        <v>171</v>
      </c>
    </row>
    <row r="140" spans="1:65" s="13" customFormat="1">
      <c r="B140" s="172"/>
      <c r="D140" s="173" t="s">
        <v>146</v>
      </c>
      <c r="E140" s="174" t="s">
        <v>1</v>
      </c>
      <c r="F140" s="175" t="s">
        <v>172</v>
      </c>
      <c r="H140" s="176">
        <v>117.33799999999999</v>
      </c>
      <c r="I140" s="177"/>
      <c r="L140" s="172"/>
      <c r="M140" s="178"/>
      <c r="N140" s="179"/>
      <c r="O140" s="179"/>
      <c r="P140" s="179"/>
      <c r="Q140" s="179"/>
      <c r="R140" s="179"/>
      <c r="S140" s="179"/>
      <c r="T140" s="180"/>
      <c r="AT140" s="174" t="s">
        <v>146</v>
      </c>
      <c r="AU140" s="174" t="s">
        <v>84</v>
      </c>
      <c r="AV140" s="13" t="s">
        <v>84</v>
      </c>
      <c r="AW140" s="13" t="s">
        <v>31</v>
      </c>
      <c r="AX140" s="13" t="s">
        <v>82</v>
      </c>
      <c r="AY140" s="174" t="s">
        <v>137</v>
      </c>
    </row>
    <row r="141" spans="1:65" s="2" customFormat="1" ht="24" customHeight="1">
      <c r="A141" s="31"/>
      <c r="B141" s="157"/>
      <c r="C141" s="158" t="s">
        <v>173</v>
      </c>
      <c r="D141" s="158" t="s">
        <v>140</v>
      </c>
      <c r="E141" s="159" t="s">
        <v>174</v>
      </c>
      <c r="F141" s="160" t="s">
        <v>175</v>
      </c>
      <c r="G141" s="161" t="s">
        <v>155</v>
      </c>
      <c r="H141" s="162">
        <v>84.81</v>
      </c>
      <c r="I141" s="163"/>
      <c r="J141" s="164">
        <f>ROUND(I141*H141,2)</f>
        <v>0</v>
      </c>
      <c r="K141" s="165"/>
      <c r="L141" s="32"/>
      <c r="M141" s="166" t="s">
        <v>1</v>
      </c>
      <c r="N141" s="167" t="s">
        <v>39</v>
      </c>
      <c r="O141" s="57"/>
      <c r="P141" s="168">
        <f>O141*H141</f>
        <v>0</v>
      </c>
      <c r="Q141" s="168">
        <v>0</v>
      </c>
      <c r="R141" s="168">
        <f>Q141*H141</f>
        <v>0</v>
      </c>
      <c r="S141" s="168">
        <v>0</v>
      </c>
      <c r="T141" s="169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0" t="s">
        <v>144</v>
      </c>
      <c r="AT141" s="170" t="s">
        <v>140</v>
      </c>
      <c r="AU141" s="170" t="s">
        <v>84</v>
      </c>
      <c r="AY141" s="16" t="s">
        <v>137</v>
      </c>
      <c r="BE141" s="171">
        <f>IF(N141="základní",J141,0)</f>
        <v>0</v>
      </c>
      <c r="BF141" s="171">
        <f>IF(N141="snížená",J141,0)</f>
        <v>0</v>
      </c>
      <c r="BG141" s="171">
        <f>IF(N141="zákl. přenesená",J141,0)</f>
        <v>0</v>
      </c>
      <c r="BH141" s="171">
        <f>IF(N141="sníž. přenesená",J141,0)</f>
        <v>0</v>
      </c>
      <c r="BI141" s="171">
        <f>IF(N141="nulová",J141,0)</f>
        <v>0</v>
      </c>
      <c r="BJ141" s="16" t="s">
        <v>82</v>
      </c>
      <c r="BK141" s="171">
        <f>ROUND(I141*H141,2)</f>
        <v>0</v>
      </c>
      <c r="BL141" s="16" t="s">
        <v>144</v>
      </c>
      <c r="BM141" s="170" t="s">
        <v>176</v>
      </c>
    </row>
    <row r="142" spans="1:65" s="13" customFormat="1">
      <c r="B142" s="172"/>
      <c r="D142" s="173" t="s">
        <v>146</v>
      </c>
      <c r="E142" s="174" t="s">
        <v>1</v>
      </c>
      <c r="F142" s="175" t="s">
        <v>177</v>
      </c>
      <c r="H142" s="176">
        <v>19.8</v>
      </c>
      <c r="I142" s="177"/>
      <c r="L142" s="172"/>
      <c r="M142" s="178"/>
      <c r="N142" s="179"/>
      <c r="O142" s="179"/>
      <c r="P142" s="179"/>
      <c r="Q142" s="179"/>
      <c r="R142" s="179"/>
      <c r="S142" s="179"/>
      <c r="T142" s="180"/>
      <c r="AT142" s="174" t="s">
        <v>146</v>
      </c>
      <c r="AU142" s="174" t="s">
        <v>84</v>
      </c>
      <c r="AV142" s="13" t="s">
        <v>84</v>
      </c>
      <c r="AW142" s="13" t="s">
        <v>31</v>
      </c>
      <c r="AX142" s="13" t="s">
        <v>74</v>
      </c>
      <c r="AY142" s="174" t="s">
        <v>137</v>
      </c>
    </row>
    <row r="143" spans="1:65" s="13" customFormat="1">
      <c r="B143" s="172"/>
      <c r="D143" s="173" t="s">
        <v>146</v>
      </c>
      <c r="E143" s="174" t="s">
        <v>1</v>
      </c>
      <c r="F143" s="175" t="s">
        <v>178</v>
      </c>
      <c r="H143" s="176">
        <v>15.6</v>
      </c>
      <c r="I143" s="177"/>
      <c r="L143" s="172"/>
      <c r="M143" s="178"/>
      <c r="N143" s="179"/>
      <c r="O143" s="179"/>
      <c r="P143" s="179"/>
      <c r="Q143" s="179"/>
      <c r="R143" s="179"/>
      <c r="S143" s="179"/>
      <c r="T143" s="180"/>
      <c r="AT143" s="174" t="s">
        <v>146</v>
      </c>
      <c r="AU143" s="174" t="s">
        <v>84</v>
      </c>
      <c r="AV143" s="13" t="s">
        <v>84</v>
      </c>
      <c r="AW143" s="13" t="s">
        <v>31</v>
      </c>
      <c r="AX143" s="13" t="s">
        <v>74</v>
      </c>
      <c r="AY143" s="174" t="s">
        <v>137</v>
      </c>
    </row>
    <row r="144" spans="1:65" s="13" customFormat="1">
      <c r="B144" s="172"/>
      <c r="D144" s="173" t="s">
        <v>146</v>
      </c>
      <c r="E144" s="174" t="s">
        <v>1</v>
      </c>
      <c r="F144" s="175" t="s">
        <v>179</v>
      </c>
      <c r="H144" s="176">
        <v>49.41</v>
      </c>
      <c r="I144" s="177"/>
      <c r="L144" s="172"/>
      <c r="M144" s="178"/>
      <c r="N144" s="179"/>
      <c r="O144" s="179"/>
      <c r="P144" s="179"/>
      <c r="Q144" s="179"/>
      <c r="R144" s="179"/>
      <c r="S144" s="179"/>
      <c r="T144" s="180"/>
      <c r="AT144" s="174" t="s">
        <v>146</v>
      </c>
      <c r="AU144" s="174" t="s">
        <v>84</v>
      </c>
      <c r="AV144" s="13" t="s">
        <v>84</v>
      </c>
      <c r="AW144" s="13" t="s">
        <v>31</v>
      </c>
      <c r="AX144" s="13" t="s">
        <v>74</v>
      </c>
      <c r="AY144" s="174" t="s">
        <v>137</v>
      </c>
    </row>
    <row r="145" spans="1:65" s="14" customFormat="1">
      <c r="B145" s="181"/>
      <c r="D145" s="173" t="s">
        <v>146</v>
      </c>
      <c r="E145" s="182" t="s">
        <v>88</v>
      </c>
      <c r="F145" s="183" t="s">
        <v>168</v>
      </c>
      <c r="H145" s="184">
        <v>84.81</v>
      </c>
      <c r="I145" s="185"/>
      <c r="L145" s="181"/>
      <c r="M145" s="186"/>
      <c r="N145" s="187"/>
      <c r="O145" s="187"/>
      <c r="P145" s="187"/>
      <c r="Q145" s="187"/>
      <c r="R145" s="187"/>
      <c r="S145" s="187"/>
      <c r="T145" s="188"/>
      <c r="AT145" s="182" t="s">
        <v>146</v>
      </c>
      <c r="AU145" s="182" t="s">
        <v>84</v>
      </c>
      <c r="AV145" s="14" t="s">
        <v>162</v>
      </c>
      <c r="AW145" s="14" t="s">
        <v>31</v>
      </c>
      <c r="AX145" s="14" t="s">
        <v>82</v>
      </c>
      <c r="AY145" s="182" t="s">
        <v>137</v>
      </c>
    </row>
    <row r="146" spans="1:65" s="2" customFormat="1" ht="24" customHeight="1">
      <c r="A146" s="31"/>
      <c r="B146" s="157"/>
      <c r="C146" s="158" t="s">
        <v>180</v>
      </c>
      <c r="D146" s="158" t="s">
        <v>140</v>
      </c>
      <c r="E146" s="159" t="s">
        <v>181</v>
      </c>
      <c r="F146" s="160" t="s">
        <v>182</v>
      </c>
      <c r="G146" s="161" t="s">
        <v>155</v>
      </c>
      <c r="H146" s="162">
        <v>42.405000000000001</v>
      </c>
      <c r="I146" s="163"/>
      <c r="J146" s="164">
        <f>ROUND(I146*H146,2)</f>
        <v>0</v>
      </c>
      <c r="K146" s="165"/>
      <c r="L146" s="32"/>
      <c r="M146" s="166" t="s">
        <v>1</v>
      </c>
      <c r="N146" s="167" t="s">
        <v>39</v>
      </c>
      <c r="O146" s="57"/>
      <c r="P146" s="168">
        <f>O146*H146</f>
        <v>0</v>
      </c>
      <c r="Q146" s="168">
        <v>0</v>
      </c>
      <c r="R146" s="168">
        <f>Q146*H146</f>
        <v>0</v>
      </c>
      <c r="S146" s="168">
        <v>0</v>
      </c>
      <c r="T146" s="169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70" t="s">
        <v>144</v>
      </c>
      <c r="AT146" s="170" t="s">
        <v>140</v>
      </c>
      <c r="AU146" s="170" t="s">
        <v>84</v>
      </c>
      <c r="AY146" s="16" t="s">
        <v>137</v>
      </c>
      <c r="BE146" s="171">
        <f>IF(N146="základní",J146,0)</f>
        <v>0</v>
      </c>
      <c r="BF146" s="171">
        <f>IF(N146="snížená",J146,0)</f>
        <v>0</v>
      </c>
      <c r="BG146" s="171">
        <f>IF(N146="zákl. přenesená",J146,0)</f>
        <v>0</v>
      </c>
      <c r="BH146" s="171">
        <f>IF(N146="sníž. přenesená",J146,0)</f>
        <v>0</v>
      </c>
      <c r="BI146" s="171">
        <f>IF(N146="nulová",J146,0)</f>
        <v>0</v>
      </c>
      <c r="BJ146" s="16" t="s">
        <v>82</v>
      </c>
      <c r="BK146" s="171">
        <f>ROUND(I146*H146,2)</f>
        <v>0</v>
      </c>
      <c r="BL146" s="16" t="s">
        <v>144</v>
      </c>
      <c r="BM146" s="170" t="s">
        <v>183</v>
      </c>
    </row>
    <row r="147" spans="1:65" s="13" customFormat="1">
      <c r="B147" s="172"/>
      <c r="D147" s="173" t="s">
        <v>146</v>
      </c>
      <c r="E147" s="174" t="s">
        <v>1</v>
      </c>
      <c r="F147" s="175" t="s">
        <v>184</v>
      </c>
      <c r="H147" s="176">
        <v>42.405000000000001</v>
      </c>
      <c r="I147" s="177"/>
      <c r="L147" s="172"/>
      <c r="M147" s="178"/>
      <c r="N147" s="179"/>
      <c r="O147" s="179"/>
      <c r="P147" s="179"/>
      <c r="Q147" s="179"/>
      <c r="R147" s="179"/>
      <c r="S147" s="179"/>
      <c r="T147" s="180"/>
      <c r="AT147" s="174" t="s">
        <v>146</v>
      </c>
      <c r="AU147" s="174" t="s">
        <v>84</v>
      </c>
      <c r="AV147" s="13" t="s">
        <v>84</v>
      </c>
      <c r="AW147" s="13" t="s">
        <v>31</v>
      </c>
      <c r="AX147" s="13" t="s">
        <v>82</v>
      </c>
      <c r="AY147" s="174" t="s">
        <v>137</v>
      </c>
    </row>
    <row r="148" spans="1:65" s="2" customFormat="1" ht="24" customHeight="1">
      <c r="A148" s="31"/>
      <c r="B148" s="157"/>
      <c r="C148" s="158" t="s">
        <v>185</v>
      </c>
      <c r="D148" s="158" t="s">
        <v>140</v>
      </c>
      <c r="E148" s="159" t="s">
        <v>186</v>
      </c>
      <c r="F148" s="160" t="s">
        <v>187</v>
      </c>
      <c r="G148" s="161" t="s">
        <v>155</v>
      </c>
      <c r="H148" s="162">
        <v>372.72</v>
      </c>
      <c r="I148" s="163"/>
      <c r="J148" s="164">
        <f>ROUND(I148*H148,2)</f>
        <v>0</v>
      </c>
      <c r="K148" s="165"/>
      <c r="L148" s="32"/>
      <c r="M148" s="166" t="s">
        <v>1</v>
      </c>
      <c r="N148" s="167" t="s">
        <v>39</v>
      </c>
      <c r="O148" s="57"/>
      <c r="P148" s="168">
        <f>O148*H148</f>
        <v>0</v>
      </c>
      <c r="Q148" s="168">
        <v>0</v>
      </c>
      <c r="R148" s="168">
        <f>Q148*H148</f>
        <v>0</v>
      </c>
      <c r="S148" s="168">
        <v>0</v>
      </c>
      <c r="T148" s="169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0" t="s">
        <v>144</v>
      </c>
      <c r="AT148" s="170" t="s">
        <v>140</v>
      </c>
      <c r="AU148" s="170" t="s">
        <v>84</v>
      </c>
      <c r="AY148" s="16" t="s">
        <v>137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6" t="s">
        <v>82</v>
      </c>
      <c r="BK148" s="171">
        <f>ROUND(I148*H148,2)</f>
        <v>0</v>
      </c>
      <c r="BL148" s="16" t="s">
        <v>144</v>
      </c>
      <c r="BM148" s="170" t="s">
        <v>188</v>
      </c>
    </row>
    <row r="149" spans="1:65" s="13" customFormat="1">
      <c r="B149" s="172"/>
      <c r="D149" s="173" t="s">
        <v>146</v>
      </c>
      <c r="E149" s="174" t="s">
        <v>1</v>
      </c>
      <c r="F149" s="175" t="s">
        <v>189</v>
      </c>
      <c r="H149" s="176">
        <v>372.72</v>
      </c>
      <c r="I149" s="177"/>
      <c r="L149" s="172"/>
      <c r="M149" s="178"/>
      <c r="N149" s="179"/>
      <c r="O149" s="179"/>
      <c r="P149" s="179"/>
      <c r="Q149" s="179"/>
      <c r="R149" s="179"/>
      <c r="S149" s="179"/>
      <c r="T149" s="180"/>
      <c r="AT149" s="174" t="s">
        <v>146</v>
      </c>
      <c r="AU149" s="174" t="s">
        <v>84</v>
      </c>
      <c r="AV149" s="13" t="s">
        <v>84</v>
      </c>
      <c r="AW149" s="13" t="s">
        <v>31</v>
      </c>
      <c r="AX149" s="13" t="s">
        <v>82</v>
      </c>
      <c r="AY149" s="174" t="s">
        <v>137</v>
      </c>
    </row>
    <row r="150" spans="1:65" s="2" customFormat="1" ht="24" customHeight="1">
      <c r="A150" s="31"/>
      <c r="B150" s="157"/>
      <c r="C150" s="158" t="s">
        <v>190</v>
      </c>
      <c r="D150" s="158" t="s">
        <v>140</v>
      </c>
      <c r="E150" s="159" t="s">
        <v>191</v>
      </c>
      <c r="F150" s="160" t="s">
        <v>192</v>
      </c>
      <c r="G150" s="161" t="s">
        <v>155</v>
      </c>
      <c r="H150" s="162">
        <v>133.125</v>
      </c>
      <c r="I150" s="163"/>
      <c r="J150" s="164">
        <f>ROUND(I150*H150,2)</f>
        <v>0</v>
      </c>
      <c r="K150" s="165"/>
      <c r="L150" s="32"/>
      <c r="M150" s="166" t="s">
        <v>1</v>
      </c>
      <c r="N150" s="167" t="s">
        <v>39</v>
      </c>
      <c r="O150" s="57"/>
      <c r="P150" s="168">
        <f>O150*H150</f>
        <v>0</v>
      </c>
      <c r="Q150" s="168">
        <v>0</v>
      </c>
      <c r="R150" s="168">
        <f>Q150*H150</f>
        <v>0</v>
      </c>
      <c r="S150" s="168">
        <v>0</v>
      </c>
      <c r="T150" s="169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0" t="s">
        <v>144</v>
      </c>
      <c r="AT150" s="170" t="s">
        <v>140</v>
      </c>
      <c r="AU150" s="170" t="s">
        <v>84</v>
      </c>
      <c r="AY150" s="16" t="s">
        <v>137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16" t="s">
        <v>82</v>
      </c>
      <c r="BK150" s="171">
        <f>ROUND(I150*H150,2)</f>
        <v>0</v>
      </c>
      <c r="BL150" s="16" t="s">
        <v>144</v>
      </c>
      <c r="BM150" s="170" t="s">
        <v>193</v>
      </c>
    </row>
    <row r="151" spans="1:65" s="13" customFormat="1">
      <c r="B151" s="172"/>
      <c r="D151" s="173" t="s">
        <v>146</v>
      </c>
      <c r="E151" s="174" t="s">
        <v>104</v>
      </c>
      <c r="F151" s="175" t="s">
        <v>194</v>
      </c>
      <c r="H151" s="176">
        <v>133.125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146</v>
      </c>
      <c r="AU151" s="174" t="s">
        <v>84</v>
      </c>
      <c r="AV151" s="13" t="s">
        <v>84</v>
      </c>
      <c r="AW151" s="13" t="s">
        <v>31</v>
      </c>
      <c r="AX151" s="13" t="s">
        <v>82</v>
      </c>
      <c r="AY151" s="174" t="s">
        <v>137</v>
      </c>
    </row>
    <row r="152" spans="1:65" s="2" customFormat="1" ht="24" customHeight="1">
      <c r="A152" s="31"/>
      <c r="B152" s="157"/>
      <c r="C152" s="158" t="s">
        <v>195</v>
      </c>
      <c r="D152" s="158" t="s">
        <v>140</v>
      </c>
      <c r="E152" s="159" t="s">
        <v>196</v>
      </c>
      <c r="F152" s="160" t="s">
        <v>197</v>
      </c>
      <c r="G152" s="161" t="s">
        <v>155</v>
      </c>
      <c r="H152" s="162">
        <v>3328.125</v>
      </c>
      <c r="I152" s="163"/>
      <c r="J152" s="164">
        <f>ROUND(I152*H152,2)</f>
        <v>0</v>
      </c>
      <c r="K152" s="165"/>
      <c r="L152" s="32"/>
      <c r="M152" s="166" t="s">
        <v>1</v>
      </c>
      <c r="N152" s="167" t="s">
        <v>39</v>
      </c>
      <c r="O152" s="57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70" t="s">
        <v>144</v>
      </c>
      <c r="AT152" s="170" t="s">
        <v>140</v>
      </c>
      <c r="AU152" s="170" t="s">
        <v>84</v>
      </c>
      <c r="AY152" s="16" t="s">
        <v>137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6" t="s">
        <v>82</v>
      </c>
      <c r="BK152" s="171">
        <f>ROUND(I152*H152,2)</f>
        <v>0</v>
      </c>
      <c r="BL152" s="16" t="s">
        <v>144</v>
      </c>
      <c r="BM152" s="170" t="s">
        <v>198</v>
      </c>
    </row>
    <row r="153" spans="1:65" s="13" customFormat="1">
      <c r="B153" s="172"/>
      <c r="D153" s="173" t="s">
        <v>146</v>
      </c>
      <c r="E153" s="174" t="s">
        <v>1</v>
      </c>
      <c r="F153" s="175" t="s">
        <v>104</v>
      </c>
      <c r="H153" s="176">
        <v>133.125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146</v>
      </c>
      <c r="AU153" s="174" t="s">
        <v>84</v>
      </c>
      <c r="AV153" s="13" t="s">
        <v>84</v>
      </c>
      <c r="AW153" s="13" t="s">
        <v>31</v>
      </c>
      <c r="AX153" s="13" t="s">
        <v>82</v>
      </c>
      <c r="AY153" s="174" t="s">
        <v>137</v>
      </c>
    </row>
    <row r="154" spans="1:65" s="13" customFormat="1">
      <c r="B154" s="172"/>
      <c r="D154" s="173" t="s">
        <v>146</v>
      </c>
      <c r="F154" s="175" t="s">
        <v>199</v>
      </c>
      <c r="H154" s="176">
        <v>3328.125</v>
      </c>
      <c r="I154" s="177"/>
      <c r="L154" s="172"/>
      <c r="M154" s="178"/>
      <c r="N154" s="179"/>
      <c r="O154" s="179"/>
      <c r="P154" s="179"/>
      <c r="Q154" s="179"/>
      <c r="R154" s="179"/>
      <c r="S154" s="179"/>
      <c r="T154" s="180"/>
      <c r="AT154" s="174" t="s">
        <v>146</v>
      </c>
      <c r="AU154" s="174" t="s">
        <v>84</v>
      </c>
      <c r="AV154" s="13" t="s">
        <v>84</v>
      </c>
      <c r="AW154" s="13" t="s">
        <v>3</v>
      </c>
      <c r="AX154" s="13" t="s">
        <v>82</v>
      </c>
      <c r="AY154" s="174" t="s">
        <v>137</v>
      </c>
    </row>
    <row r="155" spans="1:65" s="2" customFormat="1" ht="16.5" customHeight="1">
      <c r="A155" s="31"/>
      <c r="B155" s="157"/>
      <c r="C155" s="158" t="s">
        <v>200</v>
      </c>
      <c r="D155" s="158" t="s">
        <v>140</v>
      </c>
      <c r="E155" s="159" t="s">
        <v>201</v>
      </c>
      <c r="F155" s="160" t="s">
        <v>202</v>
      </c>
      <c r="G155" s="161" t="s">
        <v>155</v>
      </c>
      <c r="H155" s="162">
        <v>186.36</v>
      </c>
      <c r="I155" s="163"/>
      <c r="J155" s="164">
        <f>ROUND(I155*H155,2)</f>
        <v>0</v>
      </c>
      <c r="K155" s="165"/>
      <c r="L155" s="32"/>
      <c r="M155" s="166" t="s">
        <v>1</v>
      </c>
      <c r="N155" s="167" t="s">
        <v>39</v>
      </c>
      <c r="O155" s="57"/>
      <c r="P155" s="168">
        <f>O155*H155</f>
        <v>0</v>
      </c>
      <c r="Q155" s="168">
        <v>0</v>
      </c>
      <c r="R155" s="168">
        <f>Q155*H155</f>
        <v>0</v>
      </c>
      <c r="S155" s="168">
        <v>0</v>
      </c>
      <c r="T155" s="169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70" t="s">
        <v>144</v>
      </c>
      <c r="AT155" s="170" t="s">
        <v>140</v>
      </c>
      <c r="AU155" s="170" t="s">
        <v>84</v>
      </c>
      <c r="AY155" s="16" t="s">
        <v>137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6" t="s">
        <v>82</v>
      </c>
      <c r="BK155" s="171">
        <f>ROUND(I155*H155,2)</f>
        <v>0</v>
      </c>
      <c r="BL155" s="16" t="s">
        <v>144</v>
      </c>
      <c r="BM155" s="170" t="s">
        <v>203</v>
      </c>
    </row>
    <row r="156" spans="1:65" s="13" customFormat="1">
      <c r="B156" s="172"/>
      <c r="D156" s="173" t="s">
        <v>146</v>
      </c>
      <c r="E156" s="174" t="s">
        <v>1</v>
      </c>
      <c r="F156" s="175" t="s">
        <v>204</v>
      </c>
      <c r="H156" s="176">
        <v>186.36</v>
      </c>
      <c r="I156" s="177"/>
      <c r="L156" s="172"/>
      <c r="M156" s="178"/>
      <c r="N156" s="179"/>
      <c r="O156" s="179"/>
      <c r="P156" s="179"/>
      <c r="Q156" s="179"/>
      <c r="R156" s="179"/>
      <c r="S156" s="179"/>
      <c r="T156" s="180"/>
      <c r="AT156" s="174" t="s">
        <v>146</v>
      </c>
      <c r="AU156" s="174" t="s">
        <v>84</v>
      </c>
      <c r="AV156" s="13" t="s">
        <v>84</v>
      </c>
      <c r="AW156" s="13" t="s">
        <v>31</v>
      </c>
      <c r="AX156" s="13" t="s">
        <v>82</v>
      </c>
      <c r="AY156" s="174" t="s">
        <v>137</v>
      </c>
    </row>
    <row r="157" spans="1:65" s="2" customFormat="1" ht="16.5" customHeight="1">
      <c r="A157" s="31"/>
      <c r="B157" s="157"/>
      <c r="C157" s="158" t="s">
        <v>205</v>
      </c>
      <c r="D157" s="158" t="s">
        <v>140</v>
      </c>
      <c r="E157" s="159" t="s">
        <v>206</v>
      </c>
      <c r="F157" s="160" t="s">
        <v>207</v>
      </c>
      <c r="G157" s="161" t="s">
        <v>155</v>
      </c>
      <c r="H157" s="162">
        <v>133.125</v>
      </c>
      <c r="I157" s="163"/>
      <c r="J157" s="164">
        <f>ROUND(I157*H157,2)</f>
        <v>0</v>
      </c>
      <c r="K157" s="165"/>
      <c r="L157" s="32"/>
      <c r="M157" s="166" t="s">
        <v>1</v>
      </c>
      <c r="N157" s="167" t="s">
        <v>39</v>
      </c>
      <c r="O157" s="57"/>
      <c r="P157" s="168">
        <f>O157*H157</f>
        <v>0</v>
      </c>
      <c r="Q157" s="168">
        <v>0</v>
      </c>
      <c r="R157" s="168">
        <f>Q157*H157</f>
        <v>0</v>
      </c>
      <c r="S157" s="168">
        <v>0</v>
      </c>
      <c r="T157" s="169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70" t="s">
        <v>144</v>
      </c>
      <c r="AT157" s="170" t="s">
        <v>140</v>
      </c>
      <c r="AU157" s="170" t="s">
        <v>84</v>
      </c>
      <c r="AY157" s="16" t="s">
        <v>137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6" t="s">
        <v>82</v>
      </c>
      <c r="BK157" s="171">
        <f>ROUND(I157*H157,2)</f>
        <v>0</v>
      </c>
      <c r="BL157" s="16" t="s">
        <v>144</v>
      </c>
      <c r="BM157" s="170" t="s">
        <v>208</v>
      </c>
    </row>
    <row r="158" spans="1:65" s="13" customFormat="1">
      <c r="B158" s="172"/>
      <c r="D158" s="173" t="s">
        <v>146</v>
      </c>
      <c r="E158" s="174" t="s">
        <v>1</v>
      </c>
      <c r="F158" s="175" t="s">
        <v>104</v>
      </c>
      <c r="H158" s="176">
        <v>133.125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146</v>
      </c>
      <c r="AU158" s="174" t="s">
        <v>84</v>
      </c>
      <c r="AV158" s="13" t="s">
        <v>84</v>
      </c>
      <c r="AW158" s="13" t="s">
        <v>31</v>
      </c>
      <c r="AX158" s="13" t="s">
        <v>82</v>
      </c>
      <c r="AY158" s="174" t="s">
        <v>137</v>
      </c>
    </row>
    <row r="159" spans="1:65" s="2" customFormat="1" ht="24" customHeight="1">
      <c r="A159" s="31"/>
      <c r="B159" s="157"/>
      <c r="C159" s="158" t="s">
        <v>209</v>
      </c>
      <c r="D159" s="158" t="s">
        <v>140</v>
      </c>
      <c r="E159" s="159" t="s">
        <v>210</v>
      </c>
      <c r="F159" s="160" t="s">
        <v>211</v>
      </c>
      <c r="G159" s="161" t="s">
        <v>212</v>
      </c>
      <c r="H159" s="162">
        <v>266.25</v>
      </c>
      <c r="I159" s="163"/>
      <c r="J159" s="164">
        <f>ROUND(I159*H159,2)</f>
        <v>0</v>
      </c>
      <c r="K159" s="165"/>
      <c r="L159" s="32"/>
      <c r="M159" s="166" t="s">
        <v>1</v>
      </c>
      <c r="N159" s="167" t="s">
        <v>39</v>
      </c>
      <c r="O159" s="57"/>
      <c r="P159" s="168">
        <f>O159*H159</f>
        <v>0</v>
      </c>
      <c r="Q159" s="168">
        <v>0</v>
      </c>
      <c r="R159" s="168">
        <f>Q159*H159</f>
        <v>0</v>
      </c>
      <c r="S159" s="168">
        <v>0</v>
      </c>
      <c r="T159" s="169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0" t="s">
        <v>144</v>
      </c>
      <c r="AT159" s="170" t="s">
        <v>140</v>
      </c>
      <c r="AU159" s="170" t="s">
        <v>84</v>
      </c>
      <c r="AY159" s="16" t="s">
        <v>137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6" t="s">
        <v>82</v>
      </c>
      <c r="BK159" s="171">
        <f>ROUND(I159*H159,2)</f>
        <v>0</v>
      </c>
      <c r="BL159" s="16" t="s">
        <v>144</v>
      </c>
      <c r="BM159" s="170" t="s">
        <v>213</v>
      </c>
    </row>
    <row r="160" spans="1:65" s="13" customFormat="1">
      <c r="B160" s="172"/>
      <c r="D160" s="173" t="s">
        <v>146</v>
      </c>
      <c r="E160" s="174" t="s">
        <v>1</v>
      </c>
      <c r="F160" s="175" t="s">
        <v>104</v>
      </c>
      <c r="H160" s="176">
        <v>133.125</v>
      </c>
      <c r="I160" s="177"/>
      <c r="L160" s="172"/>
      <c r="M160" s="178"/>
      <c r="N160" s="179"/>
      <c r="O160" s="179"/>
      <c r="P160" s="179"/>
      <c r="Q160" s="179"/>
      <c r="R160" s="179"/>
      <c r="S160" s="179"/>
      <c r="T160" s="180"/>
      <c r="AT160" s="174" t="s">
        <v>146</v>
      </c>
      <c r="AU160" s="174" t="s">
        <v>84</v>
      </c>
      <c r="AV160" s="13" t="s">
        <v>84</v>
      </c>
      <c r="AW160" s="13" t="s">
        <v>31</v>
      </c>
      <c r="AX160" s="13" t="s">
        <v>82</v>
      </c>
      <c r="AY160" s="174" t="s">
        <v>137</v>
      </c>
    </row>
    <row r="161" spans="1:65" s="13" customFormat="1">
      <c r="B161" s="172"/>
      <c r="D161" s="173" t="s">
        <v>146</v>
      </c>
      <c r="F161" s="175" t="s">
        <v>214</v>
      </c>
      <c r="H161" s="176">
        <v>266.25</v>
      </c>
      <c r="I161" s="177"/>
      <c r="L161" s="172"/>
      <c r="M161" s="178"/>
      <c r="N161" s="179"/>
      <c r="O161" s="179"/>
      <c r="P161" s="179"/>
      <c r="Q161" s="179"/>
      <c r="R161" s="179"/>
      <c r="S161" s="179"/>
      <c r="T161" s="180"/>
      <c r="AT161" s="174" t="s">
        <v>146</v>
      </c>
      <c r="AU161" s="174" t="s">
        <v>84</v>
      </c>
      <c r="AV161" s="13" t="s">
        <v>84</v>
      </c>
      <c r="AW161" s="13" t="s">
        <v>3</v>
      </c>
      <c r="AX161" s="13" t="s">
        <v>82</v>
      </c>
      <c r="AY161" s="174" t="s">
        <v>137</v>
      </c>
    </row>
    <row r="162" spans="1:65" s="2" customFormat="1" ht="24" customHeight="1">
      <c r="A162" s="31"/>
      <c r="B162" s="157"/>
      <c r="C162" s="158" t="s">
        <v>215</v>
      </c>
      <c r="D162" s="158" t="s">
        <v>140</v>
      </c>
      <c r="E162" s="159" t="s">
        <v>216</v>
      </c>
      <c r="F162" s="160" t="s">
        <v>217</v>
      </c>
      <c r="G162" s="161" t="s">
        <v>155</v>
      </c>
      <c r="H162" s="162">
        <v>186.36</v>
      </c>
      <c r="I162" s="163"/>
      <c r="J162" s="164">
        <f>ROUND(I162*H162,2)</f>
        <v>0</v>
      </c>
      <c r="K162" s="165"/>
      <c r="L162" s="32"/>
      <c r="M162" s="166" t="s">
        <v>1</v>
      </c>
      <c r="N162" s="167" t="s">
        <v>39</v>
      </c>
      <c r="O162" s="57"/>
      <c r="P162" s="168">
        <f>O162*H162</f>
        <v>0</v>
      </c>
      <c r="Q162" s="168">
        <v>0</v>
      </c>
      <c r="R162" s="168">
        <f>Q162*H162</f>
        <v>0</v>
      </c>
      <c r="S162" s="168">
        <v>0</v>
      </c>
      <c r="T162" s="169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0" t="s">
        <v>144</v>
      </c>
      <c r="AT162" s="170" t="s">
        <v>140</v>
      </c>
      <c r="AU162" s="170" t="s">
        <v>84</v>
      </c>
      <c r="AY162" s="16" t="s">
        <v>137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6" t="s">
        <v>82</v>
      </c>
      <c r="BK162" s="171">
        <f>ROUND(I162*H162,2)</f>
        <v>0</v>
      </c>
      <c r="BL162" s="16" t="s">
        <v>144</v>
      </c>
      <c r="BM162" s="170" t="s">
        <v>218</v>
      </c>
    </row>
    <row r="163" spans="1:65" s="13" customFormat="1">
      <c r="B163" s="172"/>
      <c r="D163" s="173" t="s">
        <v>146</v>
      </c>
      <c r="E163" s="174" t="s">
        <v>100</v>
      </c>
      <c r="F163" s="175" t="s">
        <v>219</v>
      </c>
      <c r="H163" s="176">
        <v>186.36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146</v>
      </c>
      <c r="AU163" s="174" t="s">
        <v>84</v>
      </c>
      <c r="AV163" s="13" t="s">
        <v>84</v>
      </c>
      <c r="AW163" s="13" t="s">
        <v>31</v>
      </c>
      <c r="AX163" s="13" t="s">
        <v>82</v>
      </c>
      <c r="AY163" s="174" t="s">
        <v>137</v>
      </c>
    </row>
    <row r="164" spans="1:65" s="2" customFormat="1" ht="24" customHeight="1">
      <c r="A164" s="31"/>
      <c r="B164" s="157"/>
      <c r="C164" s="158" t="s">
        <v>8</v>
      </c>
      <c r="D164" s="158" t="s">
        <v>140</v>
      </c>
      <c r="E164" s="159" t="s">
        <v>220</v>
      </c>
      <c r="F164" s="160" t="s">
        <v>221</v>
      </c>
      <c r="G164" s="161" t="s">
        <v>155</v>
      </c>
      <c r="H164" s="162">
        <v>34.409999999999997</v>
      </c>
      <c r="I164" s="163"/>
      <c r="J164" s="164">
        <f>ROUND(I164*H164,2)</f>
        <v>0</v>
      </c>
      <c r="K164" s="165"/>
      <c r="L164" s="32"/>
      <c r="M164" s="166" t="s">
        <v>1</v>
      </c>
      <c r="N164" s="167" t="s">
        <v>39</v>
      </c>
      <c r="O164" s="57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0" t="s">
        <v>144</v>
      </c>
      <c r="AT164" s="170" t="s">
        <v>140</v>
      </c>
      <c r="AU164" s="170" t="s">
        <v>84</v>
      </c>
      <c r="AY164" s="16" t="s">
        <v>137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6" t="s">
        <v>82</v>
      </c>
      <c r="BK164" s="171">
        <f>ROUND(I164*H164,2)</f>
        <v>0</v>
      </c>
      <c r="BL164" s="16" t="s">
        <v>144</v>
      </c>
      <c r="BM164" s="170" t="s">
        <v>222</v>
      </c>
    </row>
    <row r="165" spans="1:65" s="13" customFormat="1">
      <c r="B165" s="172"/>
      <c r="D165" s="173" t="s">
        <v>146</v>
      </c>
      <c r="E165" s="174" t="s">
        <v>1</v>
      </c>
      <c r="F165" s="175" t="s">
        <v>223</v>
      </c>
      <c r="H165" s="176">
        <v>8.2799999999999994</v>
      </c>
      <c r="I165" s="177"/>
      <c r="L165" s="172"/>
      <c r="M165" s="178"/>
      <c r="N165" s="179"/>
      <c r="O165" s="179"/>
      <c r="P165" s="179"/>
      <c r="Q165" s="179"/>
      <c r="R165" s="179"/>
      <c r="S165" s="179"/>
      <c r="T165" s="180"/>
      <c r="AT165" s="174" t="s">
        <v>146</v>
      </c>
      <c r="AU165" s="174" t="s">
        <v>84</v>
      </c>
      <c r="AV165" s="13" t="s">
        <v>84</v>
      </c>
      <c r="AW165" s="13" t="s">
        <v>31</v>
      </c>
      <c r="AX165" s="13" t="s">
        <v>74</v>
      </c>
      <c r="AY165" s="174" t="s">
        <v>137</v>
      </c>
    </row>
    <row r="166" spans="1:65" s="13" customFormat="1">
      <c r="B166" s="172"/>
      <c r="D166" s="173" t="s">
        <v>146</v>
      </c>
      <c r="E166" s="174" t="s">
        <v>1</v>
      </c>
      <c r="F166" s="175" t="s">
        <v>224</v>
      </c>
      <c r="H166" s="176">
        <v>6</v>
      </c>
      <c r="I166" s="177"/>
      <c r="L166" s="172"/>
      <c r="M166" s="178"/>
      <c r="N166" s="179"/>
      <c r="O166" s="179"/>
      <c r="P166" s="179"/>
      <c r="Q166" s="179"/>
      <c r="R166" s="179"/>
      <c r="S166" s="179"/>
      <c r="T166" s="180"/>
      <c r="AT166" s="174" t="s">
        <v>146</v>
      </c>
      <c r="AU166" s="174" t="s">
        <v>84</v>
      </c>
      <c r="AV166" s="13" t="s">
        <v>84</v>
      </c>
      <c r="AW166" s="13" t="s">
        <v>31</v>
      </c>
      <c r="AX166" s="13" t="s">
        <v>74</v>
      </c>
      <c r="AY166" s="174" t="s">
        <v>137</v>
      </c>
    </row>
    <row r="167" spans="1:65" s="13" customFormat="1">
      <c r="B167" s="172"/>
      <c r="D167" s="173" t="s">
        <v>146</v>
      </c>
      <c r="E167" s="174" t="s">
        <v>1</v>
      </c>
      <c r="F167" s="175" t="s">
        <v>225</v>
      </c>
      <c r="H167" s="176">
        <v>20.13</v>
      </c>
      <c r="I167" s="177"/>
      <c r="L167" s="172"/>
      <c r="M167" s="178"/>
      <c r="N167" s="179"/>
      <c r="O167" s="179"/>
      <c r="P167" s="179"/>
      <c r="Q167" s="179"/>
      <c r="R167" s="179"/>
      <c r="S167" s="179"/>
      <c r="T167" s="180"/>
      <c r="AT167" s="174" t="s">
        <v>146</v>
      </c>
      <c r="AU167" s="174" t="s">
        <v>84</v>
      </c>
      <c r="AV167" s="13" t="s">
        <v>84</v>
      </c>
      <c r="AW167" s="13" t="s">
        <v>31</v>
      </c>
      <c r="AX167" s="13" t="s">
        <v>74</v>
      </c>
      <c r="AY167" s="174" t="s">
        <v>137</v>
      </c>
    </row>
    <row r="168" spans="1:65" s="14" customFormat="1">
      <c r="B168" s="181"/>
      <c r="D168" s="173" t="s">
        <v>146</v>
      </c>
      <c r="E168" s="182" t="s">
        <v>95</v>
      </c>
      <c r="F168" s="183" t="s">
        <v>168</v>
      </c>
      <c r="H168" s="184">
        <v>34.409999999999997</v>
      </c>
      <c r="I168" s="185"/>
      <c r="L168" s="181"/>
      <c r="M168" s="186"/>
      <c r="N168" s="187"/>
      <c r="O168" s="187"/>
      <c r="P168" s="187"/>
      <c r="Q168" s="187"/>
      <c r="R168" s="187"/>
      <c r="S168" s="187"/>
      <c r="T168" s="188"/>
      <c r="AT168" s="182" t="s">
        <v>146</v>
      </c>
      <c r="AU168" s="182" t="s">
        <v>84</v>
      </c>
      <c r="AV168" s="14" t="s">
        <v>162</v>
      </c>
      <c r="AW168" s="14" t="s">
        <v>31</v>
      </c>
      <c r="AX168" s="14" t="s">
        <v>82</v>
      </c>
      <c r="AY168" s="182" t="s">
        <v>137</v>
      </c>
    </row>
    <row r="169" spans="1:65" s="2" customFormat="1" ht="16.5" customHeight="1">
      <c r="A169" s="31"/>
      <c r="B169" s="157"/>
      <c r="C169" s="189" t="s">
        <v>226</v>
      </c>
      <c r="D169" s="189" t="s">
        <v>227</v>
      </c>
      <c r="E169" s="190" t="s">
        <v>228</v>
      </c>
      <c r="F169" s="191" t="s">
        <v>229</v>
      </c>
      <c r="G169" s="192" t="s">
        <v>212</v>
      </c>
      <c r="H169" s="193">
        <v>75.701999999999998</v>
      </c>
      <c r="I169" s="194"/>
      <c r="J169" s="195">
        <f>ROUND(I169*H169,2)</f>
        <v>0</v>
      </c>
      <c r="K169" s="196"/>
      <c r="L169" s="197"/>
      <c r="M169" s="198" t="s">
        <v>1</v>
      </c>
      <c r="N169" s="199" t="s">
        <v>39</v>
      </c>
      <c r="O169" s="57"/>
      <c r="P169" s="168">
        <f>O169*H169</f>
        <v>0</v>
      </c>
      <c r="Q169" s="168">
        <v>1</v>
      </c>
      <c r="R169" s="168">
        <f>Q169*H169</f>
        <v>75.701999999999998</v>
      </c>
      <c r="S169" s="168">
        <v>0</v>
      </c>
      <c r="T169" s="169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0" t="s">
        <v>230</v>
      </c>
      <c r="AT169" s="170" t="s">
        <v>227</v>
      </c>
      <c r="AU169" s="170" t="s">
        <v>84</v>
      </c>
      <c r="AY169" s="16" t="s">
        <v>137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16" t="s">
        <v>82</v>
      </c>
      <c r="BK169" s="171">
        <f>ROUND(I169*H169,2)</f>
        <v>0</v>
      </c>
      <c r="BL169" s="16" t="s">
        <v>144</v>
      </c>
      <c r="BM169" s="170" t="s">
        <v>231</v>
      </c>
    </row>
    <row r="170" spans="1:65" s="13" customFormat="1">
      <c r="B170" s="172"/>
      <c r="D170" s="173" t="s">
        <v>146</v>
      </c>
      <c r="F170" s="175" t="s">
        <v>232</v>
      </c>
      <c r="H170" s="176">
        <v>75.701999999999998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146</v>
      </c>
      <c r="AU170" s="174" t="s">
        <v>84</v>
      </c>
      <c r="AV170" s="13" t="s">
        <v>84</v>
      </c>
      <c r="AW170" s="13" t="s">
        <v>3</v>
      </c>
      <c r="AX170" s="13" t="s">
        <v>82</v>
      </c>
      <c r="AY170" s="174" t="s">
        <v>137</v>
      </c>
    </row>
    <row r="171" spans="1:65" s="2" customFormat="1" ht="24" customHeight="1">
      <c r="A171" s="31"/>
      <c r="B171" s="157"/>
      <c r="C171" s="158" t="s">
        <v>233</v>
      </c>
      <c r="D171" s="158" t="s">
        <v>140</v>
      </c>
      <c r="E171" s="159" t="s">
        <v>234</v>
      </c>
      <c r="F171" s="160" t="s">
        <v>235</v>
      </c>
      <c r="G171" s="161" t="s">
        <v>236</v>
      </c>
      <c r="H171" s="162">
        <v>375</v>
      </c>
      <c r="I171" s="163"/>
      <c r="J171" s="164">
        <f>ROUND(I171*H171,2)</f>
        <v>0</v>
      </c>
      <c r="K171" s="165"/>
      <c r="L171" s="32"/>
      <c r="M171" s="166" t="s">
        <v>1</v>
      </c>
      <c r="N171" s="167" t="s">
        <v>39</v>
      </c>
      <c r="O171" s="57"/>
      <c r="P171" s="168">
        <f>O171*H171</f>
        <v>0</v>
      </c>
      <c r="Q171" s="168">
        <v>0</v>
      </c>
      <c r="R171" s="168">
        <f>Q171*H171</f>
        <v>0</v>
      </c>
      <c r="S171" s="168">
        <v>0</v>
      </c>
      <c r="T171" s="169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0" t="s">
        <v>144</v>
      </c>
      <c r="AT171" s="170" t="s">
        <v>140</v>
      </c>
      <c r="AU171" s="170" t="s">
        <v>84</v>
      </c>
      <c r="AY171" s="16" t="s">
        <v>137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16" t="s">
        <v>82</v>
      </c>
      <c r="BK171" s="171">
        <f>ROUND(I171*H171,2)</f>
        <v>0</v>
      </c>
      <c r="BL171" s="16" t="s">
        <v>144</v>
      </c>
      <c r="BM171" s="170" t="s">
        <v>237</v>
      </c>
    </row>
    <row r="172" spans="1:65" s="13" customFormat="1">
      <c r="B172" s="172"/>
      <c r="D172" s="173" t="s">
        <v>146</v>
      </c>
      <c r="E172" s="174" t="s">
        <v>1</v>
      </c>
      <c r="F172" s="175" t="s">
        <v>238</v>
      </c>
      <c r="H172" s="176">
        <v>375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146</v>
      </c>
      <c r="AU172" s="174" t="s">
        <v>84</v>
      </c>
      <c r="AV172" s="13" t="s">
        <v>84</v>
      </c>
      <c r="AW172" s="13" t="s">
        <v>31</v>
      </c>
      <c r="AX172" s="13" t="s">
        <v>82</v>
      </c>
      <c r="AY172" s="174" t="s">
        <v>137</v>
      </c>
    </row>
    <row r="173" spans="1:65" s="2" customFormat="1" ht="24" customHeight="1">
      <c r="A173" s="31"/>
      <c r="B173" s="157"/>
      <c r="C173" s="158" t="s">
        <v>239</v>
      </c>
      <c r="D173" s="158" t="s">
        <v>140</v>
      </c>
      <c r="E173" s="159" t="s">
        <v>240</v>
      </c>
      <c r="F173" s="160" t="s">
        <v>241</v>
      </c>
      <c r="G173" s="161" t="s">
        <v>236</v>
      </c>
      <c r="H173" s="162">
        <v>375</v>
      </c>
      <c r="I173" s="163"/>
      <c r="J173" s="164">
        <f>ROUND(I173*H173,2)</f>
        <v>0</v>
      </c>
      <c r="K173" s="165"/>
      <c r="L173" s="32"/>
      <c r="M173" s="166" t="s">
        <v>1</v>
      </c>
      <c r="N173" s="167" t="s">
        <v>39</v>
      </c>
      <c r="O173" s="57"/>
      <c r="P173" s="168">
        <f>O173*H173</f>
        <v>0</v>
      </c>
      <c r="Q173" s="168">
        <v>0</v>
      </c>
      <c r="R173" s="168">
        <f>Q173*H173</f>
        <v>0</v>
      </c>
      <c r="S173" s="168">
        <v>0</v>
      </c>
      <c r="T173" s="169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0" t="s">
        <v>144</v>
      </c>
      <c r="AT173" s="170" t="s">
        <v>140</v>
      </c>
      <c r="AU173" s="170" t="s">
        <v>84</v>
      </c>
      <c r="AY173" s="16" t="s">
        <v>137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6" t="s">
        <v>82</v>
      </c>
      <c r="BK173" s="171">
        <f>ROUND(I173*H173,2)</f>
        <v>0</v>
      </c>
      <c r="BL173" s="16" t="s">
        <v>144</v>
      </c>
      <c r="BM173" s="170" t="s">
        <v>242</v>
      </c>
    </row>
    <row r="174" spans="1:65" s="13" customFormat="1">
      <c r="B174" s="172"/>
      <c r="D174" s="173" t="s">
        <v>146</v>
      </c>
      <c r="E174" s="174" t="s">
        <v>1</v>
      </c>
      <c r="F174" s="175" t="s">
        <v>238</v>
      </c>
      <c r="H174" s="176">
        <v>375</v>
      </c>
      <c r="I174" s="177"/>
      <c r="L174" s="172"/>
      <c r="M174" s="178"/>
      <c r="N174" s="179"/>
      <c r="O174" s="179"/>
      <c r="P174" s="179"/>
      <c r="Q174" s="179"/>
      <c r="R174" s="179"/>
      <c r="S174" s="179"/>
      <c r="T174" s="180"/>
      <c r="AT174" s="174" t="s">
        <v>146</v>
      </c>
      <c r="AU174" s="174" t="s">
        <v>84</v>
      </c>
      <c r="AV174" s="13" t="s">
        <v>84</v>
      </c>
      <c r="AW174" s="13" t="s">
        <v>31</v>
      </c>
      <c r="AX174" s="13" t="s">
        <v>82</v>
      </c>
      <c r="AY174" s="174" t="s">
        <v>137</v>
      </c>
    </row>
    <row r="175" spans="1:65" s="2" customFormat="1" ht="16.5" customHeight="1">
      <c r="A175" s="31"/>
      <c r="B175" s="157"/>
      <c r="C175" s="189" t="s">
        <v>243</v>
      </c>
      <c r="D175" s="189" t="s">
        <v>227</v>
      </c>
      <c r="E175" s="190" t="s">
        <v>244</v>
      </c>
      <c r="F175" s="191" t="s">
        <v>245</v>
      </c>
      <c r="G175" s="192" t="s">
        <v>246</v>
      </c>
      <c r="H175" s="193">
        <v>13.125</v>
      </c>
      <c r="I175" s="194"/>
      <c r="J175" s="195">
        <f>ROUND(I175*H175,2)</f>
        <v>0</v>
      </c>
      <c r="K175" s="196"/>
      <c r="L175" s="197"/>
      <c r="M175" s="198" t="s">
        <v>1</v>
      </c>
      <c r="N175" s="199" t="s">
        <v>39</v>
      </c>
      <c r="O175" s="57"/>
      <c r="P175" s="168">
        <f>O175*H175</f>
        <v>0</v>
      </c>
      <c r="Q175" s="168">
        <v>1E-3</v>
      </c>
      <c r="R175" s="168">
        <f>Q175*H175</f>
        <v>1.3125E-2</v>
      </c>
      <c r="S175" s="168">
        <v>0</v>
      </c>
      <c r="T175" s="169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70" t="s">
        <v>230</v>
      </c>
      <c r="AT175" s="170" t="s">
        <v>227</v>
      </c>
      <c r="AU175" s="170" t="s">
        <v>84</v>
      </c>
      <c r="AY175" s="16" t="s">
        <v>137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6" t="s">
        <v>82</v>
      </c>
      <c r="BK175" s="171">
        <f>ROUND(I175*H175,2)</f>
        <v>0</v>
      </c>
      <c r="BL175" s="16" t="s">
        <v>144</v>
      </c>
      <c r="BM175" s="170" t="s">
        <v>247</v>
      </c>
    </row>
    <row r="176" spans="1:65" s="13" customFormat="1">
      <c r="B176" s="172"/>
      <c r="D176" s="173" t="s">
        <v>146</v>
      </c>
      <c r="F176" s="175" t="s">
        <v>248</v>
      </c>
      <c r="H176" s="176">
        <v>13.125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146</v>
      </c>
      <c r="AU176" s="174" t="s">
        <v>84</v>
      </c>
      <c r="AV176" s="13" t="s">
        <v>84</v>
      </c>
      <c r="AW176" s="13" t="s">
        <v>3</v>
      </c>
      <c r="AX176" s="13" t="s">
        <v>82</v>
      </c>
      <c r="AY176" s="174" t="s">
        <v>137</v>
      </c>
    </row>
    <row r="177" spans="1:65" s="12" customFormat="1" ht="22.9" customHeight="1">
      <c r="B177" s="144"/>
      <c r="D177" s="145" t="s">
        <v>73</v>
      </c>
      <c r="E177" s="155" t="s">
        <v>84</v>
      </c>
      <c r="F177" s="155" t="s">
        <v>249</v>
      </c>
      <c r="I177" s="147"/>
      <c r="J177" s="156">
        <f>BK177</f>
        <v>0</v>
      </c>
      <c r="L177" s="144"/>
      <c r="M177" s="149"/>
      <c r="N177" s="150"/>
      <c r="O177" s="150"/>
      <c r="P177" s="151">
        <f>SUM(P178:P184)</f>
        <v>0</v>
      </c>
      <c r="Q177" s="150"/>
      <c r="R177" s="151">
        <f>SUM(R178:R184)</f>
        <v>23.608397199999999</v>
      </c>
      <c r="S177" s="150"/>
      <c r="T177" s="152">
        <f>SUM(T178:T184)</f>
        <v>0</v>
      </c>
      <c r="AR177" s="145" t="s">
        <v>82</v>
      </c>
      <c r="AT177" s="153" t="s">
        <v>73</v>
      </c>
      <c r="AU177" s="153" t="s">
        <v>82</v>
      </c>
      <c r="AY177" s="145" t="s">
        <v>137</v>
      </c>
      <c r="BK177" s="154">
        <f>SUM(BK178:BK184)</f>
        <v>0</v>
      </c>
    </row>
    <row r="178" spans="1:65" s="2" customFormat="1" ht="24" customHeight="1">
      <c r="A178" s="31"/>
      <c r="B178" s="157"/>
      <c r="C178" s="158" t="s">
        <v>250</v>
      </c>
      <c r="D178" s="158" t="s">
        <v>140</v>
      </c>
      <c r="E178" s="159" t="s">
        <v>251</v>
      </c>
      <c r="F178" s="160" t="s">
        <v>252</v>
      </c>
      <c r="G178" s="161" t="s">
        <v>143</v>
      </c>
      <c r="H178" s="162">
        <v>80</v>
      </c>
      <c r="I178" s="163"/>
      <c r="J178" s="164">
        <f>ROUND(I178*H178,2)</f>
        <v>0</v>
      </c>
      <c r="K178" s="165"/>
      <c r="L178" s="32"/>
      <c r="M178" s="166" t="s">
        <v>1</v>
      </c>
      <c r="N178" s="167" t="s">
        <v>39</v>
      </c>
      <c r="O178" s="57"/>
      <c r="P178" s="168">
        <f>O178*H178</f>
        <v>0</v>
      </c>
      <c r="Q178" s="168">
        <v>0.25850000000000001</v>
      </c>
      <c r="R178" s="168">
        <f>Q178*H178</f>
        <v>20.68</v>
      </c>
      <c r="S178" s="168">
        <v>0</v>
      </c>
      <c r="T178" s="169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0" t="s">
        <v>144</v>
      </c>
      <c r="AT178" s="170" t="s">
        <v>140</v>
      </c>
      <c r="AU178" s="170" t="s">
        <v>84</v>
      </c>
      <c r="AY178" s="16" t="s">
        <v>137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6" t="s">
        <v>82</v>
      </c>
      <c r="BK178" s="171">
        <f>ROUND(I178*H178,2)</f>
        <v>0</v>
      </c>
      <c r="BL178" s="16" t="s">
        <v>144</v>
      </c>
      <c r="BM178" s="170" t="s">
        <v>253</v>
      </c>
    </row>
    <row r="179" spans="1:65" s="2" customFormat="1" ht="24" customHeight="1">
      <c r="A179" s="31"/>
      <c r="B179" s="157"/>
      <c r="C179" s="158" t="s">
        <v>254</v>
      </c>
      <c r="D179" s="158" t="s">
        <v>140</v>
      </c>
      <c r="E179" s="159" t="s">
        <v>255</v>
      </c>
      <c r="F179" s="160" t="s">
        <v>256</v>
      </c>
      <c r="G179" s="161" t="s">
        <v>236</v>
      </c>
      <c r="H179" s="162">
        <v>870</v>
      </c>
      <c r="I179" s="163"/>
      <c r="J179" s="164">
        <f>ROUND(I179*H179,2)</f>
        <v>0</v>
      </c>
      <c r="K179" s="165"/>
      <c r="L179" s="32"/>
      <c r="M179" s="166" t="s">
        <v>1</v>
      </c>
      <c r="N179" s="167" t="s">
        <v>39</v>
      </c>
      <c r="O179" s="57"/>
      <c r="P179" s="168">
        <f>O179*H179</f>
        <v>0</v>
      </c>
      <c r="Q179" s="168">
        <v>2.2000000000000001E-4</v>
      </c>
      <c r="R179" s="168">
        <f>Q179*H179</f>
        <v>0.19140000000000001</v>
      </c>
      <c r="S179" s="168">
        <v>0</v>
      </c>
      <c r="T179" s="169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70" t="s">
        <v>144</v>
      </c>
      <c r="AT179" s="170" t="s">
        <v>140</v>
      </c>
      <c r="AU179" s="170" t="s">
        <v>84</v>
      </c>
      <c r="AY179" s="16" t="s">
        <v>137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6" t="s">
        <v>82</v>
      </c>
      <c r="BK179" s="171">
        <f>ROUND(I179*H179,2)</f>
        <v>0</v>
      </c>
      <c r="BL179" s="16" t="s">
        <v>144</v>
      </c>
      <c r="BM179" s="170" t="s">
        <v>257</v>
      </c>
    </row>
    <row r="180" spans="1:65" s="13" customFormat="1">
      <c r="B180" s="172"/>
      <c r="D180" s="173" t="s">
        <v>146</v>
      </c>
      <c r="E180" s="174" t="s">
        <v>1</v>
      </c>
      <c r="F180" s="175" t="s">
        <v>258</v>
      </c>
      <c r="H180" s="176">
        <v>870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146</v>
      </c>
      <c r="AU180" s="174" t="s">
        <v>84</v>
      </c>
      <c r="AV180" s="13" t="s">
        <v>84</v>
      </c>
      <c r="AW180" s="13" t="s">
        <v>31</v>
      </c>
      <c r="AX180" s="13" t="s">
        <v>82</v>
      </c>
      <c r="AY180" s="174" t="s">
        <v>137</v>
      </c>
    </row>
    <row r="181" spans="1:65" s="2" customFormat="1" ht="16.5" customHeight="1">
      <c r="A181" s="31"/>
      <c r="B181" s="157"/>
      <c r="C181" s="189" t="s">
        <v>259</v>
      </c>
      <c r="D181" s="189" t="s">
        <v>227</v>
      </c>
      <c r="E181" s="190" t="s">
        <v>260</v>
      </c>
      <c r="F181" s="191" t="s">
        <v>261</v>
      </c>
      <c r="G181" s="192" t="s">
        <v>236</v>
      </c>
      <c r="H181" s="193">
        <v>1000.5</v>
      </c>
      <c r="I181" s="194"/>
      <c r="J181" s="195">
        <f>ROUND(I181*H181,2)</f>
        <v>0</v>
      </c>
      <c r="K181" s="196"/>
      <c r="L181" s="197"/>
      <c r="M181" s="198" t="s">
        <v>1</v>
      </c>
      <c r="N181" s="199" t="s">
        <v>39</v>
      </c>
      <c r="O181" s="57"/>
      <c r="P181" s="168">
        <f>O181*H181</f>
        <v>0</v>
      </c>
      <c r="Q181" s="168">
        <v>2.9999999999999997E-4</v>
      </c>
      <c r="R181" s="168">
        <f>Q181*H181</f>
        <v>0.30014999999999997</v>
      </c>
      <c r="S181" s="168">
        <v>0</v>
      </c>
      <c r="T181" s="169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70" t="s">
        <v>230</v>
      </c>
      <c r="AT181" s="170" t="s">
        <v>227</v>
      </c>
      <c r="AU181" s="170" t="s">
        <v>84</v>
      </c>
      <c r="AY181" s="16" t="s">
        <v>137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6" t="s">
        <v>82</v>
      </c>
      <c r="BK181" s="171">
        <f>ROUND(I181*H181,2)</f>
        <v>0</v>
      </c>
      <c r="BL181" s="16" t="s">
        <v>144</v>
      </c>
      <c r="BM181" s="170" t="s">
        <v>262</v>
      </c>
    </row>
    <row r="182" spans="1:65" s="13" customFormat="1">
      <c r="B182" s="172"/>
      <c r="D182" s="173" t="s">
        <v>146</v>
      </c>
      <c r="F182" s="175" t="s">
        <v>263</v>
      </c>
      <c r="H182" s="176">
        <v>1000.5</v>
      </c>
      <c r="I182" s="177"/>
      <c r="L182" s="172"/>
      <c r="M182" s="178"/>
      <c r="N182" s="179"/>
      <c r="O182" s="179"/>
      <c r="P182" s="179"/>
      <c r="Q182" s="179"/>
      <c r="R182" s="179"/>
      <c r="S182" s="179"/>
      <c r="T182" s="180"/>
      <c r="AT182" s="174" t="s">
        <v>146</v>
      </c>
      <c r="AU182" s="174" t="s">
        <v>84</v>
      </c>
      <c r="AV182" s="13" t="s">
        <v>84</v>
      </c>
      <c r="AW182" s="13" t="s">
        <v>3</v>
      </c>
      <c r="AX182" s="13" t="s">
        <v>82</v>
      </c>
      <c r="AY182" s="174" t="s">
        <v>137</v>
      </c>
    </row>
    <row r="183" spans="1:65" s="2" customFormat="1" ht="16.5" customHeight="1">
      <c r="A183" s="31"/>
      <c r="B183" s="157"/>
      <c r="C183" s="158" t="s">
        <v>264</v>
      </c>
      <c r="D183" s="158" t="s">
        <v>140</v>
      </c>
      <c r="E183" s="159" t="s">
        <v>265</v>
      </c>
      <c r="F183" s="160" t="s">
        <v>266</v>
      </c>
      <c r="G183" s="161" t="s">
        <v>155</v>
      </c>
      <c r="H183" s="162">
        <v>1.08</v>
      </c>
      <c r="I183" s="163"/>
      <c r="J183" s="164">
        <f>ROUND(I183*H183,2)</f>
        <v>0</v>
      </c>
      <c r="K183" s="165"/>
      <c r="L183" s="32"/>
      <c r="M183" s="166" t="s">
        <v>1</v>
      </c>
      <c r="N183" s="167" t="s">
        <v>39</v>
      </c>
      <c r="O183" s="57"/>
      <c r="P183" s="168">
        <f>O183*H183</f>
        <v>0</v>
      </c>
      <c r="Q183" s="168">
        <v>2.2563399999999998</v>
      </c>
      <c r="R183" s="168">
        <f>Q183*H183</f>
        <v>2.4368471999999999</v>
      </c>
      <c r="S183" s="168">
        <v>0</v>
      </c>
      <c r="T183" s="169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70" t="s">
        <v>144</v>
      </c>
      <c r="AT183" s="170" t="s">
        <v>140</v>
      </c>
      <c r="AU183" s="170" t="s">
        <v>84</v>
      </c>
      <c r="AY183" s="16" t="s">
        <v>137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6" t="s">
        <v>82</v>
      </c>
      <c r="BK183" s="171">
        <f>ROUND(I183*H183,2)</f>
        <v>0</v>
      </c>
      <c r="BL183" s="16" t="s">
        <v>144</v>
      </c>
      <c r="BM183" s="170" t="s">
        <v>267</v>
      </c>
    </row>
    <row r="184" spans="1:65" s="13" customFormat="1">
      <c r="B184" s="172"/>
      <c r="D184" s="173" t="s">
        <v>146</v>
      </c>
      <c r="E184" s="174" t="s">
        <v>1</v>
      </c>
      <c r="F184" s="175" t="s">
        <v>268</v>
      </c>
      <c r="H184" s="176">
        <v>1.08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146</v>
      </c>
      <c r="AU184" s="174" t="s">
        <v>84</v>
      </c>
      <c r="AV184" s="13" t="s">
        <v>84</v>
      </c>
      <c r="AW184" s="13" t="s">
        <v>31</v>
      </c>
      <c r="AX184" s="13" t="s">
        <v>82</v>
      </c>
      <c r="AY184" s="174" t="s">
        <v>137</v>
      </c>
    </row>
    <row r="185" spans="1:65" s="12" customFormat="1" ht="22.9" customHeight="1">
      <c r="B185" s="144"/>
      <c r="D185" s="145" t="s">
        <v>73</v>
      </c>
      <c r="E185" s="155" t="s">
        <v>162</v>
      </c>
      <c r="F185" s="155" t="s">
        <v>269</v>
      </c>
      <c r="I185" s="147"/>
      <c r="J185" s="156">
        <f>BK185</f>
        <v>0</v>
      </c>
      <c r="L185" s="144"/>
      <c r="M185" s="149"/>
      <c r="N185" s="150"/>
      <c r="O185" s="150"/>
      <c r="P185" s="151">
        <f>P186</f>
        <v>0</v>
      </c>
      <c r="Q185" s="150"/>
      <c r="R185" s="151">
        <f>R186</f>
        <v>0</v>
      </c>
      <c r="S185" s="150"/>
      <c r="T185" s="152">
        <f>T186</f>
        <v>0</v>
      </c>
      <c r="AR185" s="145" t="s">
        <v>82</v>
      </c>
      <c r="AT185" s="153" t="s">
        <v>73</v>
      </c>
      <c r="AU185" s="153" t="s">
        <v>82</v>
      </c>
      <c r="AY185" s="145" t="s">
        <v>137</v>
      </c>
      <c r="BK185" s="154">
        <f>BK186</f>
        <v>0</v>
      </c>
    </row>
    <row r="186" spans="1:65" s="2" customFormat="1" ht="16.5" customHeight="1">
      <c r="A186" s="31"/>
      <c r="B186" s="157"/>
      <c r="C186" s="158" t="s">
        <v>7</v>
      </c>
      <c r="D186" s="158" t="s">
        <v>140</v>
      </c>
      <c r="E186" s="159" t="s">
        <v>270</v>
      </c>
      <c r="F186" s="160" t="s">
        <v>271</v>
      </c>
      <c r="G186" s="161" t="s">
        <v>143</v>
      </c>
      <c r="H186" s="162">
        <v>60.5</v>
      </c>
      <c r="I186" s="163"/>
      <c r="J186" s="164">
        <f>ROUND(I186*H186,2)</f>
        <v>0</v>
      </c>
      <c r="K186" s="165"/>
      <c r="L186" s="32"/>
      <c r="M186" s="166" t="s">
        <v>1</v>
      </c>
      <c r="N186" s="167" t="s">
        <v>39</v>
      </c>
      <c r="O186" s="57"/>
      <c r="P186" s="168">
        <f>O186*H186</f>
        <v>0</v>
      </c>
      <c r="Q186" s="168">
        <v>0</v>
      </c>
      <c r="R186" s="168">
        <f>Q186*H186</f>
        <v>0</v>
      </c>
      <c r="S186" s="168">
        <v>0</v>
      </c>
      <c r="T186" s="169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70" t="s">
        <v>144</v>
      </c>
      <c r="AT186" s="170" t="s">
        <v>140</v>
      </c>
      <c r="AU186" s="170" t="s">
        <v>84</v>
      </c>
      <c r="AY186" s="16" t="s">
        <v>137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6" t="s">
        <v>82</v>
      </c>
      <c r="BK186" s="171">
        <f>ROUND(I186*H186,2)</f>
        <v>0</v>
      </c>
      <c r="BL186" s="16" t="s">
        <v>144</v>
      </c>
      <c r="BM186" s="170" t="s">
        <v>272</v>
      </c>
    </row>
    <row r="187" spans="1:65" s="12" customFormat="1" ht="22.9" customHeight="1">
      <c r="B187" s="144"/>
      <c r="D187" s="145" t="s">
        <v>73</v>
      </c>
      <c r="E187" s="155" t="s">
        <v>144</v>
      </c>
      <c r="F187" s="155" t="s">
        <v>273</v>
      </c>
      <c r="I187" s="147"/>
      <c r="J187" s="156">
        <f>BK187</f>
        <v>0</v>
      </c>
      <c r="L187" s="144"/>
      <c r="M187" s="149"/>
      <c r="N187" s="150"/>
      <c r="O187" s="150"/>
      <c r="P187" s="151">
        <f>SUM(P188:P196)</f>
        <v>0</v>
      </c>
      <c r="Q187" s="150"/>
      <c r="R187" s="151">
        <f>SUM(R188:R196)</f>
        <v>0.23719999999999999</v>
      </c>
      <c r="S187" s="150"/>
      <c r="T187" s="152">
        <f>SUM(T188:T196)</f>
        <v>0</v>
      </c>
      <c r="AR187" s="145" t="s">
        <v>82</v>
      </c>
      <c r="AT187" s="153" t="s">
        <v>73</v>
      </c>
      <c r="AU187" s="153" t="s">
        <v>82</v>
      </c>
      <c r="AY187" s="145" t="s">
        <v>137</v>
      </c>
      <c r="BK187" s="154">
        <f>SUM(BK188:BK196)</f>
        <v>0</v>
      </c>
    </row>
    <row r="188" spans="1:65" s="2" customFormat="1" ht="24" customHeight="1">
      <c r="A188" s="31"/>
      <c r="B188" s="157"/>
      <c r="C188" s="158" t="s">
        <v>274</v>
      </c>
      <c r="D188" s="158" t="s">
        <v>140</v>
      </c>
      <c r="E188" s="159" t="s">
        <v>275</v>
      </c>
      <c r="F188" s="160" t="s">
        <v>276</v>
      </c>
      <c r="G188" s="161" t="s">
        <v>155</v>
      </c>
      <c r="H188" s="162">
        <v>6.66</v>
      </c>
      <c r="I188" s="163"/>
      <c r="J188" s="164">
        <f>ROUND(I188*H188,2)</f>
        <v>0</v>
      </c>
      <c r="K188" s="165"/>
      <c r="L188" s="32"/>
      <c r="M188" s="166" t="s">
        <v>1</v>
      </c>
      <c r="N188" s="167" t="s">
        <v>39</v>
      </c>
      <c r="O188" s="57"/>
      <c r="P188" s="168">
        <f>O188*H188</f>
        <v>0</v>
      </c>
      <c r="Q188" s="168">
        <v>0</v>
      </c>
      <c r="R188" s="168">
        <f>Q188*H188</f>
        <v>0</v>
      </c>
      <c r="S188" s="168">
        <v>0</v>
      </c>
      <c r="T188" s="169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70" t="s">
        <v>144</v>
      </c>
      <c r="AT188" s="170" t="s">
        <v>140</v>
      </c>
      <c r="AU188" s="170" t="s">
        <v>84</v>
      </c>
      <c r="AY188" s="16" t="s">
        <v>137</v>
      </c>
      <c r="BE188" s="171">
        <f>IF(N188="základní",J188,0)</f>
        <v>0</v>
      </c>
      <c r="BF188" s="171">
        <f>IF(N188="snížená",J188,0)</f>
        <v>0</v>
      </c>
      <c r="BG188" s="171">
        <f>IF(N188="zákl. přenesená",J188,0)</f>
        <v>0</v>
      </c>
      <c r="BH188" s="171">
        <f>IF(N188="sníž. přenesená",J188,0)</f>
        <v>0</v>
      </c>
      <c r="BI188" s="171">
        <f>IF(N188="nulová",J188,0)</f>
        <v>0</v>
      </c>
      <c r="BJ188" s="16" t="s">
        <v>82</v>
      </c>
      <c r="BK188" s="171">
        <f>ROUND(I188*H188,2)</f>
        <v>0</v>
      </c>
      <c r="BL188" s="16" t="s">
        <v>144</v>
      </c>
      <c r="BM188" s="170" t="s">
        <v>277</v>
      </c>
    </row>
    <row r="189" spans="1:65" s="13" customFormat="1">
      <c r="B189" s="172"/>
      <c r="D189" s="173" t="s">
        <v>146</v>
      </c>
      <c r="E189" s="174" t="s">
        <v>1</v>
      </c>
      <c r="F189" s="175" t="s">
        <v>278</v>
      </c>
      <c r="H189" s="176">
        <v>1.8</v>
      </c>
      <c r="I189" s="177"/>
      <c r="L189" s="172"/>
      <c r="M189" s="178"/>
      <c r="N189" s="179"/>
      <c r="O189" s="179"/>
      <c r="P189" s="179"/>
      <c r="Q189" s="179"/>
      <c r="R189" s="179"/>
      <c r="S189" s="179"/>
      <c r="T189" s="180"/>
      <c r="AT189" s="174" t="s">
        <v>146</v>
      </c>
      <c r="AU189" s="174" t="s">
        <v>84</v>
      </c>
      <c r="AV189" s="13" t="s">
        <v>84</v>
      </c>
      <c r="AW189" s="13" t="s">
        <v>31</v>
      </c>
      <c r="AX189" s="13" t="s">
        <v>74</v>
      </c>
      <c r="AY189" s="174" t="s">
        <v>137</v>
      </c>
    </row>
    <row r="190" spans="1:65" s="13" customFormat="1">
      <c r="B190" s="172"/>
      <c r="D190" s="173" t="s">
        <v>146</v>
      </c>
      <c r="E190" s="174" t="s">
        <v>1</v>
      </c>
      <c r="F190" s="175" t="s">
        <v>279</v>
      </c>
      <c r="H190" s="176">
        <v>1.2</v>
      </c>
      <c r="I190" s="177"/>
      <c r="L190" s="172"/>
      <c r="M190" s="178"/>
      <c r="N190" s="179"/>
      <c r="O190" s="179"/>
      <c r="P190" s="179"/>
      <c r="Q190" s="179"/>
      <c r="R190" s="179"/>
      <c r="S190" s="179"/>
      <c r="T190" s="180"/>
      <c r="AT190" s="174" t="s">
        <v>146</v>
      </c>
      <c r="AU190" s="174" t="s">
        <v>84</v>
      </c>
      <c r="AV190" s="13" t="s">
        <v>84</v>
      </c>
      <c r="AW190" s="13" t="s">
        <v>31</v>
      </c>
      <c r="AX190" s="13" t="s">
        <v>74</v>
      </c>
      <c r="AY190" s="174" t="s">
        <v>137</v>
      </c>
    </row>
    <row r="191" spans="1:65" s="13" customFormat="1">
      <c r="B191" s="172"/>
      <c r="D191" s="173" t="s">
        <v>146</v>
      </c>
      <c r="E191" s="174" t="s">
        <v>1</v>
      </c>
      <c r="F191" s="175" t="s">
        <v>280</v>
      </c>
      <c r="H191" s="176">
        <v>3.66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146</v>
      </c>
      <c r="AU191" s="174" t="s">
        <v>84</v>
      </c>
      <c r="AV191" s="13" t="s">
        <v>84</v>
      </c>
      <c r="AW191" s="13" t="s">
        <v>31</v>
      </c>
      <c r="AX191" s="13" t="s">
        <v>74</v>
      </c>
      <c r="AY191" s="174" t="s">
        <v>137</v>
      </c>
    </row>
    <row r="192" spans="1:65" s="14" customFormat="1">
      <c r="B192" s="181"/>
      <c r="D192" s="173" t="s">
        <v>146</v>
      </c>
      <c r="E192" s="182" t="s">
        <v>92</v>
      </c>
      <c r="F192" s="183" t="s">
        <v>168</v>
      </c>
      <c r="H192" s="184">
        <v>6.66</v>
      </c>
      <c r="I192" s="185"/>
      <c r="L192" s="181"/>
      <c r="M192" s="186"/>
      <c r="N192" s="187"/>
      <c r="O192" s="187"/>
      <c r="P192" s="187"/>
      <c r="Q192" s="187"/>
      <c r="R192" s="187"/>
      <c r="S192" s="187"/>
      <c r="T192" s="188"/>
      <c r="AT192" s="182" t="s">
        <v>146</v>
      </c>
      <c r="AU192" s="182" t="s">
        <v>84</v>
      </c>
      <c r="AV192" s="14" t="s">
        <v>162</v>
      </c>
      <c r="AW192" s="14" t="s">
        <v>31</v>
      </c>
      <c r="AX192" s="14" t="s">
        <v>82</v>
      </c>
      <c r="AY192" s="182" t="s">
        <v>137</v>
      </c>
    </row>
    <row r="193" spans="1:65" s="2" customFormat="1" ht="16.5" customHeight="1">
      <c r="A193" s="31"/>
      <c r="B193" s="157"/>
      <c r="C193" s="158" t="s">
        <v>281</v>
      </c>
      <c r="D193" s="158" t="s">
        <v>140</v>
      </c>
      <c r="E193" s="159" t="s">
        <v>282</v>
      </c>
      <c r="F193" s="160" t="s">
        <v>283</v>
      </c>
      <c r="G193" s="161" t="s">
        <v>284</v>
      </c>
      <c r="H193" s="162">
        <v>7</v>
      </c>
      <c r="I193" s="163"/>
      <c r="J193" s="164">
        <f>ROUND(I193*H193,2)</f>
        <v>0</v>
      </c>
      <c r="K193" s="165"/>
      <c r="L193" s="32"/>
      <c r="M193" s="166" t="s">
        <v>1</v>
      </c>
      <c r="N193" s="167" t="s">
        <v>39</v>
      </c>
      <c r="O193" s="57"/>
      <c r="P193" s="168">
        <f>O193*H193</f>
        <v>0</v>
      </c>
      <c r="Q193" s="168">
        <v>6.6E-3</v>
      </c>
      <c r="R193" s="168">
        <f>Q193*H193</f>
        <v>4.6199999999999998E-2</v>
      </c>
      <c r="S193" s="168">
        <v>0</v>
      </c>
      <c r="T193" s="169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70" t="s">
        <v>144</v>
      </c>
      <c r="AT193" s="170" t="s">
        <v>140</v>
      </c>
      <c r="AU193" s="170" t="s">
        <v>84</v>
      </c>
      <c r="AY193" s="16" t="s">
        <v>137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6" t="s">
        <v>82</v>
      </c>
      <c r="BK193" s="171">
        <f>ROUND(I193*H193,2)</f>
        <v>0</v>
      </c>
      <c r="BL193" s="16" t="s">
        <v>144</v>
      </c>
      <c r="BM193" s="170" t="s">
        <v>285</v>
      </c>
    </row>
    <row r="194" spans="1:65" s="2" customFormat="1" ht="16.5" customHeight="1">
      <c r="A194" s="31"/>
      <c r="B194" s="157"/>
      <c r="C194" s="189" t="s">
        <v>286</v>
      </c>
      <c r="D194" s="189" t="s">
        <v>227</v>
      </c>
      <c r="E194" s="190" t="s">
        <v>287</v>
      </c>
      <c r="F194" s="191" t="s">
        <v>288</v>
      </c>
      <c r="G194" s="192" t="s">
        <v>284</v>
      </c>
      <c r="H194" s="193">
        <v>2</v>
      </c>
      <c r="I194" s="194"/>
      <c r="J194" s="195">
        <f>ROUND(I194*H194,2)</f>
        <v>0</v>
      </c>
      <c r="K194" s="196"/>
      <c r="L194" s="197"/>
      <c r="M194" s="198" t="s">
        <v>1</v>
      </c>
      <c r="N194" s="199" t="s">
        <v>39</v>
      </c>
      <c r="O194" s="57"/>
      <c r="P194" s="168">
        <f>O194*H194</f>
        <v>0</v>
      </c>
      <c r="Q194" s="168">
        <v>3.3000000000000002E-2</v>
      </c>
      <c r="R194" s="168">
        <f>Q194*H194</f>
        <v>6.6000000000000003E-2</v>
      </c>
      <c r="S194" s="168">
        <v>0</v>
      </c>
      <c r="T194" s="169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70" t="s">
        <v>230</v>
      </c>
      <c r="AT194" s="170" t="s">
        <v>227</v>
      </c>
      <c r="AU194" s="170" t="s">
        <v>84</v>
      </c>
      <c r="AY194" s="16" t="s">
        <v>137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6" t="s">
        <v>82</v>
      </c>
      <c r="BK194" s="171">
        <f>ROUND(I194*H194,2)</f>
        <v>0</v>
      </c>
      <c r="BL194" s="16" t="s">
        <v>144</v>
      </c>
      <c r="BM194" s="170" t="s">
        <v>289</v>
      </c>
    </row>
    <row r="195" spans="1:65" s="2" customFormat="1" ht="24" customHeight="1">
      <c r="A195" s="31"/>
      <c r="B195" s="157"/>
      <c r="C195" s="189" t="s">
        <v>290</v>
      </c>
      <c r="D195" s="189" t="s">
        <v>227</v>
      </c>
      <c r="E195" s="190" t="s">
        <v>291</v>
      </c>
      <c r="F195" s="191" t="s">
        <v>292</v>
      </c>
      <c r="G195" s="192" t="s">
        <v>284</v>
      </c>
      <c r="H195" s="193">
        <v>4</v>
      </c>
      <c r="I195" s="194"/>
      <c r="J195" s="195">
        <f>ROUND(I195*H195,2)</f>
        <v>0</v>
      </c>
      <c r="K195" s="196"/>
      <c r="L195" s="197"/>
      <c r="M195" s="198" t="s">
        <v>1</v>
      </c>
      <c r="N195" s="199" t="s">
        <v>39</v>
      </c>
      <c r="O195" s="57"/>
      <c r="P195" s="168">
        <f>O195*H195</f>
        <v>0</v>
      </c>
      <c r="Q195" s="168">
        <v>2.1000000000000001E-2</v>
      </c>
      <c r="R195" s="168">
        <f>Q195*H195</f>
        <v>8.4000000000000005E-2</v>
      </c>
      <c r="S195" s="168">
        <v>0</v>
      </c>
      <c r="T195" s="169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70" t="s">
        <v>230</v>
      </c>
      <c r="AT195" s="170" t="s">
        <v>227</v>
      </c>
      <c r="AU195" s="170" t="s">
        <v>84</v>
      </c>
      <c r="AY195" s="16" t="s">
        <v>137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6" t="s">
        <v>82</v>
      </c>
      <c r="BK195" s="171">
        <f>ROUND(I195*H195,2)</f>
        <v>0</v>
      </c>
      <c r="BL195" s="16" t="s">
        <v>144</v>
      </c>
      <c r="BM195" s="170" t="s">
        <v>293</v>
      </c>
    </row>
    <row r="196" spans="1:65" s="2" customFormat="1" ht="24" customHeight="1">
      <c r="A196" s="31"/>
      <c r="B196" s="157"/>
      <c r="C196" s="189" t="s">
        <v>294</v>
      </c>
      <c r="D196" s="189" t="s">
        <v>227</v>
      </c>
      <c r="E196" s="190" t="s">
        <v>295</v>
      </c>
      <c r="F196" s="191" t="s">
        <v>296</v>
      </c>
      <c r="G196" s="192" t="s">
        <v>284</v>
      </c>
      <c r="H196" s="193">
        <v>1</v>
      </c>
      <c r="I196" s="194"/>
      <c r="J196" s="195">
        <f>ROUND(I196*H196,2)</f>
        <v>0</v>
      </c>
      <c r="K196" s="196"/>
      <c r="L196" s="197"/>
      <c r="M196" s="198" t="s">
        <v>1</v>
      </c>
      <c r="N196" s="199" t="s">
        <v>39</v>
      </c>
      <c r="O196" s="57"/>
      <c r="P196" s="168">
        <f>O196*H196</f>
        <v>0</v>
      </c>
      <c r="Q196" s="168">
        <v>4.1000000000000002E-2</v>
      </c>
      <c r="R196" s="168">
        <f>Q196*H196</f>
        <v>4.1000000000000002E-2</v>
      </c>
      <c r="S196" s="168">
        <v>0</v>
      </c>
      <c r="T196" s="169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70" t="s">
        <v>230</v>
      </c>
      <c r="AT196" s="170" t="s">
        <v>227</v>
      </c>
      <c r="AU196" s="170" t="s">
        <v>84</v>
      </c>
      <c r="AY196" s="16" t="s">
        <v>137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6" t="s">
        <v>82</v>
      </c>
      <c r="BK196" s="171">
        <f>ROUND(I196*H196,2)</f>
        <v>0</v>
      </c>
      <c r="BL196" s="16" t="s">
        <v>144</v>
      </c>
      <c r="BM196" s="170" t="s">
        <v>297</v>
      </c>
    </row>
    <row r="197" spans="1:65" s="12" customFormat="1" ht="22.9" customHeight="1">
      <c r="B197" s="144"/>
      <c r="D197" s="145" t="s">
        <v>73</v>
      </c>
      <c r="E197" s="155" t="s">
        <v>180</v>
      </c>
      <c r="F197" s="155" t="s">
        <v>298</v>
      </c>
      <c r="I197" s="147"/>
      <c r="J197" s="156">
        <f>BK197</f>
        <v>0</v>
      </c>
      <c r="L197" s="144"/>
      <c r="M197" s="149"/>
      <c r="N197" s="150"/>
      <c r="O197" s="150"/>
      <c r="P197" s="151">
        <f>SUM(P198:P199)</f>
        <v>0</v>
      </c>
      <c r="Q197" s="150"/>
      <c r="R197" s="151">
        <f>SUM(R198:R199)</f>
        <v>198.83880000000002</v>
      </c>
      <c r="S197" s="150"/>
      <c r="T197" s="152">
        <f>SUM(T198:T199)</f>
        <v>0</v>
      </c>
      <c r="AR197" s="145" t="s">
        <v>82</v>
      </c>
      <c r="AT197" s="153" t="s">
        <v>73</v>
      </c>
      <c r="AU197" s="153" t="s">
        <v>82</v>
      </c>
      <c r="AY197" s="145" t="s">
        <v>137</v>
      </c>
      <c r="BK197" s="154">
        <f>SUM(BK198:BK199)</f>
        <v>0</v>
      </c>
    </row>
    <row r="198" spans="1:65" s="2" customFormat="1" ht="24" customHeight="1">
      <c r="A198" s="31"/>
      <c r="B198" s="157"/>
      <c r="C198" s="158" t="s">
        <v>299</v>
      </c>
      <c r="D198" s="158" t="s">
        <v>140</v>
      </c>
      <c r="E198" s="159" t="s">
        <v>300</v>
      </c>
      <c r="F198" s="160" t="s">
        <v>301</v>
      </c>
      <c r="G198" s="161" t="s">
        <v>155</v>
      </c>
      <c r="H198" s="162">
        <v>92.055000000000007</v>
      </c>
      <c r="I198" s="163"/>
      <c r="J198" s="164">
        <f>ROUND(I198*H198,2)</f>
        <v>0</v>
      </c>
      <c r="K198" s="165"/>
      <c r="L198" s="32"/>
      <c r="M198" s="166" t="s">
        <v>1</v>
      </c>
      <c r="N198" s="167" t="s">
        <v>39</v>
      </c>
      <c r="O198" s="57"/>
      <c r="P198" s="168">
        <f>O198*H198</f>
        <v>0</v>
      </c>
      <c r="Q198" s="168">
        <v>2.16</v>
      </c>
      <c r="R198" s="168">
        <f>Q198*H198</f>
        <v>198.83880000000002</v>
      </c>
      <c r="S198" s="168">
        <v>0</v>
      </c>
      <c r="T198" s="169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70" t="s">
        <v>144</v>
      </c>
      <c r="AT198" s="170" t="s">
        <v>140</v>
      </c>
      <c r="AU198" s="170" t="s">
        <v>84</v>
      </c>
      <c r="AY198" s="16" t="s">
        <v>137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6" t="s">
        <v>82</v>
      </c>
      <c r="BK198" s="171">
        <f>ROUND(I198*H198,2)</f>
        <v>0</v>
      </c>
      <c r="BL198" s="16" t="s">
        <v>144</v>
      </c>
      <c r="BM198" s="170" t="s">
        <v>302</v>
      </c>
    </row>
    <row r="199" spans="1:65" s="13" customFormat="1">
      <c r="B199" s="172"/>
      <c r="D199" s="173" t="s">
        <v>146</v>
      </c>
      <c r="E199" s="174" t="s">
        <v>45</v>
      </c>
      <c r="F199" s="175" t="s">
        <v>303</v>
      </c>
      <c r="H199" s="176">
        <v>92.055000000000007</v>
      </c>
      <c r="I199" s="177"/>
      <c r="L199" s="172"/>
      <c r="M199" s="178"/>
      <c r="N199" s="179"/>
      <c r="O199" s="179"/>
      <c r="P199" s="179"/>
      <c r="Q199" s="179"/>
      <c r="R199" s="179"/>
      <c r="S199" s="179"/>
      <c r="T199" s="180"/>
      <c r="AT199" s="174" t="s">
        <v>146</v>
      </c>
      <c r="AU199" s="174" t="s">
        <v>84</v>
      </c>
      <c r="AV199" s="13" t="s">
        <v>84</v>
      </c>
      <c r="AW199" s="13" t="s">
        <v>31</v>
      </c>
      <c r="AX199" s="13" t="s">
        <v>82</v>
      </c>
      <c r="AY199" s="174" t="s">
        <v>137</v>
      </c>
    </row>
    <row r="200" spans="1:65" s="12" customFormat="1" ht="22.9" customHeight="1">
      <c r="B200" s="144"/>
      <c r="D200" s="145" t="s">
        <v>73</v>
      </c>
      <c r="E200" s="155" t="s">
        <v>230</v>
      </c>
      <c r="F200" s="155" t="s">
        <v>304</v>
      </c>
      <c r="I200" s="147"/>
      <c r="J200" s="156">
        <f>BK200</f>
        <v>0</v>
      </c>
      <c r="L200" s="144"/>
      <c r="M200" s="149"/>
      <c r="N200" s="150"/>
      <c r="O200" s="150"/>
      <c r="P200" s="151">
        <f>SUM(P201:P224)</f>
        <v>0</v>
      </c>
      <c r="Q200" s="150"/>
      <c r="R200" s="151">
        <f>SUM(R201:R224)</f>
        <v>24.435854000000003</v>
      </c>
      <c r="S200" s="150"/>
      <c r="T200" s="152">
        <f>SUM(T201:T224)</f>
        <v>0</v>
      </c>
      <c r="AR200" s="145" t="s">
        <v>82</v>
      </c>
      <c r="AT200" s="153" t="s">
        <v>73</v>
      </c>
      <c r="AU200" s="153" t="s">
        <v>82</v>
      </c>
      <c r="AY200" s="145" t="s">
        <v>137</v>
      </c>
      <c r="BK200" s="154">
        <f>SUM(BK201:BK224)</f>
        <v>0</v>
      </c>
    </row>
    <row r="201" spans="1:65" s="2" customFormat="1" ht="24" customHeight="1">
      <c r="A201" s="31"/>
      <c r="B201" s="157"/>
      <c r="C201" s="158" t="s">
        <v>305</v>
      </c>
      <c r="D201" s="158" t="s">
        <v>140</v>
      </c>
      <c r="E201" s="159" t="s">
        <v>306</v>
      </c>
      <c r="F201" s="160" t="s">
        <v>307</v>
      </c>
      <c r="G201" s="161" t="s">
        <v>143</v>
      </c>
      <c r="H201" s="162">
        <v>29</v>
      </c>
      <c r="I201" s="163"/>
      <c r="J201" s="164">
        <f>ROUND(I201*H201,2)</f>
        <v>0</v>
      </c>
      <c r="K201" s="165"/>
      <c r="L201" s="32"/>
      <c r="M201" s="166" t="s">
        <v>1</v>
      </c>
      <c r="N201" s="167" t="s">
        <v>39</v>
      </c>
      <c r="O201" s="57"/>
      <c r="P201" s="168">
        <f>O201*H201</f>
        <v>0</v>
      </c>
      <c r="Q201" s="168">
        <v>1.0000000000000001E-5</v>
      </c>
      <c r="R201" s="168">
        <f>Q201*H201</f>
        <v>2.9E-4</v>
      </c>
      <c r="S201" s="168">
        <v>0</v>
      </c>
      <c r="T201" s="169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70" t="s">
        <v>144</v>
      </c>
      <c r="AT201" s="170" t="s">
        <v>140</v>
      </c>
      <c r="AU201" s="170" t="s">
        <v>84</v>
      </c>
      <c r="AY201" s="16" t="s">
        <v>137</v>
      </c>
      <c r="BE201" s="171">
        <f>IF(N201="základní",J201,0)</f>
        <v>0</v>
      </c>
      <c r="BF201" s="171">
        <f>IF(N201="snížená",J201,0)</f>
        <v>0</v>
      </c>
      <c r="BG201" s="171">
        <f>IF(N201="zákl. přenesená",J201,0)</f>
        <v>0</v>
      </c>
      <c r="BH201" s="171">
        <f>IF(N201="sníž. přenesená",J201,0)</f>
        <v>0</v>
      </c>
      <c r="BI201" s="171">
        <f>IF(N201="nulová",J201,0)</f>
        <v>0</v>
      </c>
      <c r="BJ201" s="16" t="s">
        <v>82</v>
      </c>
      <c r="BK201" s="171">
        <f>ROUND(I201*H201,2)</f>
        <v>0</v>
      </c>
      <c r="BL201" s="16" t="s">
        <v>144</v>
      </c>
      <c r="BM201" s="170" t="s">
        <v>308</v>
      </c>
    </row>
    <row r="202" spans="1:65" s="2" customFormat="1" ht="16.5" customHeight="1">
      <c r="A202" s="31"/>
      <c r="B202" s="157"/>
      <c r="C202" s="189" t="s">
        <v>309</v>
      </c>
      <c r="D202" s="189" t="s">
        <v>227</v>
      </c>
      <c r="E202" s="190" t="s">
        <v>310</v>
      </c>
      <c r="F202" s="191" t="s">
        <v>311</v>
      </c>
      <c r="G202" s="192" t="s">
        <v>284</v>
      </c>
      <c r="H202" s="193">
        <v>29</v>
      </c>
      <c r="I202" s="194"/>
      <c r="J202" s="195">
        <f>ROUND(I202*H202,2)</f>
        <v>0</v>
      </c>
      <c r="K202" s="196"/>
      <c r="L202" s="197"/>
      <c r="M202" s="198" t="s">
        <v>1</v>
      </c>
      <c r="N202" s="199" t="s">
        <v>39</v>
      </c>
      <c r="O202" s="57"/>
      <c r="P202" s="168">
        <f>O202*H202</f>
        <v>0</v>
      </c>
      <c r="Q202" s="168">
        <v>2.8999999999999998E-3</v>
      </c>
      <c r="R202" s="168">
        <f>Q202*H202</f>
        <v>8.4099999999999994E-2</v>
      </c>
      <c r="S202" s="168">
        <v>0</v>
      </c>
      <c r="T202" s="169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70" t="s">
        <v>230</v>
      </c>
      <c r="AT202" s="170" t="s">
        <v>227</v>
      </c>
      <c r="AU202" s="170" t="s">
        <v>84</v>
      </c>
      <c r="AY202" s="16" t="s">
        <v>137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6" t="s">
        <v>82</v>
      </c>
      <c r="BK202" s="171">
        <f>ROUND(I202*H202,2)</f>
        <v>0</v>
      </c>
      <c r="BL202" s="16" t="s">
        <v>144</v>
      </c>
      <c r="BM202" s="170" t="s">
        <v>312</v>
      </c>
    </row>
    <row r="203" spans="1:65" s="2" customFormat="1" ht="24" customHeight="1">
      <c r="A203" s="31"/>
      <c r="B203" s="157"/>
      <c r="C203" s="158" t="s">
        <v>313</v>
      </c>
      <c r="D203" s="158" t="s">
        <v>140</v>
      </c>
      <c r="E203" s="159" t="s">
        <v>314</v>
      </c>
      <c r="F203" s="160" t="s">
        <v>315</v>
      </c>
      <c r="G203" s="161" t="s">
        <v>143</v>
      </c>
      <c r="H203" s="162">
        <v>19</v>
      </c>
      <c r="I203" s="163"/>
      <c r="J203" s="164">
        <f>ROUND(I203*H203,2)</f>
        <v>0</v>
      </c>
      <c r="K203" s="165"/>
      <c r="L203" s="32"/>
      <c r="M203" s="166" t="s">
        <v>1</v>
      </c>
      <c r="N203" s="167" t="s">
        <v>39</v>
      </c>
      <c r="O203" s="57"/>
      <c r="P203" s="168">
        <f>O203*H203</f>
        <v>0</v>
      </c>
      <c r="Q203" s="168">
        <v>1.0000000000000001E-5</v>
      </c>
      <c r="R203" s="168">
        <f>Q203*H203</f>
        <v>1.9000000000000001E-4</v>
      </c>
      <c r="S203" s="168">
        <v>0</v>
      </c>
      <c r="T203" s="169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70" t="s">
        <v>144</v>
      </c>
      <c r="AT203" s="170" t="s">
        <v>140</v>
      </c>
      <c r="AU203" s="170" t="s">
        <v>84</v>
      </c>
      <c r="AY203" s="16" t="s">
        <v>137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6" t="s">
        <v>82</v>
      </c>
      <c r="BK203" s="171">
        <f>ROUND(I203*H203,2)</f>
        <v>0</v>
      </c>
      <c r="BL203" s="16" t="s">
        <v>144</v>
      </c>
      <c r="BM203" s="170" t="s">
        <v>316</v>
      </c>
    </row>
    <row r="204" spans="1:65" s="2" customFormat="1" ht="24" customHeight="1">
      <c r="A204" s="31"/>
      <c r="B204" s="157"/>
      <c r="C204" s="189" t="s">
        <v>317</v>
      </c>
      <c r="D204" s="189" t="s">
        <v>227</v>
      </c>
      <c r="E204" s="190" t="s">
        <v>318</v>
      </c>
      <c r="F204" s="191" t="s">
        <v>319</v>
      </c>
      <c r="G204" s="192" t="s">
        <v>143</v>
      </c>
      <c r="H204" s="193">
        <v>19.190000000000001</v>
      </c>
      <c r="I204" s="194"/>
      <c r="J204" s="195">
        <f>ROUND(I204*H204,2)</f>
        <v>0</v>
      </c>
      <c r="K204" s="196"/>
      <c r="L204" s="197"/>
      <c r="M204" s="198" t="s">
        <v>1</v>
      </c>
      <c r="N204" s="199" t="s">
        <v>39</v>
      </c>
      <c r="O204" s="57"/>
      <c r="P204" s="168">
        <f>O204*H204</f>
        <v>0</v>
      </c>
      <c r="Q204" s="168">
        <v>4.5999999999999999E-3</v>
      </c>
      <c r="R204" s="168">
        <f>Q204*H204</f>
        <v>8.8274000000000005E-2</v>
      </c>
      <c r="S204" s="168">
        <v>0</v>
      </c>
      <c r="T204" s="169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70" t="s">
        <v>230</v>
      </c>
      <c r="AT204" s="170" t="s">
        <v>227</v>
      </c>
      <c r="AU204" s="170" t="s">
        <v>84</v>
      </c>
      <c r="AY204" s="16" t="s">
        <v>137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6" t="s">
        <v>82</v>
      </c>
      <c r="BK204" s="171">
        <f>ROUND(I204*H204,2)</f>
        <v>0</v>
      </c>
      <c r="BL204" s="16" t="s">
        <v>144</v>
      </c>
      <c r="BM204" s="170" t="s">
        <v>320</v>
      </c>
    </row>
    <row r="205" spans="1:65" s="13" customFormat="1">
      <c r="B205" s="172"/>
      <c r="D205" s="173" t="s">
        <v>146</v>
      </c>
      <c r="F205" s="175" t="s">
        <v>321</v>
      </c>
      <c r="H205" s="176">
        <v>19.190000000000001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146</v>
      </c>
      <c r="AU205" s="174" t="s">
        <v>84</v>
      </c>
      <c r="AV205" s="13" t="s">
        <v>84</v>
      </c>
      <c r="AW205" s="13" t="s">
        <v>3</v>
      </c>
      <c r="AX205" s="13" t="s">
        <v>82</v>
      </c>
      <c r="AY205" s="174" t="s">
        <v>137</v>
      </c>
    </row>
    <row r="206" spans="1:65" s="2" customFormat="1" ht="24" customHeight="1">
      <c r="A206" s="31"/>
      <c r="B206" s="157"/>
      <c r="C206" s="158" t="s">
        <v>322</v>
      </c>
      <c r="D206" s="158" t="s">
        <v>140</v>
      </c>
      <c r="E206" s="159" t="s">
        <v>323</v>
      </c>
      <c r="F206" s="160" t="s">
        <v>324</v>
      </c>
      <c r="G206" s="161" t="s">
        <v>143</v>
      </c>
      <c r="H206" s="162">
        <v>60.5</v>
      </c>
      <c r="I206" s="163"/>
      <c r="J206" s="164">
        <f>ROUND(I206*H206,2)</f>
        <v>0</v>
      </c>
      <c r="K206" s="165"/>
      <c r="L206" s="32"/>
      <c r="M206" s="166" t="s">
        <v>1</v>
      </c>
      <c r="N206" s="167" t="s">
        <v>39</v>
      </c>
      <c r="O206" s="57"/>
      <c r="P206" s="168">
        <f>O206*H206</f>
        <v>0</v>
      </c>
      <c r="Q206" s="168">
        <v>2.0000000000000002E-5</v>
      </c>
      <c r="R206" s="168">
        <f>Q206*H206</f>
        <v>1.2100000000000001E-3</v>
      </c>
      <c r="S206" s="168">
        <v>0</v>
      </c>
      <c r="T206" s="169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70" t="s">
        <v>144</v>
      </c>
      <c r="AT206" s="170" t="s">
        <v>140</v>
      </c>
      <c r="AU206" s="170" t="s">
        <v>84</v>
      </c>
      <c r="AY206" s="16" t="s">
        <v>137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6" t="s">
        <v>82</v>
      </c>
      <c r="BK206" s="171">
        <f>ROUND(I206*H206,2)</f>
        <v>0</v>
      </c>
      <c r="BL206" s="16" t="s">
        <v>144</v>
      </c>
      <c r="BM206" s="170" t="s">
        <v>325</v>
      </c>
    </row>
    <row r="207" spans="1:65" s="2" customFormat="1" ht="24" customHeight="1">
      <c r="A207" s="31"/>
      <c r="B207" s="157"/>
      <c r="C207" s="189" t="s">
        <v>326</v>
      </c>
      <c r="D207" s="189" t="s">
        <v>227</v>
      </c>
      <c r="E207" s="190" t="s">
        <v>327</v>
      </c>
      <c r="F207" s="191" t="s">
        <v>328</v>
      </c>
      <c r="G207" s="192" t="s">
        <v>143</v>
      </c>
      <c r="H207" s="193">
        <v>61.104999999999997</v>
      </c>
      <c r="I207" s="194"/>
      <c r="J207" s="195">
        <f>ROUND(I207*H207,2)</f>
        <v>0</v>
      </c>
      <c r="K207" s="196"/>
      <c r="L207" s="197"/>
      <c r="M207" s="198" t="s">
        <v>1</v>
      </c>
      <c r="N207" s="199" t="s">
        <v>39</v>
      </c>
      <c r="O207" s="57"/>
      <c r="P207" s="168">
        <f>O207*H207</f>
        <v>0</v>
      </c>
      <c r="Q207" s="168">
        <v>8.0000000000000002E-3</v>
      </c>
      <c r="R207" s="168">
        <f>Q207*H207</f>
        <v>0.48884</v>
      </c>
      <c r="S207" s="168">
        <v>0</v>
      </c>
      <c r="T207" s="169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70" t="s">
        <v>230</v>
      </c>
      <c r="AT207" s="170" t="s">
        <v>227</v>
      </c>
      <c r="AU207" s="170" t="s">
        <v>84</v>
      </c>
      <c r="AY207" s="16" t="s">
        <v>137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6" t="s">
        <v>82</v>
      </c>
      <c r="BK207" s="171">
        <f>ROUND(I207*H207,2)</f>
        <v>0</v>
      </c>
      <c r="BL207" s="16" t="s">
        <v>144</v>
      </c>
      <c r="BM207" s="170" t="s">
        <v>329</v>
      </c>
    </row>
    <row r="208" spans="1:65" s="13" customFormat="1">
      <c r="B208" s="172"/>
      <c r="D208" s="173" t="s">
        <v>146</v>
      </c>
      <c r="F208" s="175" t="s">
        <v>330</v>
      </c>
      <c r="H208" s="176">
        <v>61.104999999999997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146</v>
      </c>
      <c r="AU208" s="174" t="s">
        <v>84</v>
      </c>
      <c r="AV208" s="13" t="s">
        <v>84</v>
      </c>
      <c r="AW208" s="13" t="s">
        <v>3</v>
      </c>
      <c r="AX208" s="13" t="s">
        <v>82</v>
      </c>
      <c r="AY208" s="174" t="s">
        <v>137</v>
      </c>
    </row>
    <row r="209" spans="1:65" s="2" customFormat="1" ht="24" customHeight="1">
      <c r="A209" s="31"/>
      <c r="B209" s="157"/>
      <c r="C209" s="158" t="s">
        <v>331</v>
      </c>
      <c r="D209" s="158" t="s">
        <v>140</v>
      </c>
      <c r="E209" s="159" t="s">
        <v>332</v>
      </c>
      <c r="F209" s="160" t="s">
        <v>333</v>
      </c>
      <c r="G209" s="161" t="s">
        <v>284</v>
      </c>
      <c r="H209" s="162">
        <v>1</v>
      </c>
      <c r="I209" s="163"/>
      <c r="J209" s="164">
        <f>ROUND(I209*H209,2)</f>
        <v>0</v>
      </c>
      <c r="K209" s="165"/>
      <c r="L209" s="32"/>
      <c r="M209" s="166" t="s">
        <v>1</v>
      </c>
      <c r="N209" s="167" t="s">
        <v>39</v>
      </c>
      <c r="O209" s="57"/>
      <c r="P209" s="168">
        <f>O209*H209</f>
        <v>0</v>
      </c>
      <c r="Q209" s="168">
        <v>8.7000000000000001E-4</v>
      </c>
      <c r="R209" s="168">
        <f>Q209*H209</f>
        <v>8.7000000000000001E-4</v>
      </c>
      <c r="S209" s="168">
        <v>0</v>
      </c>
      <c r="T209" s="169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70" t="s">
        <v>144</v>
      </c>
      <c r="AT209" s="170" t="s">
        <v>140</v>
      </c>
      <c r="AU209" s="170" t="s">
        <v>84</v>
      </c>
      <c r="AY209" s="16" t="s">
        <v>137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6" t="s">
        <v>82</v>
      </c>
      <c r="BK209" s="171">
        <f>ROUND(I209*H209,2)</f>
        <v>0</v>
      </c>
      <c r="BL209" s="16" t="s">
        <v>144</v>
      </c>
      <c r="BM209" s="170" t="s">
        <v>334</v>
      </c>
    </row>
    <row r="210" spans="1:65" s="13" customFormat="1">
      <c r="B210" s="172"/>
      <c r="D210" s="173" t="s">
        <v>146</v>
      </c>
      <c r="E210" s="174" t="s">
        <v>1</v>
      </c>
      <c r="F210" s="175" t="s">
        <v>335</v>
      </c>
      <c r="H210" s="176">
        <v>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146</v>
      </c>
      <c r="AU210" s="174" t="s">
        <v>84</v>
      </c>
      <c r="AV210" s="13" t="s">
        <v>84</v>
      </c>
      <c r="AW210" s="13" t="s">
        <v>31</v>
      </c>
      <c r="AX210" s="13" t="s">
        <v>82</v>
      </c>
      <c r="AY210" s="174" t="s">
        <v>137</v>
      </c>
    </row>
    <row r="211" spans="1:65" s="2" customFormat="1" ht="24" customHeight="1">
      <c r="A211" s="31"/>
      <c r="B211" s="157"/>
      <c r="C211" s="189" t="s">
        <v>336</v>
      </c>
      <c r="D211" s="189" t="s">
        <v>227</v>
      </c>
      <c r="E211" s="190" t="s">
        <v>337</v>
      </c>
      <c r="F211" s="191" t="s">
        <v>338</v>
      </c>
      <c r="G211" s="192" t="s">
        <v>284</v>
      </c>
      <c r="H211" s="193">
        <v>1</v>
      </c>
      <c r="I211" s="194"/>
      <c r="J211" s="195">
        <f t="shared" ref="J211:J223" si="0">ROUND(I211*H211,2)</f>
        <v>0</v>
      </c>
      <c r="K211" s="196"/>
      <c r="L211" s="197"/>
      <c r="M211" s="198" t="s">
        <v>1</v>
      </c>
      <c r="N211" s="199" t="s">
        <v>39</v>
      </c>
      <c r="O211" s="57"/>
      <c r="P211" s="168">
        <f t="shared" ref="P211:P223" si="1">O211*H211</f>
        <v>0</v>
      </c>
      <c r="Q211" s="168">
        <v>2.5000000000000001E-3</v>
      </c>
      <c r="R211" s="168">
        <f t="shared" ref="R211:R223" si="2">Q211*H211</f>
        <v>2.5000000000000001E-3</v>
      </c>
      <c r="S211" s="168">
        <v>0</v>
      </c>
      <c r="T211" s="169">
        <f t="shared" ref="T211:T223" si="3"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70" t="s">
        <v>230</v>
      </c>
      <c r="AT211" s="170" t="s">
        <v>227</v>
      </c>
      <c r="AU211" s="170" t="s">
        <v>84</v>
      </c>
      <c r="AY211" s="16" t="s">
        <v>137</v>
      </c>
      <c r="BE211" s="171">
        <f t="shared" ref="BE211:BE223" si="4">IF(N211="základní",J211,0)</f>
        <v>0</v>
      </c>
      <c r="BF211" s="171">
        <f t="shared" ref="BF211:BF223" si="5">IF(N211="snížená",J211,0)</f>
        <v>0</v>
      </c>
      <c r="BG211" s="171">
        <f t="shared" ref="BG211:BG223" si="6">IF(N211="zákl. přenesená",J211,0)</f>
        <v>0</v>
      </c>
      <c r="BH211" s="171">
        <f t="shared" ref="BH211:BH223" si="7">IF(N211="sníž. přenesená",J211,0)</f>
        <v>0</v>
      </c>
      <c r="BI211" s="171">
        <f t="shared" ref="BI211:BI223" si="8">IF(N211="nulová",J211,0)</f>
        <v>0</v>
      </c>
      <c r="BJ211" s="16" t="s">
        <v>82</v>
      </c>
      <c r="BK211" s="171">
        <f t="shared" ref="BK211:BK223" si="9">ROUND(I211*H211,2)</f>
        <v>0</v>
      </c>
      <c r="BL211" s="16" t="s">
        <v>144</v>
      </c>
      <c r="BM211" s="170" t="s">
        <v>339</v>
      </c>
    </row>
    <row r="212" spans="1:65" s="2" customFormat="1" ht="16.5" customHeight="1">
      <c r="A212" s="31"/>
      <c r="B212" s="157"/>
      <c r="C212" s="158" t="s">
        <v>340</v>
      </c>
      <c r="D212" s="158" t="s">
        <v>140</v>
      </c>
      <c r="E212" s="159" t="s">
        <v>341</v>
      </c>
      <c r="F212" s="160" t="s">
        <v>342</v>
      </c>
      <c r="G212" s="161" t="s">
        <v>284</v>
      </c>
      <c r="H212" s="162">
        <v>5</v>
      </c>
      <c r="I212" s="163"/>
      <c r="J212" s="164">
        <f t="shared" si="0"/>
        <v>0</v>
      </c>
      <c r="K212" s="165"/>
      <c r="L212" s="32"/>
      <c r="M212" s="166" t="s">
        <v>1</v>
      </c>
      <c r="N212" s="167" t="s">
        <v>39</v>
      </c>
      <c r="O212" s="57"/>
      <c r="P212" s="168">
        <f t="shared" si="1"/>
        <v>0</v>
      </c>
      <c r="Q212" s="168">
        <v>3.5729999999999998E-2</v>
      </c>
      <c r="R212" s="168">
        <f t="shared" si="2"/>
        <v>0.17864999999999998</v>
      </c>
      <c r="S212" s="168">
        <v>0</v>
      </c>
      <c r="T212" s="169">
        <f t="shared" si="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70" t="s">
        <v>144</v>
      </c>
      <c r="AT212" s="170" t="s">
        <v>140</v>
      </c>
      <c r="AU212" s="170" t="s">
        <v>84</v>
      </c>
      <c r="AY212" s="16" t="s">
        <v>137</v>
      </c>
      <c r="BE212" s="171">
        <f t="shared" si="4"/>
        <v>0</v>
      </c>
      <c r="BF212" s="171">
        <f t="shared" si="5"/>
        <v>0</v>
      </c>
      <c r="BG212" s="171">
        <f t="shared" si="6"/>
        <v>0</v>
      </c>
      <c r="BH212" s="171">
        <f t="shared" si="7"/>
        <v>0</v>
      </c>
      <c r="BI212" s="171">
        <f t="shared" si="8"/>
        <v>0</v>
      </c>
      <c r="BJ212" s="16" t="s">
        <v>82</v>
      </c>
      <c r="BK212" s="171">
        <f t="shared" si="9"/>
        <v>0</v>
      </c>
      <c r="BL212" s="16" t="s">
        <v>144</v>
      </c>
      <c r="BM212" s="170" t="s">
        <v>343</v>
      </c>
    </row>
    <row r="213" spans="1:65" s="2" customFormat="1" ht="24" customHeight="1">
      <c r="A213" s="31"/>
      <c r="B213" s="157"/>
      <c r="C213" s="158" t="s">
        <v>344</v>
      </c>
      <c r="D213" s="158" t="s">
        <v>140</v>
      </c>
      <c r="E213" s="159" t="s">
        <v>345</v>
      </c>
      <c r="F213" s="160" t="s">
        <v>346</v>
      </c>
      <c r="G213" s="161" t="s">
        <v>284</v>
      </c>
      <c r="H213" s="162">
        <v>4</v>
      </c>
      <c r="I213" s="163"/>
      <c r="J213" s="164">
        <f t="shared" si="0"/>
        <v>0</v>
      </c>
      <c r="K213" s="165"/>
      <c r="L213" s="32"/>
      <c r="M213" s="166" t="s">
        <v>1</v>
      </c>
      <c r="N213" s="167" t="s">
        <v>39</v>
      </c>
      <c r="O213" s="57"/>
      <c r="P213" s="168">
        <f t="shared" si="1"/>
        <v>0</v>
      </c>
      <c r="Q213" s="168">
        <v>2.1167600000000002</v>
      </c>
      <c r="R213" s="168">
        <f t="shared" si="2"/>
        <v>8.4670400000000008</v>
      </c>
      <c r="S213" s="168">
        <v>0</v>
      </c>
      <c r="T213" s="169">
        <f t="shared" si="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70" t="s">
        <v>144</v>
      </c>
      <c r="AT213" s="170" t="s">
        <v>140</v>
      </c>
      <c r="AU213" s="170" t="s">
        <v>84</v>
      </c>
      <c r="AY213" s="16" t="s">
        <v>137</v>
      </c>
      <c r="BE213" s="171">
        <f t="shared" si="4"/>
        <v>0</v>
      </c>
      <c r="BF213" s="171">
        <f t="shared" si="5"/>
        <v>0</v>
      </c>
      <c r="BG213" s="171">
        <f t="shared" si="6"/>
        <v>0</v>
      </c>
      <c r="BH213" s="171">
        <f t="shared" si="7"/>
        <v>0</v>
      </c>
      <c r="BI213" s="171">
        <f t="shared" si="8"/>
        <v>0</v>
      </c>
      <c r="BJ213" s="16" t="s">
        <v>82</v>
      </c>
      <c r="BK213" s="171">
        <f t="shared" si="9"/>
        <v>0</v>
      </c>
      <c r="BL213" s="16" t="s">
        <v>144</v>
      </c>
      <c r="BM213" s="170" t="s">
        <v>347</v>
      </c>
    </row>
    <row r="214" spans="1:65" s="2" customFormat="1" ht="24" customHeight="1">
      <c r="A214" s="31"/>
      <c r="B214" s="157"/>
      <c r="C214" s="189" t="s">
        <v>348</v>
      </c>
      <c r="D214" s="189" t="s">
        <v>227</v>
      </c>
      <c r="E214" s="190" t="s">
        <v>349</v>
      </c>
      <c r="F214" s="191" t="s">
        <v>350</v>
      </c>
      <c r="G214" s="192" t="s">
        <v>284</v>
      </c>
      <c r="H214" s="193">
        <v>12</v>
      </c>
      <c r="I214" s="194"/>
      <c r="J214" s="195">
        <f t="shared" si="0"/>
        <v>0</v>
      </c>
      <c r="K214" s="196"/>
      <c r="L214" s="197"/>
      <c r="M214" s="198" t="s">
        <v>1</v>
      </c>
      <c r="N214" s="199" t="s">
        <v>39</v>
      </c>
      <c r="O214" s="57"/>
      <c r="P214" s="168">
        <f t="shared" si="1"/>
        <v>0</v>
      </c>
      <c r="Q214" s="168">
        <v>2E-3</v>
      </c>
      <c r="R214" s="168">
        <f t="shared" si="2"/>
        <v>2.4E-2</v>
      </c>
      <c r="S214" s="168">
        <v>0</v>
      </c>
      <c r="T214" s="169">
        <f t="shared" si="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70" t="s">
        <v>230</v>
      </c>
      <c r="AT214" s="170" t="s">
        <v>227</v>
      </c>
      <c r="AU214" s="170" t="s">
        <v>84</v>
      </c>
      <c r="AY214" s="16" t="s">
        <v>137</v>
      </c>
      <c r="BE214" s="171">
        <f t="shared" si="4"/>
        <v>0</v>
      </c>
      <c r="BF214" s="171">
        <f t="shared" si="5"/>
        <v>0</v>
      </c>
      <c r="BG214" s="171">
        <f t="shared" si="6"/>
        <v>0</v>
      </c>
      <c r="BH214" s="171">
        <f t="shared" si="7"/>
        <v>0</v>
      </c>
      <c r="BI214" s="171">
        <f t="shared" si="8"/>
        <v>0</v>
      </c>
      <c r="BJ214" s="16" t="s">
        <v>82</v>
      </c>
      <c r="BK214" s="171">
        <f t="shared" si="9"/>
        <v>0</v>
      </c>
      <c r="BL214" s="16" t="s">
        <v>144</v>
      </c>
      <c r="BM214" s="170" t="s">
        <v>351</v>
      </c>
    </row>
    <row r="215" spans="1:65" s="2" customFormat="1" ht="24" customHeight="1">
      <c r="A215" s="31"/>
      <c r="B215" s="157"/>
      <c r="C215" s="189" t="s">
        <v>352</v>
      </c>
      <c r="D215" s="189" t="s">
        <v>227</v>
      </c>
      <c r="E215" s="190" t="s">
        <v>353</v>
      </c>
      <c r="F215" s="191" t="s">
        <v>354</v>
      </c>
      <c r="G215" s="192" t="s">
        <v>284</v>
      </c>
      <c r="H215" s="193">
        <v>4</v>
      </c>
      <c r="I215" s="194"/>
      <c r="J215" s="195">
        <f t="shared" si="0"/>
        <v>0</v>
      </c>
      <c r="K215" s="196"/>
      <c r="L215" s="197"/>
      <c r="M215" s="198" t="s">
        <v>1</v>
      </c>
      <c r="N215" s="199" t="s">
        <v>39</v>
      </c>
      <c r="O215" s="57"/>
      <c r="P215" s="168">
        <f t="shared" si="1"/>
        <v>0</v>
      </c>
      <c r="Q215" s="168">
        <v>0.50600000000000001</v>
      </c>
      <c r="R215" s="168">
        <f t="shared" si="2"/>
        <v>2.024</v>
      </c>
      <c r="S215" s="168">
        <v>0</v>
      </c>
      <c r="T215" s="169">
        <f t="shared" si="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70" t="s">
        <v>230</v>
      </c>
      <c r="AT215" s="170" t="s">
        <v>227</v>
      </c>
      <c r="AU215" s="170" t="s">
        <v>84</v>
      </c>
      <c r="AY215" s="16" t="s">
        <v>137</v>
      </c>
      <c r="BE215" s="171">
        <f t="shared" si="4"/>
        <v>0</v>
      </c>
      <c r="BF215" s="171">
        <f t="shared" si="5"/>
        <v>0</v>
      </c>
      <c r="BG215" s="171">
        <f t="shared" si="6"/>
        <v>0</v>
      </c>
      <c r="BH215" s="171">
        <f t="shared" si="7"/>
        <v>0</v>
      </c>
      <c r="BI215" s="171">
        <f t="shared" si="8"/>
        <v>0</v>
      </c>
      <c r="BJ215" s="16" t="s">
        <v>82</v>
      </c>
      <c r="BK215" s="171">
        <f t="shared" si="9"/>
        <v>0</v>
      </c>
      <c r="BL215" s="16" t="s">
        <v>144</v>
      </c>
      <c r="BM215" s="170" t="s">
        <v>355</v>
      </c>
    </row>
    <row r="216" spans="1:65" s="2" customFormat="1" ht="24" customHeight="1">
      <c r="A216" s="31"/>
      <c r="B216" s="157"/>
      <c r="C216" s="189" t="s">
        <v>356</v>
      </c>
      <c r="D216" s="189" t="s">
        <v>227</v>
      </c>
      <c r="E216" s="190" t="s">
        <v>357</v>
      </c>
      <c r="F216" s="191" t="s">
        <v>358</v>
      </c>
      <c r="G216" s="192" t="s">
        <v>284</v>
      </c>
      <c r="H216" s="193">
        <v>4</v>
      </c>
      <c r="I216" s="194"/>
      <c r="J216" s="195">
        <f t="shared" si="0"/>
        <v>0</v>
      </c>
      <c r="K216" s="196"/>
      <c r="L216" s="197"/>
      <c r="M216" s="198" t="s">
        <v>1</v>
      </c>
      <c r="N216" s="199" t="s">
        <v>39</v>
      </c>
      <c r="O216" s="57"/>
      <c r="P216" s="168">
        <f t="shared" si="1"/>
        <v>0</v>
      </c>
      <c r="Q216" s="168">
        <v>1.6</v>
      </c>
      <c r="R216" s="168">
        <f t="shared" si="2"/>
        <v>6.4</v>
      </c>
      <c r="S216" s="168">
        <v>0</v>
      </c>
      <c r="T216" s="169">
        <f t="shared" si="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70" t="s">
        <v>230</v>
      </c>
      <c r="AT216" s="170" t="s">
        <v>227</v>
      </c>
      <c r="AU216" s="170" t="s">
        <v>84</v>
      </c>
      <c r="AY216" s="16" t="s">
        <v>137</v>
      </c>
      <c r="BE216" s="171">
        <f t="shared" si="4"/>
        <v>0</v>
      </c>
      <c r="BF216" s="171">
        <f t="shared" si="5"/>
        <v>0</v>
      </c>
      <c r="BG216" s="171">
        <f t="shared" si="6"/>
        <v>0</v>
      </c>
      <c r="BH216" s="171">
        <f t="shared" si="7"/>
        <v>0</v>
      </c>
      <c r="BI216" s="171">
        <f t="shared" si="8"/>
        <v>0</v>
      </c>
      <c r="BJ216" s="16" t="s">
        <v>82</v>
      </c>
      <c r="BK216" s="171">
        <f t="shared" si="9"/>
        <v>0</v>
      </c>
      <c r="BL216" s="16" t="s">
        <v>144</v>
      </c>
      <c r="BM216" s="170" t="s">
        <v>359</v>
      </c>
    </row>
    <row r="217" spans="1:65" s="2" customFormat="1" ht="16.5" customHeight="1">
      <c r="A217" s="31"/>
      <c r="B217" s="157"/>
      <c r="C217" s="189" t="s">
        <v>360</v>
      </c>
      <c r="D217" s="189" t="s">
        <v>227</v>
      </c>
      <c r="E217" s="190" t="s">
        <v>361</v>
      </c>
      <c r="F217" s="191" t="s">
        <v>362</v>
      </c>
      <c r="G217" s="192" t="s">
        <v>284</v>
      </c>
      <c r="H217" s="193">
        <v>4</v>
      </c>
      <c r="I217" s="194"/>
      <c r="J217" s="195">
        <f t="shared" si="0"/>
        <v>0</v>
      </c>
      <c r="K217" s="196"/>
      <c r="L217" s="197"/>
      <c r="M217" s="198" t="s">
        <v>1</v>
      </c>
      <c r="N217" s="199" t="s">
        <v>39</v>
      </c>
      <c r="O217" s="57"/>
      <c r="P217" s="168">
        <f t="shared" si="1"/>
        <v>0</v>
      </c>
      <c r="Q217" s="168">
        <v>0.58499999999999996</v>
      </c>
      <c r="R217" s="168">
        <f t="shared" si="2"/>
        <v>2.34</v>
      </c>
      <c r="S217" s="168">
        <v>0</v>
      </c>
      <c r="T217" s="169">
        <f t="shared" si="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70" t="s">
        <v>230</v>
      </c>
      <c r="AT217" s="170" t="s">
        <v>227</v>
      </c>
      <c r="AU217" s="170" t="s">
        <v>84</v>
      </c>
      <c r="AY217" s="16" t="s">
        <v>137</v>
      </c>
      <c r="BE217" s="171">
        <f t="shared" si="4"/>
        <v>0</v>
      </c>
      <c r="BF217" s="171">
        <f t="shared" si="5"/>
        <v>0</v>
      </c>
      <c r="BG217" s="171">
        <f t="shared" si="6"/>
        <v>0</v>
      </c>
      <c r="BH217" s="171">
        <f t="shared" si="7"/>
        <v>0</v>
      </c>
      <c r="BI217" s="171">
        <f t="shared" si="8"/>
        <v>0</v>
      </c>
      <c r="BJ217" s="16" t="s">
        <v>82</v>
      </c>
      <c r="BK217" s="171">
        <f t="shared" si="9"/>
        <v>0</v>
      </c>
      <c r="BL217" s="16" t="s">
        <v>144</v>
      </c>
      <c r="BM217" s="170" t="s">
        <v>363</v>
      </c>
    </row>
    <row r="218" spans="1:65" s="2" customFormat="1" ht="24" customHeight="1">
      <c r="A218" s="31"/>
      <c r="B218" s="157"/>
      <c r="C218" s="158" t="s">
        <v>364</v>
      </c>
      <c r="D218" s="158" t="s">
        <v>140</v>
      </c>
      <c r="E218" s="159" t="s">
        <v>365</v>
      </c>
      <c r="F218" s="160" t="s">
        <v>366</v>
      </c>
      <c r="G218" s="161" t="s">
        <v>284</v>
      </c>
      <c r="H218" s="162">
        <v>1</v>
      </c>
      <c r="I218" s="163"/>
      <c r="J218" s="164">
        <f t="shared" si="0"/>
        <v>0</v>
      </c>
      <c r="K218" s="165"/>
      <c r="L218" s="32"/>
      <c r="M218" s="166" t="s">
        <v>1</v>
      </c>
      <c r="N218" s="167" t="s">
        <v>39</v>
      </c>
      <c r="O218" s="57"/>
      <c r="P218" s="168">
        <f t="shared" si="1"/>
        <v>0</v>
      </c>
      <c r="Q218" s="168">
        <v>2.1167600000000002</v>
      </c>
      <c r="R218" s="168">
        <f t="shared" si="2"/>
        <v>2.1167600000000002</v>
      </c>
      <c r="S218" s="168">
        <v>0</v>
      </c>
      <c r="T218" s="169">
        <f t="shared" si="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70" t="s">
        <v>144</v>
      </c>
      <c r="AT218" s="170" t="s">
        <v>140</v>
      </c>
      <c r="AU218" s="170" t="s">
        <v>84</v>
      </c>
      <c r="AY218" s="16" t="s">
        <v>137</v>
      </c>
      <c r="BE218" s="171">
        <f t="shared" si="4"/>
        <v>0</v>
      </c>
      <c r="BF218" s="171">
        <f t="shared" si="5"/>
        <v>0</v>
      </c>
      <c r="BG218" s="171">
        <f t="shared" si="6"/>
        <v>0</v>
      </c>
      <c r="BH218" s="171">
        <f t="shared" si="7"/>
        <v>0</v>
      </c>
      <c r="BI218" s="171">
        <f t="shared" si="8"/>
        <v>0</v>
      </c>
      <c r="BJ218" s="16" t="s">
        <v>82</v>
      </c>
      <c r="BK218" s="171">
        <f t="shared" si="9"/>
        <v>0</v>
      </c>
      <c r="BL218" s="16" t="s">
        <v>144</v>
      </c>
      <c r="BM218" s="170" t="s">
        <v>367</v>
      </c>
    </row>
    <row r="219" spans="1:65" s="2" customFormat="1" ht="24" customHeight="1">
      <c r="A219" s="31"/>
      <c r="B219" s="157"/>
      <c r="C219" s="158" t="s">
        <v>368</v>
      </c>
      <c r="D219" s="158" t="s">
        <v>140</v>
      </c>
      <c r="E219" s="159" t="s">
        <v>369</v>
      </c>
      <c r="F219" s="160" t="s">
        <v>370</v>
      </c>
      <c r="G219" s="161" t="s">
        <v>284</v>
      </c>
      <c r="H219" s="162">
        <v>1</v>
      </c>
      <c r="I219" s="163"/>
      <c r="J219" s="164">
        <f t="shared" si="0"/>
        <v>0</v>
      </c>
      <c r="K219" s="165"/>
      <c r="L219" s="32"/>
      <c r="M219" s="166" t="s">
        <v>1</v>
      </c>
      <c r="N219" s="167" t="s">
        <v>39</v>
      </c>
      <c r="O219" s="57"/>
      <c r="P219" s="168">
        <f t="shared" si="1"/>
        <v>0</v>
      </c>
      <c r="Q219" s="168">
        <v>3.9059999999999997E-2</v>
      </c>
      <c r="R219" s="168">
        <f t="shared" si="2"/>
        <v>3.9059999999999997E-2</v>
      </c>
      <c r="S219" s="168">
        <v>0</v>
      </c>
      <c r="T219" s="169">
        <f t="shared" si="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70" t="s">
        <v>144</v>
      </c>
      <c r="AT219" s="170" t="s">
        <v>140</v>
      </c>
      <c r="AU219" s="170" t="s">
        <v>84</v>
      </c>
      <c r="AY219" s="16" t="s">
        <v>137</v>
      </c>
      <c r="BE219" s="171">
        <f t="shared" si="4"/>
        <v>0</v>
      </c>
      <c r="BF219" s="171">
        <f t="shared" si="5"/>
        <v>0</v>
      </c>
      <c r="BG219" s="171">
        <f t="shared" si="6"/>
        <v>0</v>
      </c>
      <c r="BH219" s="171">
        <f t="shared" si="7"/>
        <v>0</v>
      </c>
      <c r="BI219" s="171">
        <f t="shared" si="8"/>
        <v>0</v>
      </c>
      <c r="BJ219" s="16" t="s">
        <v>82</v>
      </c>
      <c r="BK219" s="171">
        <f t="shared" si="9"/>
        <v>0</v>
      </c>
      <c r="BL219" s="16" t="s">
        <v>144</v>
      </c>
      <c r="BM219" s="170" t="s">
        <v>371</v>
      </c>
    </row>
    <row r="220" spans="1:65" s="2" customFormat="1" ht="24" customHeight="1">
      <c r="A220" s="31"/>
      <c r="B220" s="157"/>
      <c r="C220" s="158" t="s">
        <v>372</v>
      </c>
      <c r="D220" s="158" t="s">
        <v>140</v>
      </c>
      <c r="E220" s="159" t="s">
        <v>373</v>
      </c>
      <c r="F220" s="160" t="s">
        <v>374</v>
      </c>
      <c r="G220" s="161" t="s">
        <v>284</v>
      </c>
      <c r="H220" s="162">
        <v>1</v>
      </c>
      <c r="I220" s="163"/>
      <c r="J220" s="164">
        <f t="shared" si="0"/>
        <v>0</v>
      </c>
      <c r="K220" s="165"/>
      <c r="L220" s="32"/>
      <c r="M220" s="166" t="s">
        <v>1</v>
      </c>
      <c r="N220" s="167" t="s">
        <v>39</v>
      </c>
      <c r="O220" s="57"/>
      <c r="P220" s="168">
        <f t="shared" si="1"/>
        <v>0</v>
      </c>
      <c r="Q220" s="168">
        <v>0.1056</v>
      </c>
      <c r="R220" s="168">
        <f t="shared" si="2"/>
        <v>0.1056</v>
      </c>
      <c r="S220" s="168">
        <v>0</v>
      </c>
      <c r="T220" s="169">
        <f t="shared" si="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70" t="s">
        <v>144</v>
      </c>
      <c r="AT220" s="170" t="s">
        <v>140</v>
      </c>
      <c r="AU220" s="170" t="s">
        <v>84</v>
      </c>
      <c r="AY220" s="16" t="s">
        <v>137</v>
      </c>
      <c r="BE220" s="171">
        <f t="shared" si="4"/>
        <v>0</v>
      </c>
      <c r="BF220" s="171">
        <f t="shared" si="5"/>
        <v>0</v>
      </c>
      <c r="BG220" s="171">
        <f t="shared" si="6"/>
        <v>0</v>
      </c>
      <c r="BH220" s="171">
        <f t="shared" si="7"/>
        <v>0</v>
      </c>
      <c r="BI220" s="171">
        <f t="shared" si="8"/>
        <v>0</v>
      </c>
      <c r="BJ220" s="16" t="s">
        <v>82</v>
      </c>
      <c r="BK220" s="171">
        <f t="shared" si="9"/>
        <v>0</v>
      </c>
      <c r="BL220" s="16" t="s">
        <v>144</v>
      </c>
      <c r="BM220" s="170" t="s">
        <v>375</v>
      </c>
    </row>
    <row r="221" spans="1:65" s="2" customFormat="1" ht="24" customHeight="1">
      <c r="A221" s="31"/>
      <c r="B221" s="157"/>
      <c r="C221" s="158" t="s">
        <v>376</v>
      </c>
      <c r="D221" s="158" t="s">
        <v>140</v>
      </c>
      <c r="E221" s="159" t="s">
        <v>377</v>
      </c>
      <c r="F221" s="160" t="s">
        <v>378</v>
      </c>
      <c r="G221" s="161" t="s">
        <v>284</v>
      </c>
      <c r="H221" s="162">
        <v>5</v>
      </c>
      <c r="I221" s="163"/>
      <c r="J221" s="164">
        <f t="shared" si="0"/>
        <v>0</v>
      </c>
      <c r="K221" s="165"/>
      <c r="L221" s="32"/>
      <c r="M221" s="166" t="s">
        <v>1</v>
      </c>
      <c r="N221" s="167" t="s">
        <v>39</v>
      </c>
      <c r="O221" s="57"/>
      <c r="P221" s="168">
        <f t="shared" si="1"/>
        <v>0</v>
      </c>
      <c r="Q221" s="168">
        <v>0.21734000000000001</v>
      </c>
      <c r="R221" s="168">
        <f t="shared" si="2"/>
        <v>1.0867</v>
      </c>
      <c r="S221" s="168">
        <v>0</v>
      </c>
      <c r="T221" s="169">
        <f t="shared" si="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70" t="s">
        <v>144</v>
      </c>
      <c r="AT221" s="170" t="s">
        <v>140</v>
      </c>
      <c r="AU221" s="170" t="s">
        <v>84</v>
      </c>
      <c r="AY221" s="16" t="s">
        <v>137</v>
      </c>
      <c r="BE221" s="171">
        <f t="shared" si="4"/>
        <v>0</v>
      </c>
      <c r="BF221" s="171">
        <f t="shared" si="5"/>
        <v>0</v>
      </c>
      <c r="BG221" s="171">
        <f t="shared" si="6"/>
        <v>0</v>
      </c>
      <c r="BH221" s="171">
        <f t="shared" si="7"/>
        <v>0</v>
      </c>
      <c r="BI221" s="171">
        <f t="shared" si="8"/>
        <v>0</v>
      </c>
      <c r="BJ221" s="16" t="s">
        <v>82</v>
      </c>
      <c r="BK221" s="171">
        <f t="shared" si="9"/>
        <v>0</v>
      </c>
      <c r="BL221" s="16" t="s">
        <v>144</v>
      </c>
      <c r="BM221" s="170" t="s">
        <v>379</v>
      </c>
    </row>
    <row r="222" spans="1:65" s="2" customFormat="1" ht="24" customHeight="1">
      <c r="A222" s="31"/>
      <c r="B222" s="157"/>
      <c r="C222" s="189" t="s">
        <v>380</v>
      </c>
      <c r="D222" s="189" t="s">
        <v>227</v>
      </c>
      <c r="E222" s="190" t="s">
        <v>381</v>
      </c>
      <c r="F222" s="191" t="s">
        <v>382</v>
      </c>
      <c r="G222" s="192" t="s">
        <v>284</v>
      </c>
      <c r="H222" s="193">
        <v>5</v>
      </c>
      <c r="I222" s="194"/>
      <c r="J222" s="195">
        <f t="shared" si="0"/>
        <v>0</v>
      </c>
      <c r="K222" s="196"/>
      <c r="L222" s="197"/>
      <c r="M222" s="198" t="s">
        <v>1</v>
      </c>
      <c r="N222" s="199" t="s">
        <v>39</v>
      </c>
      <c r="O222" s="57"/>
      <c r="P222" s="168">
        <f t="shared" si="1"/>
        <v>0</v>
      </c>
      <c r="Q222" s="168">
        <v>0.19600000000000001</v>
      </c>
      <c r="R222" s="168">
        <f t="shared" si="2"/>
        <v>0.98</v>
      </c>
      <c r="S222" s="168">
        <v>0</v>
      </c>
      <c r="T222" s="169">
        <f t="shared" si="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70" t="s">
        <v>230</v>
      </c>
      <c r="AT222" s="170" t="s">
        <v>227</v>
      </c>
      <c r="AU222" s="170" t="s">
        <v>84</v>
      </c>
      <c r="AY222" s="16" t="s">
        <v>137</v>
      </c>
      <c r="BE222" s="171">
        <f t="shared" si="4"/>
        <v>0</v>
      </c>
      <c r="BF222" s="171">
        <f t="shared" si="5"/>
        <v>0</v>
      </c>
      <c r="BG222" s="171">
        <f t="shared" si="6"/>
        <v>0</v>
      </c>
      <c r="BH222" s="171">
        <f t="shared" si="7"/>
        <v>0</v>
      </c>
      <c r="BI222" s="171">
        <f t="shared" si="8"/>
        <v>0</v>
      </c>
      <c r="BJ222" s="16" t="s">
        <v>82</v>
      </c>
      <c r="BK222" s="171">
        <f t="shared" si="9"/>
        <v>0</v>
      </c>
      <c r="BL222" s="16" t="s">
        <v>144</v>
      </c>
      <c r="BM222" s="170" t="s">
        <v>383</v>
      </c>
    </row>
    <row r="223" spans="1:65" s="2" customFormat="1" ht="16.5" customHeight="1">
      <c r="A223" s="31"/>
      <c r="B223" s="157"/>
      <c r="C223" s="158" t="s">
        <v>384</v>
      </c>
      <c r="D223" s="158" t="s">
        <v>140</v>
      </c>
      <c r="E223" s="159" t="s">
        <v>385</v>
      </c>
      <c r="F223" s="160" t="s">
        <v>386</v>
      </c>
      <c r="G223" s="161" t="s">
        <v>143</v>
      </c>
      <c r="H223" s="162">
        <v>111</v>
      </c>
      <c r="I223" s="163"/>
      <c r="J223" s="164">
        <f t="shared" si="0"/>
        <v>0</v>
      </c>
      <c r="K223" s="165"/>
      <c r="L223" s="32"/>
      <c r="M223" s="166" t="s">
        <v>1</v>
      </c>
      <c r="N223" s="167" t="s">
        <v>39</v>
      </c>
      <c r="O223" s="57"/>
      <c r="P223" s="168">
        <f t="shared" si="1"/>
        <v>0</v>
      </c>
      <c r="Q223" s="168">
        <v>6.9999999999999994E-5</v>
      </c>
      <c r="R223" s="168">
        <f t="shared" si="2"/>
        <v>7.7699999999999991E-3</v>
      </c>
      <c r="S223" s="168">
        <v>0</v>
      </c>
      <c r="T223" s="169">
        <f t="shared" si="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70" t="s">
        <v>144</v>
      </c>
      <c r="AT223" s="170" t="s">
        <v>140</v>
      </c>
      <c r="AU223" s="170" t="s">
        <v>84</v>
      </c>
      <c r="AY223" s="16" t="s">
        <v>137</v>
      </c>
      <c r="BE223" s="171">
        <f t="shared" si="4"/>
        <v>0</v>
      </c>
      <c r="BF223" s="171">
        <f t="shared" si="5"/>
        <v>0</v>
      </c>
      <c r="BG223" s="171">
        <f t="shared" si="6"/>
        <v>0</v>
      </c>
      <c r="BH223" s="171">
        <f t="shared" si="7"/>
        <v>0</v>
      </c>
      <c r="BI223" s="171">
        <f t="shared" si="8"/>
        <v>0</v>
      </c>
      <c r="BJ223" s="16" t="s">
        <v>82</v>
      </c>
      <c r="BK223" s="171">
        <f t="shared" si="9"/>
        <v>0</v>
      </c>
      <c r="BL223" s="16" t="s">
        <v>144</v>
      </c>
      <c r="BM223" s="170" t="s">
        <v>387</v>
      </c>
    </row>
    <row r="224" spans="1:65" s="13" customFormat="1">
      <c r="B224" s="172"/>
      <c r="D224" s="173" t="s">
        <v>146</v>
      </c>
      <c r="E224" s="174" t="s">
        <v>1</v>
      </c>
      <c r="F224" s="175" t="s">
        <v>388</v>
      </c>
      <c r="H224" s="176">
        <v>111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146</v>
      </c>
      <c r="AU224" s="174" t="s">
        <v>84</v>
      </c>
      <c r="AV224" s="13" t="s">
        <v>84</v>
      </c>
      <c r="AW224" s="13" t="s">
        <v>31</v>
      </c>
      <c r="AX224" s="13" t="s">
        <v>82</v>
      </c>
      <c r="AY224" s="174" t="s">
        <v>137</v>
      </c>
    </row>
    <row r="225" spans="1:65" s="12" customFormat="1" ht="22.9" customHeight="1">
      <c r="B225" s="144"/>
      <c r="D225" s="145" t="s">
        <v>73</v>
      </c>
      <c r="E225" s="155" t="s">
        <v>389</v>
      </c>
      <c r="F225" s="155" t="s">
        <v>390</v>
      </c>
      <c r="I225" s="147"/>
      <c r="J225" s="156">
        <f>BK225</f>
        <v>0</v>
      </c>
      <c r="L225" s="144"/>
      <c r="M225" s="149"/>
      <c r="N225" s="150"/>
      <c r="O225" s="150"/>
      <c r="P225" s="151">
        <f>P226</f>
        <v>0</v>
      </c>
      <c r="Q225" s="150"/>
      <c r="R225" s="151">
        <f>R226</f>
        <v>0</v>
      </c>
      <c r="S225" s="150"/>
      <c r="T225" s="152">
        <f>T226</f>
        <v>0</v>
      </c>
      <c r="AR225" s="145" t="s">
        <v>82</v>
      </c>
      <c r="AT225" s="153" t="s">
        <v>73</v>
      </c>
      <c r="AU225" s="153" t="s">
        <v>82</v>
      </c>
      <c r="AY225" s="145" t="s">
        <v>137</v>
      </c>
      <c r="BK225" s="154">
        <f>BK226</f>
        <v>0</v>
      </c>
    </row>
    <row r="226" spans="1:65" s="2" customFormat="1" ht="24" customHeight="1">
      <c r="A226" s="31"/>
      <c r="B226" s="157"/>
      <c r="C226" s="158" t="s">
        <v>391</v>
      </c>
      <c r="D226" s="158" t="s">
        <v>140</v>
      </c>
      <c r="E226" s="159" t="s">
        <v>392</v>
      </c>
      <c r="F226" s="160" t="s">
        <v>393</v>
      </c>
      <c r="G226" s="161" t="s">
        <v>212</v>
      </c>
      <c r="H226" s="162">
        <v>323.33699999999999</v>
      </c>
      <c r="I226" s="163"/>
      <c r="J226" s="164">
        <f>ROUND(I226*H226,2)</f>
        <v>0</v>
      </c>
      <c r="K226" s="165"/>
      <c r="L226" s="32"/>
      <c r="M226" s="200" t="s">
        <v>1</v>
      </c>
      <c r="N226" s="201" t="s">
        <v>39</v>
      </c>
      <c r="O226" s="202"/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70" t="s">
        <v>144</v>
      </c>
      <c r="AT226" s="170" t="s">
        <v>140</v>
      </c>
      <c r="AU226" s="170" t="s">
        <v>84</v>
      </c>
      <c r="AY226" s="16" t="s">
        <v>137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6" t="s">
        <v>82</v>
      </c>
      <c r="BK226" s="171">
        <f>ROUND(I226*H226,2)</f>
        <v>0</v>
      </c>
      <c r="BL226" s="16" t="s">
        <v>144</v>
      </c>
      <c r="BM226" s="170" t="s">
        <v>394</v>
      </c>
    </row>
    <row r="227" spans="1:65" s="2" customFormat="1" ht="6.95" customHeight="1">
      <c r="A227" s="31"/>
      <c r="B227" s="46"/>
      <c r="C227" s="47"/>
      <c r="D227" s="47"/>
      <c r="E227" s="47"/>
      <c r="F227" s="47"/>
      <c r="G227" s="47"/>
      <c r="H227" s="47"/>
      <c r="I227" s="116"/>
      <c r="J227" s="47"/>
      <c r="K227" s="47"/>
      <c r="L227" s="32"/>
      <c r="M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</row>
  </sheetData>
  <autoFilter ref="C123:K226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DEŠŤOVÁ KANALIZACE</vt:lpstr>
      <vt:lpstr>'01 - DEŠŤOVÁ KANALIZACE'!Názvy_tisku</vt:lpstr>
      <vt:lpstr>'Rekapitulace stavby'!Názvy_tisku</vt:lpstr>
      <vt:lpstr>'01 - DEŠŤOVÁ KANALIZACE'!Oblast_tisku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Radouchova</dc:creator>
  <cp:lastModifiedBy>David</cp:lastModifiedBy>
  <dcterms:created xsi:type="dcterms:W3CDTF">2019-09-30T12:18:41Z</dcterms:created>
  <dcterms:modified xsi:type="dcterms:W3CDTF">2019-10-07T14:49:18Z</dcterms:modified>
</cp:coreProperties>
</file>